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00115\OneDrive - Eastman Chemical Company\Desktop\agro C.I\"/>
    </mc:Choice>
  </mc:AlternateContent>
  <xr:revisionPtr revIDLastSave="18" documentId="13_ncr:1_{76A4D11C-178E-42CD-BD53-993FDD038982}" xr6:coauthVersionLast="45" xr6:coauthVersionMax="45" xr10:uidLastSave="{EAB1DF08-049E-410A-89D8-FB5FBB0A4516}"/>
  <bookViews>
    <workbookView xWindow="-110" yWindow="-110" windowWidth="19420" windowHeight="11020" activeTab="3" xr2:uid="{00000000-000D-0000-FFFF-FFFF00000000}"/>
  </bookViews>
  <sheets>
    <sheet name="VAR NUFARM" sheetId="7" r:id="rId1"/>
    <sheet name="Sheet2" sheetId="9" r:id="rId2"/>
    <sheet name="FOB PRICE NUFARM" sheetId="11" r:id="rId3"/>
    <sheet name="volumes NUFARM" sheetId="10" r:id="rId4"/>
    <sheet name="power B.I" sheetId="3" r:id="rId5"/>
  </sheets>
  <externalReferences>
    <externalReference r:id="rId6"/>
  </externalReferences>
  <definedNames>
    <definedName name="_xlnm._FilterDatabase" localSheetId="4" hidden="1">'power B.I'!$A$1:$R$2379</definedName>
    <definedName name="_xlnm._FilterDatabase" localSheetId="3" hidden="1">'volumes NUFARM'!$A$1:$H$40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0" l="1"/>
  <c r="H33" i="10"/>
  <c r="H25" i="10"/>
  <c r="H32" i="10"/>
  <c r="H12" i="10"/>
  <c r="H39" i="10"/>
  <c r="H35" i="10"/>
  <c r="H7" i="10"/>
  <c r="H17" i="10"/>
  <c r="H24" i="10"/>
  <c r="H11" i="10"/>
  <c r="H22" i="10"/>
  <c r="H21" i="10"/>
  <c r="H15" i="10"/>
  <c r="H10" i="10"/>
  <c r="H28" i="10"/>
  <c r="H30" i="10"/>
  <c r="H13" i="10"/>
  <c r="H37" i="10"/>
  <c r="H20" i="10"/>
  <c r="H38" i="10"/>
  <c r="H29" i="10"/>
  <c r="H2" i="10"/>
  <c r="H16" i="10"/>
  <c r="H23" i="10"/>
  <c r="H8" i="10"/>
  <c r="H5" i="10"/>
  <c r="H31" i="10"/>
  <c r="H40" i="10"/>
  <c r="H6" i="10"/>
  <c r="H34" i="10"/>
  <c r="H26" i="10"/>
  <c r="H4" i="10"/>
  <c r="H19" i="10"/>
  <c r="H14" i="10"/>
  <c r="H9" i="10"/>
  <c r="H27" i="10"/>
  <c r="H18" i="10"/>
  <c r="H3" i="10"/>
  <c r="C2379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" i="3"/>
  <c r="P2" i="3"/>
  <c r="Q2" i="3" s="1"/>
  <c r="R13" i="3"/>
  <c r="R27" i="3"/>
  <c r="R81" i="3"/>
  <c r="R95" i="3"/>
  <c r="R110" i="3"/>
  <c r="R123" i="3"/>
  <c r="R144" i="3"/>
  <c r="R147" i="3"/>
  <c r="R165" i="3"/>
  <c r="R166" i="3"/>
  <c r="R205" i="3"/>
  <c r="R279" i="3"/>
  <c r="R280" i="3"/>
  <c r="R309" i="3"/>
  <c r="R358" i="3"/>
  <c r="R391" i="3"/>
  <c r="R398" i="3"/>
  <c r="R400" i="3"/>
  <c r="R431" i="3"/>
  <c r="R435" i="3"/>
  <c r="R436" i="3"/>
  <c r="R519" i="3"/>
  <c r="R533" i="3"/>
  <c r="R557" i="3"/>
  <c r="R587" i="3"/>
  <c r="R588" i="3"/>
  <c r="R589" i="3"/>
  <c r="R610" i="3"/>
  <c r="R630" i="3"/>
  <c r="R631" i="3"/>
  <c r="R632" i="3"/>
  <c r="R656" i="3"/>
  <c r="R669" i="3"/>
  <c r="R674" i="3"/>
  <c r="R675" i="3"/>
  <c r="R676" i="3"/>
  <c r="R684" i="3"/>
  <c r="R703" i="3"/>
  <c r="R718" i="3"/>
  <c r="R722" i="3"/>
  <c r="R745" i="3"/>
  <c r="R748" i="3"/>
  <c r="R751" i="3"/>
  <c r="R762" i="3"/>
  <c r="R763" i="3"/>
  <c r="R769" i="3"/>
  <c r="R772" i="3"/>
  <c r="R775" i="3"/>
  <c r="R778" i="3"/>
  <c r="R784" i="3"/>
  <c r="R802" i="3"/>
  <c r="R804" i="3"/>
  <c r="R805" i="3"/>
  <c r="R806" i="3"/>
  <c r="R809" i="3"/>
  <c r="R817" i="3"/>
  <c r="R818" i="3"/>
  <c r="R839" i="3"/>
  <c r="R842" i="3"/>
  <c r="R843" i="3"/>
  <c r="R846" i="3"/>
  <c r="R852" i="3"/>
  <c r="R853" i="3"/>
  <c r="R859" i="3"/>
  <c r="R860" i="3"/>
  <c r="R861" i="3"/>
  <c r="R866" i="3"/>
  <c r="R867" i="3"/>
  <c r="R869" i="3"/>
  <c r="R871" i="3"/>
  <c r="R873" i="3"/>
  <c r="R878" i="3"/>
  <c r="R880" i="3"/>
  <c r="R884" i="3"/>
  <c r="R885" i="3"/>
  <c r="R886" i="3"/>
  <c r="R902" i="3"/>
  <c r="R905" i="3"/>
  <c r="R912" i="3"/>
  <c r="R916" i="3"/>
  <c r="R928" i="3"/>
  <c r="R931" i="3"/>
  <c r="R940" i="3"/>
  <c r="R941" i="3"/>
  <c r="R942" i="3"/>
  <c r="R944" i="3"/>
  <c r="R959" i="3"/>
  <c r="R960" i="3"/>
  <c r="R961" i="3"/>
  <c r="R963" i="3"/>
  <c r="R964" i="3"/>
  <c r="R978" i="3"/>
  <c r="R985" i="3"/>
  <c r="R987" i="3"/>
  <c r="R988" i="3"/>
  <c r="R992" i="3"/>
  <c r="R994" i="3"/>
  <c r="R1004" i="3"/>
  <c r="R1012" i="3"/>
  <c r="R1018" i="3"/>
  <c r="R1028" i="3"/>
  <c r="R1033" i="3"/>
  <c r="R1037" i="3"/>
  <c r="R1041" i="3"/>
  <c r="R1043" i="3"/>
  <c r="R1046" i="3"/>
  <c r="R1051" i="3"/>
  <c r="R1055" i="3"/>
  <c r="R1059" i="3"/>
  <c r="R1067" i="3"/>
  <c r="R1069" i="3"/>
  <c r="R1073" i="3"/>
  <c r="R1076" i="3"/>
  <c r="R1078" i="3"/>
  <c r="R1086" i="3"/>
  <c r="R1094" i="3"/>
  <c r="R1098" i="3"/>
  <c r="R1100" i="3"/>
  <c r="R1102" i="3"/>
  <c r="R1108" i="3"/>
  <c r="R1109" i="3"/>
  <c r="R1113" i="3"/>
  <c r="R1136" i="3"/>
  <c r="R1156" i="3"/>
  <c r="R1166" i="3"/>
  <c r="R1168" i="3"/>
  <c r="R1179" i="3"/>
  <c r="R1191" i="3"/>
  <c r="R1193" i="3"/>
  <c r="R1204" i="3"/>
  <c r="R1211" i="3"/>
  <c r="R1212" i="3"/>
  <c r="R1225" i="3"/>
  <c r="R1229" i="3"/>
  <c r="R1232" i="3"/>
  <c r="R1247" i="3"/>
  <c r="R1255" i="3"/>
  <c r="R1261" i="3"/>
  <c r="R1275" i="3"/>
  <c r="R1277" i="3"/>
  <c r="R1284" i="3"/>
  <c r="R1291" i="3"/>
  <c r="R1292" i="3"/>
  <c r="R1300" i="3"/>
  <c r="R1303" i="3"/>
  <c r="R1304" i="3"/>
  <c r="R1305" i="3"/>
  <c r="R1307" i="3"/>
  <c r="R1312" i="3"/>
  <c r="R1317" i="3"/>
  <c r="R1331" i="3"/>
  <c r="R1343" i="3"/>
  <c r="R1347" i="3"/>
  <c r="R1349" i="3"/>
  <c r="R1351" i="3"/>
  <c r="R1360" i="3"/>
  <c r="R1366" i="3"/>
  <c r="R1381" i="3"/>
  <c r="R1391" i="3"/>
  <c r="R1398" i="3"/>
  <c r="R1408" i="3"/>
  <c r="R1412" i="3"/>
  <c r="R1436" i="3"/>
  <c r="R1439" i="3"/>
  <c r="R1447" i="3"/>
  <c r="R1448" i="3"/>
  <c r="R1451" i="3"/>
  <c r="R1456" i="3"/>
  <c r="R1459" i="3"/>
  <c r="R1471" i="3"/>
  <c r="R1473" i="3"/>
  <c r="R1474" i="3"/>
  <c r="R1483" i="3"/>
  <c r="R1487" i="3"/>
  <c r="R1494" i="3"/>
  <c r="R1498" i="3"/>
  <c r="R1506" i="3"/>
  <c r="R1510" i="3"/>
  <c r="R1525" i="3"/>
  <c r="R1531" i="3"/>
  <c r="R1532" i="3"/>
  <c r="R1534" i="3"/>
  <c r="R1550" i="3"/>
  <c r="R1554" i="3"/>
  <c r="R1556" i="3"/>
  <c r="R1615" i="3"/>
  <c r="R1617" i="3"/>
  <c r="R1628" i="3"/>
  <c r="R1636" i="3"/>
  <c r="R1656" i="3"/>
  <c r="R1658" i="3"/>
  <c r="R1660" i="3"/>
  <c r="R1668" i="3"/>
  <c r="R1688" i="3"/>
  <c r="R1689" i="3"/>
  <c r="R1691" i="3"/>
  <c r="R1707" i="3"/>
  <c r="R1715" i="3"/>
  <c r="R1725" i="3"/>
  <c r="R1740" i="3"/>
  <c r="R1743" i="3"/>
  <c r="R1745" i="3"/>
  <c r="R1761" i="3"/>
  <c r="R1769" i="3"/>
  <c r="R1806" i="3"/>
  <c r="R1809" i="3"/>
  <c r="R1811" i="3"/>
  <c r="R1813" i="3"/>
  <c r="R1814" i="3"/>
  <c r="R1824" i="3"/>
  <c r="R1833" i="3"/>
  <c r="R1837" i="3"/>
  <c r="R1840" i="3"/>
  <c r="R1852" i="3"/>
  <c r="R1857" i="3"/>
  <c r="R1858" i="3"/>
  <c r="R1863" i="3"/>
  <c r="R1864" i="3"/>
  <c r="R1886" i="3"/>
  <c r="R1913" i="3"/>
  <c r="R1915" i="3"/>
  <c r="R1916" i="3"/>
  <c r="R1920" i="3"/>
  <c r="R1928" i="3"/>
  <c r="R1944" i="3"/>
  <c r="R1951" i="3"/>
  <c r="R1955" i="3"/>
  <c r="R1960" i="3"/>
  <c r="R1967" i="3"/>
  <c r="R1981" i="3"/>
  <c r="R1990" i="3"/>
  <c r="R1992" i="3"/>
  <c r="R2005" i="3"/>
  <c r="R2006" i="3"/>
  <c r="R2011" i="3"/>
  <c r="R2013" i="3"/>
  <c r="R2014" i="3"/>
  <c r="R2016" i="3"/>
  <c r="R2017" i="3"/>
  <c r="R2018" i="3"/>
  <c r="R2023" i="3"/>
  <c r="R2025" i="3"/>
  <c r="R2033" i="3"/>
  <c r="R2034" i="3"/>
  <c r="R2035" i="3"/>
  <c r="R2036" i="3"/>
  <c r="R2037" i="3"/>
  <c r="R2038" i="3"/>
  <c r="R2049" i="3"/>
  <c r="R2050" i="3"/>
  <c r="R2051" i="3"/>
  <c r="R2052" i="3"/>
  <c r="R2053" i="3"/>
  <c r="R2058" i="3"/>
  <c r="R2059" i="3"/>
  <c r="R2060" i="3"/>
  <c r="R2061" i="3"/>
  <c r="R2062" i="3"/>
  <c r="R2065" i="3"/>
  <c r="R2069" i="3"/>
  <c r="R2071" i="3"/>
  <c r="R2072" i="3"/>
  <c r="R2078" i="3"/>
  <c r="R2079" i="3"/>
  <c r="R2080" i="3"/>
  <c r="R2081" i="3"/>
  <c r="R2082" i="3"/>
  <c r="R2083" i="3"/>
  <c r="R2084" i="3"/>
  <c r="R2086" i="3"/>
  <c r="R2087" i="3"/>
  <c r="R2088" i="3"/>
  <c r="R2106" i="3"/>
  <c r="R2109" i="3"/>
  <c r="R2110" i="3"/>
  <c r="R2111" i="3"/>
  <c r="R2112" i="3"/>
  <c r="R2113" i="3"/>
  <c r="R2128" i="3"/>
  <c r="R2131" i="3"/>
  <c r="R2134" i="3"/>
  <c r="R2138" i="3"/>
  <c r="R2143" i="3"/>
  <c r="R2146" i="3"/>
  <c r="R2151" i="3"/>
  <c r="R2156" i="3"/>
  <c r="R2157" i="3"/>
  <c r="R2158" i="3"/>
  <c r="R2163" i="3"/>
  <c r="R2164" i="3"/>
  <c r="R2165" i="3"/>
  <c r="R2166" i="3"/>
  <c r="R2167" i="3"/>
  <c r="R2169" i="3"/>
  <c r="R2170" i="3"/>
  <c r="R2171" i="3"/>
  <c r="R2172" i="3"/>
  <c r="R2174" i="3"/>
  <c r="R2175" i="3"/>
  <c r="R2176" i="3"/>
  <c r="R2177" i="3"/>
  <c r="R2178" i="3"/>
  <c r="R2185" i="3"/>
  <c r="R2195" i="3"/>
  <c r="R2196" i="3"/>
  <c r="R2200" i="3"/>
  <c r="R2211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9" i="3"/>
  <c r="R2230" i="3"/>
  <c r="R2231" i="3"/>
  <c r="R2232" i="3"/>
  <c r="R2235" i="3"/>
  <c r="R2236" i="3"/>
  <c r="R2237" i="3"/>
  <c r="R2238" i="3"/>
  <c r="R2239" i="3"/>
  <c r="R2240" i="3"/>
  <c r="R2241" i="3"/>
  <c r="R2242" i="3"/>
  <c r="R2243" i="3"/>
  <c r="R2244" i="3"/>
  <c r="R2245" i="3"/>
  <c r="R2248" i="3"/>
  <c r="R2249" i="3"/>
  <c r="R2250" i="3"/>
  <c r="R2262" i="3"/>
  <c r="R2263" i="3"/>
  <c r="R2272" i="3"/>
  <c r="R2273" i="3"/>
  <c r="R2274" i="3"/>
  <c r="R2275" i="3"/>
  <c r="R2276" i="3"/>
  <c r="R2278" i="3"/>
  <c r="R2279" i="3"/>
  <c r="R2280" i="3"/>
  <c r="R2282" i="3"/>
  <c r="R2283" i="3"/>
  <c r="R2284" i="3"/>
  <c r="R2285" i="3"/>
  <c r="R2287" i="3"/>
  <c r="R2290" i="3"/>
  <c r="R2292" i="3"/>
  <c r="R2294" i="3"/>
  <c r="R2295" i="3"/>
  <c r="R2296" i="3"/>
  <c r="R2297" i="3"/>
  <c r="R2298" i="3"/>
  <c r="R2299" i="3"/>
  <c r="R2300" i="3"/>
  <c r="R2301" i="3"/>
  <c r="R2302" i="3"/>
  <c r="R2308" i="3"/>
  <c r="R2310" i="3"/>
  <c r="R2311" i="3"/>
  <c r="R2312" i="3"/>
  <c r="R2313" i="3"/>
  <c r="R2314" i="3"/>
  <c r="R2315" i="3"/>
  <c r="R2316" i="3"/>
  <c r="R2317" i="3"/>
  <c r="R2319" i="3"/>
  <c r="R2320" i="3"/>
  <c r="R2321" i="3"/>
  <c r="R2322" i="3"/>
  <c r="R2324" i="3"/>
  <c r="R2325" i="3"/>
  <c r="R2326" i="3"/>
  <c r="R2327" i="3"/>
  <c r="R2328" i="3"/>
  <c r="R2335" i="3"/>
  <c r="R2336" i="3"/>
  <c r="R2337" i="3"/>
  <c r="R2338" i="3"/>
  <c r="R2351" i="3"/>
  <c r="R2355" i="3"/>
  <c r="R2357" i="3"/>
  <c r="R2361" i="3"/>
  <c r="R2364" i="3"/>
  <c r="R2365" i="3"/>
  <c r="R2367" i="3"/>
  <c r="R2369" i="3"/>
  <c r="R2370" i="3"/>
  <c r="R2371" i="3"/>
  <c r="R2374" i="3"/>
  <c r="R2376" i="3"/>
  <c r="R2377" i="3"/>
  <c r="Q13" i="3"/>
  <c r="Q27" i="3"/>
  <c r="Q81" i="3"/>
  <c r="Q95" i="3"/>
  <c r="Q110" i="3"/>
  <c r="Q123" i="3"/>
  <c r="Q144" i="3"/>
  <c r="Q147" i="3"/>
  <c r="Q165" i="3"/>
  <c r="Q166" i="3"/>
  <c r="Q205" i="3"/>
  <c r="Q279" i="3"/>
  <c r="Q280" i="3"/>
  <c r="Q309" i="3"/>
  <c r="Q358" i="3"/>
  <c r="Q391" i="3"/>
  <c r="Q398" i="3"/>
  <c r="Q400" i="3"/>
  <c r="Q431" i="3"/>
  <c r="Q435" i="3"/>
  <c r="Q436" i="3"/>
  <c r="Q519" i="3"/>
  <c r="Q533" i="3"/>
  <c r="Q557" i="3"/>
  <c r="Q587" i="3"/>
  <c r="Q588" i="3"/>
  <c r="Q589" i="3"/>
  <c r="Q610" i="3"/>
  <c r="Q630" i="3"/>
  <c r="Q631" i="3"/>
  <c r="Q632" i="3"/>
  <c r="Q656" i="3"/>
  <c r="Q669" i="3"/>
  <c r="Q674" i="3"/>
  <c r="Q675" i="3"/>
  <c r="Q676" i="3"/>
  <c r="Q684" i="3"/>
  <c r="Q703" i="3"/>
  <c r="Q718" i="3"/>
  <c r="Q722" i="3"/>
  <c r="Q745" i="3"/>
  <c r="Q748" i="3"/>
  <c r="Q751" i="3"/>
  <c r="Q762" i="3"/>
  <c r="Q763" i="3"/>
  <c r="Q769" i="3"/>
  <c r="Q772" i="3"/>
  <c r="Q775" i="3"/>
  <c r="Q778" i="3"/>
  <c r="Q784" i="3"/>
  <c r="Q802" i="3"/>
  <c r="Q804" i="3"/>
  <c r="Q805" i="3"/>
  <c r="Q806" i="3"/>
  <c r="Q809" i="3"/>
  <c r="Q817" i="3"/>
  <c r="Q818" i="3"/>
  <c r="Q839" i="3"/>
  <c r="Q842" i="3"/>
  <c r="Q843" i="3"/>
  <c r="Q846" i="3"/>
  <c r="Q852" i="3"/>
  <c r="Q853" i="3"/>
  <c r="Q859" i="3"/>
  <c r="Q860" i="3"/>
  <c r="Q861" i="3"/>
  <c r="Q866" i="3"/>
  <c r="Q867" i="3"/>
  <c r="Q869" i="3"/>
  <c r="Q871" i="3"/>
  <c r="Q873" i="3"/>
  <c r="Q878" i="3"/>
  <c r="Q880" i="3"/>
  <c r="Q884" i="3"/>
  <c r="Q885" i="3"/>
  <c r="Q886" i="3"/>
  <c r="Q902" i="3"/>
  <c r="Q905" i="3"/>
  <c r="Q912" i="3"/>
  <c r="Q916" i="3"/>
  <c r="Q928" i="3"/>
  <c r="Q931" i="3"/>
  <c r="Q940" i="3"/>
  <c r="Q941" i="3"/>
  <c r="Q942" i="3"/>
  <c r="Q944" i="3"/>
  <c r="Q959" i="3"/>
  <c r="Q960" i="3"/>
  <c r="Q961" i="3"/>
  <c r="Q963" i="3"/>
  <c r="Q964" i="3"/>
  <c r="Q978" i="3"/>
  <c r="Q985" i="3"/>
  <c r="Q987" i="3"/>
  <c r="Q988" i="3"/>
  <c r="Q992" i="3"/>
  <c r="Q994" i="3"/>
  <c r="Q1004" i="3"/>
  <c r="Q1012" i="3"/>
  <c r="Q1018" i="3"/>
  <c r="Q1028" i="3"/>
  <c r="Q1033" i="3"/>
  <c r="Q1037" i="3"/>
  <c r="Q1041" i="3"/>
  <c r="Q1043" i="3"/>
  <c r="Q1046" i="3"/>
  <c r="Q1051" i="3"/>
  <c r="Q1055" i="3"/>
  <c r="Q1059" i="3"/>
  <c r="Q1067" i="3"/>
  <c r="Q1069" i="3"/>
  <c r="Q1073" i="3"/>
  <c r="Q1076" i="3"/>
  <c r="Q1078" i="3"/>
  <c r="Q1086" i="3"/>
  <c r="Q1094" i="3"/>
  <c r="Q1098" i="3"/>
  <c r="Q1100" i="3"/>
  <c r="Q1102" i="3"/>
  <c r="Q1108" i="3"/>
  <c r="Q1109" i="3"/>
  <c r="Q1113" i="3"/>
  <c r="Q1136" i="3"/>
  <c r="Q1156" i="3"/>
  <c r="Q1166" i="3"/>
  <c r="Q1168" i="3"/>
  <c r="Q1179" i="3"/>
  <c r="Q1191" i="3"/>
  <c r="Q1193" i="3"/>
  <c r="Q1204" i="3"/>
  <c r="Q1211" i="3"/>
  <c r="Q1212" i="3"/>
  <c r="Q1225" i="3"/>
  <c r="Q1229" i="3"/>
  <c r="Q1232" i="3"/>
  <c r="Q1247" i="3"/>
  <c r="Q1255" i="3"/>
  <c r="Q1261" i="3"/>
  <c r="Q1275" i="3"/>
  <c r="Q1277" i="3"/>
  <c r="Q1284" i="3"/>
  <c r="Q1291" i="3"/>
  <c r="Q1292" i="3"/>
  <c r="Q1300" i="3"/>
  <c r="Q1303" i="3"/>
  <c r="Q1304" i="3"/>
  <c r="Q1305" i="3"/>
  <c r="Q1307" i="3"/>
  <c r="Q1312" i="3"/>
  <c r="Q1317" i="3"/>
  <c r="Q1331" i="3"/>
  <c r="Q1343" i="3"/>
  <c r="Q1347" i="3"/>
  <c r="Q1349" i="3"/>
  <c r="Q1351" i="3"/>
  <c r="Q1360" i="3"/>
  <c r="Q1366" i="3"/>
  <c r="Q1381" i="3"/>
  <c r="Q1391" i="3"/>
  <c r="Q1398" i="3"/>
  <c r="Q1408" i="3"/>
  <c r="Q1412" i="3"/>
  <c r="Q1436" i="3"/>
  <c r="Q1439" i="3"/>
  <c r="Q1447" i="3"/>
  <c r="Q1448" i="3"/>
  <c r="Q1451" i="3"/>
  <c r="Q1456" i="3"/>
  <c r="Q1459" i="3"/>
  <c r="Q1471" i="3"/>
  <c r="Q1473" i="3"/>
  <c r="Q1474" i="3"/>
  <c r="Q1483" i="3"/>
  <c r="Q1487" i="3"/>
  <c r="Q1494" i="3"/>
  <c r="Q1498" i="3"/>
  <c r="Q1506" i="3"/>
  <c r="Q1510" i="3"/>
  <c r="Q1525" i="3"/>
  <c r="Q1531" i="3"/>
  <c r="Q1532" i="3"/>
  <c r="Q1534" i="3"/>
  <c r="Q1550" i="3"/>
  <c r="Q1554" i="3"/>
  <c r="Q1556" i="3"/>
  <c r="Q1615" i="3"/>
  <c r="Q1617" i="3"/>
  <c r="Q1628" i="3"/>
  <c r="Q1636" i="3"/>
  <c r="Q1656" i="3"/>
  <c r="Q1658" i="3"/>
  <c r="Q1660" i="3"/>
  <c r="Q1668" i="3"/>
  <c r="Q1688" i="3"/>
  <c r="Q1689" i="3"/>
  <c r="Q1691" i="3"/>
  <c r="Q1707" i="3"/>
  <c r="Q1715" i="3"/>
  <c r="Q1725" i="3"/>
  <c r="Q1740" i="3"/>
  <c r="Q1743" i="3"/>
  <c r="Q1745" i="3"/>
  <c r="Q1769" i="3"/>
  <c r="Q1806" i="3"/>
  <c r="Q1809" i="3"/>
  <c r="Q1811" i="3"/>
  <c r="Q1813" i="3"/>
  <c r="Q1814" i="3"/>
  <c r="Q1824" i="3"/>
  <c r="Q1833" i="3"/>
  <c r="Q1837" i="3"/>
  <c r="Q1840" i="3"/>
  <c r="Q1852" i="3"/>
  <c r="Q1857" i="3"/>
  <c r="Q1858" i="3"/>
  <c r="Q1863" i="3"/>
  <c r="Q1864" i="3"/>
  <c r="Q1886" i="3"/>
  <c r="Q1913" i="3"/>
  <c r="Q1915" i="3"/>
  <c r="Q1916" i="3"/>
  <c r="Q1920" i="3"/>
  <c r="Q1928" i="3"/>
  <c r="Q1944" i="3"/>
  <c r="Q1951" i="3"/>
  <c r="Q1955" i="3"/>
  <c r="Q1960" i="3"/>
  <c r="Q1967" i="3"/>
  <c r="Q1981" i="3"/>
  <c r="Q1990" i="3"/>
  <c r="Q1992" i="3"/>
  <c r="Q2005" i="3"/>
  <c r="Q2006" i="3"/>
  <c r="Q2011" i="3"/>
  <c r="Q2013" i="3"/>
  <c r="Q2014" i="3"/>
  <c r="Q2016" i="3"/>
  <c r="Q2017" i="3"/>
  <c r="Q2018" i="3"/>
  <c r="Q2023" i="3"/>
  <c r="Q2025" i="3"/>
  <c r="Q2033" i="3"/>
  <c r="Q2034" i="3"/>
  <c r="Q2035" i="3"/>
  <c r="Q2036" i="3"/>
  <c r="Q2037" i="3"/>
  <c r="Q2038" i="3"/>
  <c r="Q2049" i="3"/>
  <c r="Q2050" i="3"/>
  <c r="Q2051" i="3"/>
  <c r="Q2052" i="3"/>
  <c r="Q2053" i="3"/>
  <c r="Q2058" i="3"/>
  <c r="Q2059" i="3"/>
  <c r="Q2060" i="3"/>
  <c r="Q2061" i="3"/>
  <c r="Q2062" i="3"/>
  <c r="Q2065" i="3"/>
  <c r="Q2069" i="3"/>
  <c r="Q2071" i="3"/>
  <c r="Q2072" i="3"/>
  <c r="Q2078" i="3"/>
  <c r="Q2079" i="3"/>
  <c r="Q2080" i="3"/>
  <c r="Q2081" i="3"/>
  <c r="Q2082" i="3"/>
  <c r="Q2083" i="3"/>
  <c r="Q2084" i="3"/>
  <c r="Q2086" i="3"/>
  <c r="Q2087" i="3"/>
  <c r="Q2088" i="3"/>
  <c r="Q2109" i="3"/>
  <c r="Q2110" i="3"/>
  <c r="Q2111" i="3"/>
  <c r="Q2112" i="3"/>
  <c r="Q2113" i="3"/>
  <c r="Q2128" i="3"/>
  <c r="Q2131" i="3"/>
  <c r="Q2134" i="3"/>
  <c r="Q2138" i="3"/>
  <c r="Q2143" i="3"/>
  <c r="Q2146" i="3"/>
  <c r="Q2151" i="3"/>
  <c r="Q2156" i="3"/>
  <c r="Q2157" i="3"/>
  <c r="Q2158" i="3"/>
  <c r="Q2163" i="3"/>
  <c r="Q2164" i="3"/>
  <c r="Q2165" i="3"/>
  <c r="Q2166" i="3"/>
  <c r="Q2167" i="3"/>
  <c r="Q2169" i="3"/>
  <c r="Q2170" i="3"/>
  <c r="Q2171" i="3"/>
  <c r="Q2172" i="3"/>
  <c r="Q2174" i="3"/>
  <c r="Q2175" i="3"/>
  <c r="Q2176" i="3"/>
  <c r="Q2177" i="3"/>
  <c r="Q2178" i="3"/>
  <c r="Q2185" i="3"/>
  <c r="Q2195" i="3"/>
  <c r="Q2200" i="3"/>
  <c r="Q2211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9" i="3"/>
  <c r="Q2230" i="3"/>
  <c r="Q2231" i="3"/>
  <c r="Q2232" i="3"/>
  <c r="Q2235" i="3"/>
  <c r="Q2236" i="3"/>
  <c r="Q2237" i="3"/>
  <c r="Q2238" i="3"/>
  <c r="Q2239" i="3"/>
  <c r="Q2240" i="3"/>
  <c r="Q2241" i="3"/>
  <c r="Q2242" i="3"/>
  <c r="Q2243" i="3"/>
  <c r="Q2244" i="3"/>
  <c r="Q2245" i="3"/>
  <c r="Q2248" i="3"/>
  <c r="Q2249" i="3"/>
  <c r="Q2250" i="3"/>
  <c r="Q2262" i="3"/>
  <c r="Q2263" i="3"/>
  <c r="Q2272" i="3"/>
  <c r="Q2273" i="3"/>
  <c r="Q2274" i="3"/>
  <c r="Q2275" i="3"/>
  <c r="Q2276" i="3"/>
  <c r="Q2278" i="3"/>
  <c r="Q2279" i="3"/>
  <c r="Q2280" i="3"/>
  <c r="Q2282" i="3"/>
  <c r="Q2283" i="3"/>
  <c r="Q2284" i="3"/>
  <c r="Q2285" i="3"/>
  <c r="Q2287" i="3"/>
  <c r="Q2290" i="3"/>
  <c r="Q2292" i="3"/>
  <c r="Q2294" i="3"/>
  <c r="Q2295" i="3"/>
  <c r="Q2296" i="3"/>
  <c r="Q2297" i="3"/>
  <c r="Q2298" i="3"/>
  <c r="Q2299" i="3"/>
  <c r="Q2300" i="3"/>
  <c r="Q2301" i="3"/>
  <c r="Q2302" i="3"/>
  <c r="Q2308" i="3"/>
  <c r="Q2310" i="3"/>
  <c r="Q2311" i="3"/>
  <c r="Q2312" i="3"/>
  <c r="Q2313" i="3"/>
  <c r="Q2314" i="3"/>
  <c r="Q2315" i="3"/>
  <c r="Q2316" i="3"/>
  <c r="Q2317" i="3"/>
  <c r="Q2319" i="3"/>
  <c r="Q2320" i="3"/>
  <c r="Q2321" i="3"/>
  <c r="Q2322" i="3"/>
  <c r="Q2324" i="3"/>
  <c r="Q2325" i="3"/>
  <c r="Q2326" i="3"/>
  <c r="Q2327" i="3"/>
  <c r="Q2328" i="3"/>
  <c r="Q2335" i="3"/>
  <c r="Q2336" i="3"/>
  <c r="Q2337" i="3"/>
  <c r="Q2338" i="3"/>
  <c r="Q2351" i="3"/>
  <c r="Q2355" i="3"/>
  <c r="Q2357" i="3"/>
  <c r="Q2361" i="3"/>
  <c r="Q2365" i="3"/>
  <c r="Q2367" i="3"/>
  <c r="Q2369" i="3"/>
  <c r="Q2370" i="3"/>
  <c r="Q2371" i="3"/>
  <c r="Q2374" i="3"/>
  <c r="Q2376" i="3"/>
  <c r="Q2377" i="3"/>
  <c r="P2323" i="3"/>
  <c r="Q2323" i="3" s="1"/>
  <c r="P2309" i="3"/>
  <c r="Q2309" i="3" s="1"/>
  <c r="P1929" i="3"/>
  <c r="Q1929" i="3" s="1"/>
  <c r="P1496" i="3"/>
  <c r="P1458" i="3"/>
  <c r="P1075" i="3"/>
  <c r="P1038" i="3"/>
  <c r="P976" i="3"/>
  <c r="P749" i="3"/>
  <c r="P719" i="3"/>
  <c r="P681" i="3"/>
  <c r="P680" i="3"/>
  <c r="P665" i="3"/>
  <c r="P278" i="3"/>
  <c r="P256" i="3"/>
  <c r="P204" i="3"/>
  <c r="P135" i="3"/>
  <c r="P109" i="3"/>
  <c r="P30" i="3"/>
  <c r="P2281" i="3"/>
  <c r="P2141" i="3"/>
  <c r="Q2141" i="3" s="1"/>
  <c r="P2007" i="3"/>
  <c r="Q2007" i="3" s="1"/>
  <c r="P1914" i="3"/>
  <c r="Q1914" i="3" s="1"/>
  <c r="P1845" i="3"/>
  <c r="P1779" i="3"/>
  <c r="R1779" i="3" s="1"/>
  <c r="P1778" i="3"/>
  <c r="P1761" i="3"/>
  <c r="Q1761" i="3" s="1"/>
  <c r="P1756" i="3"/>
  <c r="R1756" i="3" s="1"/>
  <c r="P1750" i="3"/>
  <c r="P1726" i="3"/>
  <c r="Q1726" i="3" s="1"/>
  <c r="P1721" i="3"/>
  <c r="P1719" i="3"/>
  <c r="P1718" i="3"/>
  <c r="P1710" i="3"/>
  <c r="P1706" i="3"/>
  <c r="Q1706" i="3" s="1"/>
  <c r="P1702" i="3"/>
  <c r="P1696" i="3"/>
  <c r="P1694" i="3"/>
  <c r="P957" i="3"/>
  <c r="P730" i="3"/>
  <c r="P729" i="3"/>
  <c r="P715" i="3"/>
  <c r="P713" i="3"/>
  <c r="P678" i="3"/>
  <c r="P677" i="3"/>
  <c r="P607" i="3"/>
  <c r="P604" i="3"/>
  <c r="P594" i="3"/>
  <c r="P580" i="3"/>
  <c r="P567" i="3"/>
  <c r="P566" i="3"/>
  <c r="P553" i="3"/>
  <c r="P537" i="3"/>
  <c r="P536" i="3"/>
  <c r="P535" i="3"/>
  <c r="P456" i="3"/>
  <c r="P452" i="3"/>
  <c r="P450" i="3"/>
  <c r="P440" i="3"/>
  <c r="P383" i="3"/>
  <c r="P379" i="3"/>
  <c r="P2379" i="3"/>
  <c r="Q2379" i="3" s="1"/>
  <c r="P2373" i="3"/>
  <c r="Q2373" i="3" s="1"/>
  <c r="P2366" i="3"/>
  <c r="P2359" i="3"/>
  <c r="Q2359" i="3" s="1"/>
  <c r="P2350" i="3"/>
  <c r="Q2350" i="3" s="1"/>
  <c r="P2261" i="3"/>
  <c r="Q2261" i="3" s="1"/>
  <c r="P2259" i="3"/>
  <c r="P2258" i="3"/>
  <c r="Q2258" i="3" s="1"/>
  <c r="P2196" i="3"/>
  <c r="Q2196" i="3" s="1"/>
  <c r="P2139" i="3"/>
  <c r="Q2139" i="3" s="1"/>
  <c r="P2085" i="3"/>
  <c r="P2032" i="3"/>
  <c r="P1975" i="3"/>
  <c r="Q1975" i="3" s="1"/>
  <c r="P1905" i="3"/>
  <c r="Q1905" i="3" s="1"/>
  <c r="P1862" i="3"/>
  <c r="P1832" i="3"/>
  <c r="P1828" i="3"/>
  <c r="P1826" i="3"/>
  <c r="P1825" i="3"/>
  <c r="P1815" i="3"/>
  <c r="P1812" i="3"/>
  <c r="P1786" i="3"/>
  <c r="P1785" i="3"/>
  <c r="P1784" i="3"/>
  <c r="P1765" i="3"/>
  <c r="Q1765" i="3" s="1"/>
  <c r="P1764" i="3"/>
  <c r="P1763" i="3"/>
  <c r="P1762" i="3"/>
  <c r="P1709" i="3"/>
  <c r="P1682" i="3"/>
  <c r="P1681" i="3"/>
  <c r="P1655" i="3"/>
  <c r="Q1655" i="3" s="1"/>
  <c r="P1654" i="3"/>
  <c r="P1652" i="3"/>
  <c r="P1649" i="3"/>
  <c r="P1648" i="3"/>
  <c r="P1647" i="3"/>
  <c r="Q1647" i="3" s="1"/>
  <c r="P1644" i="3"/>
  <c r="P1634" i="3"/>
  <c r="P1632" i="3"/>
  <c r="P1623" i="3"/>
  <c r="Q1623" i="3" s="1"/>
  <c r="P1621" i="3"/>
  <c r="P1620" i="3"/>
  <c r="P1613" i="3"/>
  <c r="P1604" i="3"/>
  <c r="Q1604" i="3" s="1"/>
  <c r="P1603" i="3"/>
  <c r="P1600" i="3"/>
  <c r="P1597" i="3"/>
  <c r="P1595" i="3"/>
  <c r="P1587" i="3"/>
  <c r="P1586" i="3"/>
  <c r="P1585" i="3"/>
  <c r="P1584" i="3"/>
  <c r="P1578" i="3"/>
  <c r="P1577" i="3"/>
  <c r="R1577" i="3" s="1"/>
  <c r="P1576" i="3"/>
  <c r="P1575" i="3"/>
  <c r="P1574" i="3"/>
  <c r="P1555" i="3"/>
  <c r="P1542" i="3"/>
  <c r="P1523" i="3"/>
  <c r="P1520" i="3"/>
  <c r="P1509" i="3"/>
  <c r="P1503" i="3"/>
  <c r="P1450" i="3"/>
  <c r="P1392" i="3"/>
  <c r="P1377" i="3"/>
  <c r="P1358" i="3"/>
  <c r="P1346" i="3"/>
  <c r="P1344" i="3"/>
  <c r="P1330" i="3"/>
  <c r="P1321" i="3"/>
  <c r="Q1321" i="3" s="1"/>
  <c r="P1320" i="3"/>
  <c r="P1319" i="3"/>
  <c r="P1290" i="3"/>
  <c r="P1289" i="3"/>
  <c r="P1286" i="3"/>
  <c r="P1285" i="3"/>
  <c r="Q1285" i="3" s="1"/>
  <c r="P1267" i="3"/>
  <c r="P1266" i="3"/>
  <c r="P1265" i="3"/>
  <c r="P1264" i="3"/>
  <c r="P1263" i="3"/>
  <c r="P1249" i="3"/>
  <c r="Q1249" i="3" s="1"/>
  <c r="P1248" i="3"/>
  <c r="P1246" i="3"/>
  <c r="P1245" i="3"/>
  <c r="P1228" i="3"/>
  <c r="P1227" i="3"/>
  <c r="P1226" i="3"/>
  <c r="P1150" i="3"/>
  <c r="P1135" i="3"/>
  <c r="P1112" i="3"/>
  <c r="P1077" i="3"/>
  <c r="P1063" i="3"/>
  <c r="P1039" i="3"/>
  <c r="P990" i="3"/>
  <c r="P981" i="3"/>
  <c r="P932" i="3"/>
  <c r="P926" i="3"/>
  <c r="P899" i="3"/>
  <c r="P898" i="3"/>
  <c r="P892" i="3"/>
  <c r="P890" i="3"/>
  <c r="P856" i="3"/>
  <c r="P855" i="3"/>
  <c r="P854" i="3"/>
  <c r="P851" i="3"/>
  <c r="R851" i="3" s="1"/>
  <c r="P850" i="3"/>
  <c r="P849" i="3"/>
  <c r="P845" i="3"/>
  <c r="P841" i="3"/>
  <c r="P837" i="3"/>
  <c r="P834" i="3"/>
  <c r="P833" i="3"/>
  <c r="P814" i="3"/>
  <c r="P813" i="3"/>
  <c r="P739" i="3"/>
  <c r="P721" i="3"/>
  <c r="P679" i="3"/>
  <c r="P634" i="3"/>
  <c r="P600" i="3"/>
  <c r="P597" i="3"/>
  <c r="P585" i="3"/>
  <c r="P579" i="3"/>
  <c r="P578" i="3"/>
  <c r="P570" i="3"/>
  <c r="P525" i="3"/>
  <c r="P520" i="3"/>
  <c r="P509" i="3"/>
  <c r="P507" i="3"/>
  <c r="P506" i="3"/>
  <c r="P503" i="3"/>
  <c r="P500" i="3"/>
  <c r="P490" i="3"/>
  <c r="P486" i="3"/>
  <c r="P485" i="3"/>
  <c r="P482" i="3"/>
  <c r="P466" i="3"/>
  <c r="P446" i="3"/>
  <c r="P445" i="3"/>
  <c r="P444" i="3"/>
  <c r="P442" i="3"/>
  <c r="P441" i="3"/>
  <c r="P410" i="3"/>
  <c r="P407" i="3"/>
  <c r="P405" i="3"/>
  <c r="P404" i="3"/>
  <c r="P402" i="3"/>
  <c r="P401" i="3"/>
  <c r="P381" i="3"/>
  <c r="P380" i="3"/>
  <c r="P378" i="3"/>
  <c r="P375" i="3"/>
  <c r="P374" i="3"/>
  <c r="P372" i="3"/>
  <c r="P371" i="3"/>
  <c r="P366" i="3"/>
  <c r="P365" i="3"/>
  <c r="P363" i="3"/>
  <c r="P362" i="3"/>
  <c r="P361" i="3"/>
  <c r="P351" i="3"/>
  <c r="P350" i="3"/>
  <c r="P347" i="3"/>
  <c r="P330" i="3"/>
  <c r="P327" i="3"/>
  <c r="P320" i="3"/>
  <c r="P319" i="3"/>
  <c r="P298" i="3"/>
  <c r="P296" i="3"/>
  <c r="P2364" i="3"/>
  <c r="Q2364" i="3" s="1"/>
  <c r="P2363" i="3"/>
  <c r="P2354" i="3"/>
  <c r="Q2354" i="3" s="1"/>
  <c r="P2348" i="3"/>
  <c r="R2348" i="3" s="1"/>
  <c r="P2303" i="3"/>
  <c r="Q2303" i="3" s="1"/>
  <c r="P2198" i="3"/>
  <c r="P2187" i="3"/>
  <c r="Q2187" i="3" s="1"/>
  <c r="P2181" i="3"/>
  <c r="P2155" i="3"/>
  <c r="R2155" i="3" s="1"/>
  <c r="P2154" i="3"/>
  <c r="P2149" i="3"/>
  <c r="P2148" i="3"/>
  <c r="P2133" i="3"/>
  <c r="Q2133" i="3" s="1"/>
  <c r="P2121" i="3"/>
  <c r="P2114" i="3"/>
  <c r="P2107" i="3"/>
  <c r="P2106" i="3"/>
  <c r="Q2106" i="3" s="1"/>
  <c r="P2098" i="3"/>
  <c r="P2097" i="3"/>
  <c r="P2057" i="3"/>
  <c r="P2056" i="3"/>
  <c r="P2047" i="3"/>
  <c r="P2046" i="3"/>
  <c r="P2045" i="3"/>
  <c r="P2044" i="3"/>
  <c r="R2044" i="3" s="1"/>
  <c r="P2027" i="3"/>
  <c r="P2021" i="3"/>
  <c r="P2012" i="3"/>
  <c r="P2010" i="3"/>
  <c r="Q2010" i="3" s="1"/>
  <c r="P2009" i="3"/>
  <c r="P1993" i="3"/>
  <c r="P1986" i="3"/>
  <c r="P1985" i="3"/>
  <c r="P1954" i="3"/>
  <c r="P1946" i="3"/>
  <c r="P1943" i="3"/>
  <c r="P1940" i="3"/>
  <c r="R1940" i="3" s="1"/>
  <c r="P1939" i="3"/>
  <c r="P1921" i="3"/>
  <c r="P1919" i="3"/>
  <c r="P1918" i="3"/>
  <c r="P1899" i="3"/>
  <c r="P1877" i="3"/>
  <c r="P1875" i="3"/>
  <c r="P1798" i="3"/>
  <c r="P1797" i="3"/>
  <c r="P1796" i="3"/>
  <c r="P1795" i="3"/>
  <c r="P1790" i="3"/>
  <c r="P1789" i="3"/>
  <c r="P1788" i="3"/>
  <c r="P1787" i="3"/>
  <c r="P1760" i="3"/>
  <c r="P1757" i="3"/>
  <c r="P1753" i="3"/>
  <c r="P1752" i="3"/>
  <c r="P1739" i="3"/>
  <c r="P1738" i="3"/>
  <c r="P1711" i="3"/>
  <c r="P1704" i="3"/>
  <c r="R1704" i="3" s="1"/>
  <c r="P1698" i="3"/>
  <c r="P1697" i="3"/>
  <c r="P1676" i="3"/>
  <c r="P1675" i="3"/>
  <c r="P1674" i="3"/>
  <c r="P1673" i="3"/>
  <c r="P1672" i="3"/>
  <c r="P1670" i="3"/>
  <c r="P1667" i="3"/>
  <c r="P1657" i="3"/>
  <c r="P1646" i="3"/>
  <c r="P1639" i="3"/>
  <c r="P1638" i="3"/>
  <c r="P1619" i="3"/>
  <c r="P1562" i="3"/>
  <c r="P1561" i="3"/>
  <c r="P1540" i="3"/>
  <c r="P1539" i="3"/>
  <c r="P1521" i="3"/>
  <c r="P1513" i="3"/>
  <c r="P1505" i="3"/>
  <c r="P1469" i="3"/>
  <c r="P1467" i="3"/>
  <c r="P1425" i="3"/>
  <c r="P1409" i="3"/>
  <c r="P1405" i="3"/>
  <c r="P1403" i="3"/>
  <c r="P1400" i="3"/>
  <c r="P1390" i="3"/>
  <c r="P1388" i="3"/>
  <c r="P1379" i="3"/>
  <c r="P1337" i="3"/>
  <c r="P1335" i="3"/>
  <c r="P1323" i="3"/>
  <c r="P1313" i="3"/>
  <c r="P1311" i="3"/>
  <c r="P1297" i="3"/>
  <c r="P1295" i="3"/>
  <c r="P1294" i="3"/>
  <c r="P1293" i="3"/>
  <c r="P1287" i="3"/>
  <c r="P1279" i="3"/>
  <c r="P1278" i="3"/>
  <c r="P1273" i="3"/>
  <c r="P1262" i="3"/>
  <c r="P1260" i="3"/>
  <c r="P1213" i="3"/>
  <c r="P1209" i="3"/>
  <c r="P1207" i="3"/>
  <c r="P1192" i="3"/>
  <c r="P1139" i="3"/>
  <c r="P1123" i="3"/>
  <c r="P1074" i="3"/>
  <c r="P1071" i="3"/>
  <c r="P1054" i="3"/>
  <c r="P1035" i="3"/>
  <c r="P1026" i="3"/>
  <c r="P1017" i="3"/>
  <c r="P1007" i="3"/>
  <c r="P984" i="3"/>
  <c r="P975" i="3"/>
  <c r="P970" i="3"/>
  <c r="P969" i="3"/>
  <c r="P968" i="3"/>
  <c r="P919" i="3"/>
  <c r="P918" i="3"/>
  <c r="P917" i="3"/>
  <c r="P915" i="3"/>
  <c r="P913" i="3"/>
  <c r="P907" i="3"/>
  <c r="P901" i="3"/>
  <c r="P900" i="3"/>
  <c r="P896" i="3"/>
  <c r="P895" i="3"/>
  <c r="P889" i="3"/>
  <c r="P875" i="3"/>
  <c r="P872" i="3"/>
  <c r="P870" i="3"/>
  <c r="P840" i="3"/>
  <c r="P838" i="3"/>
  <c r="P836" i="3"/>
  <c r="P800" i="3"/>
  <c r="P799" i="3"/>
  <c r="P798" i="3"/>
  <c r="P797" i="3"/>
  <c r="P796" i="3"/>
  <c r="P795" i="3"/>
  <c r="P771" i="3"/>
  <c r="P768" i="3"/>
  <c r="P699" i="3"/>
  <c r="P686" i="3"/>
  <c r="P666" i="3"/>
  <c r="P659" i="3"/>
  <c r="P654" i="3"/>
  <c r="P649" i="3"/>
  <c r="P612" i="3"/>
  <c r="P529" i="3"/>
  <c r="P518" i="3"/>
  <c r="P517" i="3"/>
  <c r="P516" i="3"/>
  <c r="P515" i="3"/>
  <c r="P510" i="3"/>
  <c r="P505" i="3"/>
  <c r="P481" i="3"/>
  <c r="P480" i="3"/>
  <c r="P472" i="3"/>
  <c r="P471" i="3"/>
  <c r="P468" i="3"/>
  <c r="P465" i="3"/>
  <c r="P460" i="3"/>
  <c r="P459" i="3"/>
  <c r="P457" i="3"/>
  <c r="P455" i="3"/>
  <c r="P438" i="3"/>
  <c r="P419" i="3"/>
  <c r="P415" i="3"/>
  <c r="P414" i="3"/>
  <c r="P413" i="3"/>
  <c r="P408" i="3"/>
  <c r="P385" i="3"/>
  <c r="P334" i="3"/>
  <c r="P328" i="3"/>
  <c r="P325" i="3"/>
  <c r="P317" i="3"/>
  <c r="P312" i="3"/>
  <c r="P299" i="3"/>
  <c r="P293" i="3"/>
  <c r="P292" i="3"/>
  <c r="P238" i="3"/>
  <c r="P230" i="3"/>
  <c r="P213" i="3"/>
  <c r="P211" i="3"/>
  <c r="P197" i="3"/>
  <c r="P164" i="3"/>
  <c r="P145" i="3"/>
  <c r="Q415" i="3" l="1"/>
  <c r="R415" i="3"/>
  <c r="Q516" i="3"/>
  <c r="R516" i="3"/>
  <c r="Q1123" i="3"/>
  <c r="R1123" i="3"/>
  <c r="Q1273" i="3"/>
  <c r="R1273" i="3"/>
  <c r="R1513" i="3"/>
  <c r="Q1513" i="3"/>
  <c r="Q1675" i="3"/>
  <c r="R1675" i="3"/>
  <c r="R1752" i="3"/>
  <c r="Q1752" i="3"/>
  <c r="Q1787" i="3"/>
  <c r="R1787" i="3"/>
  <c r="Q1919" i="3"/>
  <c r="R1919" i="3"/>
  <c r="Q2045" i="3"/>
  <c r="R2045" i="3"/>
  <c r="Q2181" i="3"/>
  <c r="R2181" i="3"/>
  <c r="Q327" i="3"/>
  <c r="R327" i="3"/>
  <c r="Q374" i="3"/>
  <c r="R374" i="3"/>
  <c r="Q442" i="3"/>
  <c r="R442" i="3"/>
  <c r="Q570" i="3"/>
  <c r="R570" i="3"/>
  <c r="Q845" i="3"/>
  <c r="R845" i="3"/>
  <c r="Q1150" i="3"/>
  <c r="R1150" i="3"/>
  <c r="Q1377" i="3"/>
  <c r="R1377" i="3"/>
  <c r="Q1509" i="3"/>
  <c r="R1509" i="3"/>
  <c r="Q1555" i="3"/>
  <c r="R1555" i="3"/>
  <c r="Q1586" i="3"/>
  <c r="R1586" i="3"/>
  <c r="Q1600" i="3"/>
  <c r="R1600" i="3"/>
  <c r="Q1620" i="3"/>
  <c r="R1620" i="3"/>
  <c r="Q1634" i="3"/>
  <c r="R1634" i="3"/>
  <c r="Q1649" i="3"/>
  <c r="R1649" i="3"/>
  <c r="Q1681" i="3"/>
  <c r="R1681" i="3"/>
  <c r="Q1763" i="3"/>
  <c r="R1763" i="3"/>
  <c r="Q1785" i="3"/>
  <c r="R1785" i="3"/>
  <c r="Q1825" i="3"/>
  <c r="R1825" i="3"/>
  <c r="Q1862" i="3"/>
  <c r="R1862" i="3"/>
  <c r="Q2085" i="3"/>
  <c r="R2085" i="3"/>
  <c r="R2259" i="3"/>
  <c r="Q2259" i="3"/>
  <c r="Q2366" i="3"/>
  <c r="R2366" i="3"/>
  <c r="R383" i="3"/>
  <c r="Q383" i="3"/>
  <c r="Q456" i="3"/>
  <c r="R456" i="3"/>
  <c r="Q553" i="3"/>
  <c r="R553" i="3"/>
  <c r="Q594" i="3"/>
  <c r="R594" i="3"/>
  <c r="Q678" i="3"/>
  <c r="R678" i="3"/>
  <c r="Q730" i="3"/>
  <c r="R730" i="3"/>
  <c r="Q1702" i="3"/>
  <c r="R1702" i="3"/>
  <c r="Q1719" i="3"/>
  <c r="R1719" i="3"/>
  <c r="Q1845" i="3"/>
  <c r="R1845" i="3"/>
  <c r="Q2281" i="3"/>
  <c r="R2281" i="3"/>
  <c r="Q204" i="3"/>
  <c r="R204" i="3"/>
  <c r="Q680" i="3"/>
  <c r="R680" i="3"/>
  <c r="Q976" i="3"/>
  <c r="R976" i="3"/>
  <c r="Q1496" i="3"/>
  <c r="R1496" i="3"/>
  <c r="Q2348" i="3"/>
  <c r="Q1704" i="3"/>
  <c r="Q1577" i="3"/>
  <c r="Q317" i="3"/>
  <c r="R317" i="3"/>
  <c r="Q457" i="3"/>
  <c r="R457" i="3"/>
  <c r="Q612" i="3"/>
  <c r="R612" i="3"/>
  <c r="Q798" i="3"/>
  <c r="R798" i="3"/>
  <c r="Q968" i="3"/>
  <c r="R968" i="3"/>
  <c r="Q1035" i="3"/>
  <c r="R1035" i="3"/>
  <c r="Q1293" i="3"/>
  <c r="R1293" i="3"/>
  <c r="R1561" i="3"/>
  <c r="Q1561" i="3"/>
  <c r="Q2012" i="3"/>
  <c r="R2012" i="3"/>
  <c r="Q2148" i="3"/>
  <c r="R2148" i="3"/>
  <c r="Q365" i="3"/>
  <c r="R365" i="3"/>
  <c r="Q405" i="3"/>
  <c r="R405" i="3"/>
  <c r="Q721" i="3"/>
  <c r="R721" i="3"/>
  <c r="Q854" i="3"/>
  <c r="R854" i="3"/>
  <c r="Q932" i="3"/>
  <c r="R932" i="3"/>
  <c r="Q1267" i="3"/>
  <c r="R1267" i="3"/>
  <c r="Q145" i="3"/>
  <c r="R145" i="3"/>
  <c r="Q213" i="3"/>
  <c r="R213" i="3"/>
  <c r="Q293" i="3"/>
  <c r="R293" i="3"/>
  <c r="Q325" i="3"/>
  <c r="R325" i="3"/>
  <c r="Q408" i="3"/>
  <c r="R408" i="3"/>
  <c r="Q419" i="3"/>
  <c r="R419" i="3"/>
  <c r="Q459" i="3"/>
  <c r="R459" i="3"/>
  <c r="Q471" i="3"/>
  <c r="R471" i="3"/>
  <c r="Q505" i="3"/>
  <c r="R505" i="3"/>
  <c r="Q517" i="3"/>
  <c r="R517" i="3"/>
  <c r="Q649" i="3"/>
  <c r="R649" i="3"/>
  <c r="Q686" i="3"/>
  <c r="R686" i="3"/>
  <c r="Q795" i="3"/>
  <c r="R795" i="3"/>
  <c r="Q799" i="3"/>
  <c r="R799" i="3"/>
  <c r="Q840" i="3"/>
  <c r="R840" i="3"/>
  <c r="Q889" i="3"/>
  <c r="R889" i="3"/>
  <c r="Q901" i="3"/>
  <c r="R901" i="3"/>
  <c r="Q917" i="3"/>
  <c r="R917" i="3"/>
  <c r="Q969" i="3"/>
  <c r="R969" i="3"/>
  <c r="Q1007" i="3"/>
  <c r="R1007" i="3"/>
  <c r="Q1054" i="3"/>
  <c r="R1054" i="3"/>
  <c r="Q1139" i="3"/>
  <c r="R1139" i="3"/>
  <c r="Q1213" i="3"/>
  <c r="R1213" i="3"/>
  <c r="Q1278" i="3"/>
  <c r="R1278" i="3"/>
  <c r="Q1294" i="3"/>
  <c r="R1294" i="3"/>
  <c r="Q1313" i="3"/>
  <c r="R1313" i="3"/>
  <c r="Q1379" i="3"/>
  <c r="R1379" i="3"/>
  <c r="Q1403" i="3"/>
  <c r="R1403" i="3"/>
  <c r="Q1467" i="3"/>
  <c r="R1467" i="3"/>
  <c r="Q1521" i="3"/>
  <c r="R1521" i="3"/>
  <c r="Q1562" i="3"/>
  <c r="R1562" i="3"/>
  <c r="Q1646" i="3"/>
  <c r="R1646" i="3"/>
  <c r="Q1672" i="3"/>
  <c r="R1672" i="3"/>
  <c r="Q1676" i="3"/>
  <c r="R1676" i="3"/>
  <c r="Q1711" i="3"/>
  <c r="R1711" i="3"/>
  <c r="Q1753" i="3"/>
  <c r="R1753" i="3"/>
  <c r="Q1788" i="3"/>
  <c r="R1788" i="3"/>
  <c r="Q1796" i="3"/>
  <c r="R1796" i="3"/>
  <c r="Q1877" i="3"/>
  <c r="R1877" i="3"/>
  <c r="Q1921" i="3"/>
  <c r="R1921" i="3"/>
  <c r="Q1946" i="3"/>
  <c r="R1946" i="3"/>
  <c r="Q1993" i="3"/>
  <c r="R1993" i="3"/>
  <c r="Q2021" i="3"/>
  <c r="R2021" i="3"/>
  <c r="Q2046" i="3"/>
  <c r="R2046" i="3"/>
  <c r="Q2097" i="3"/>
  <c r="R2097" i="3"/>
  <c r="Q2114" i="3"/>
  <c r="R2114" i="3"/>
  <c r="Q2149" i="3"/>
  <c r="R2149" i="3"/>
  <c r="Q1756" i="3"/>
  <c r="Q211" i="3"/>
  <c r="R211" i="3"/>
  <c r="Q666" i="3"/>
  <c r="R666" i="3"/>
  <c r="Q838" i="3"/>
  <c r="R838" i="3"/>
  <c r="R900" i="3"/>
  <c r="Q900" i="3"/>
  <c r="Q984" i="3"/>
  <c r="R984" i="3"/>
  <c r="Q1209" i="3"/>
  <c r="R1209" i="3"/>
  <c r="Q1311" i="3"/>
  <c r="R1311" i="3"/>
  <c r="Q1337" i="3"/>
  <c r="R1337" i="3"/>
  <c r="Q1425" i="3"/>
  <c r="R1425" i="3"/>
  <c r="Q1670" i="3"/>
  <c r="R1670" i="3"/>
  <c r="Q1943" i="3"/>
  <c r="R1943" i="3"/>
  <c r="Q2107" i="3"/>
  <c r="R2107" i="3"/>
  <c r="Q351" i="3"/>
  <c r="R351" i="3"/>
  <c r="Q381" i="3"/>
  <c r="R381" i="3"/>
  <c r="Q490" i="3"/>
  <c r="R490" i="3"/>
  <c r="Q597" i="3"/>
  <c r="R597" i="3"/>
  <c r="Q833" i="3"/>
  <c r="R833" i="3"/>
  <c r="Q892" i="3"/>
  <c r="R892" i="3"/>
  <c r="R1245" i="3"/>
  <c r="Q1245" i="3"/>
  <c r="Q1330" i="3"/>
  <c r="R1330" i="3"/>
  <c r="Q230" i="3"/>
  <c r="R230" i="3"/>
  <c r="Q328" i="3"/>
  <c r="R328" i="3"/>
  <c r="Q460" i="3"/>
  <c r="R460" i="3"/>
  <c r="Q510" i="3"/>
  <c r="R510" i="3"/>
  <c r="Q699" i="3"/>
  <c r="R699" i="3"/>
  <c r="Q800" i="3"/>
  <c r="R800" i="3"/>
  <c r="Q895" i="3"/>
  <c r="R895" i="3"/>
  <c r="Q970" i="3"/>
  <c r="R970" i="3"/>
  <c r="Q1071" i="3"/>
  <c r="R1071" i="3"/>
  <c r="Q1260" i="3"/>
  <c r="R1260" i="3"/>
  <c r="Q1295" i="3"/>
  <c r="R1295" i="3"/>
  <c r="Q1323" i="3"/>
  <c r="R1323" i="3"/>
  <c r="Q1405" i="3"/>
  <c r="R1405" i="3"/>
  <c r="Q1469" i="3"/>
  <c r="R1469" i="3"/>
  <c r="Q1539" i="3"/>
  <c r="R1539" i="3"/>
  <c r="Q1619" i="3"/>
  <c r="R1619" i="3"/>
  <c r="Q1657" i="3"/>
  <c r="R1657" i="3"/>
  <c r="Q1673" i="3"/>
  <c r="R1673" i="3"/>
  <c r="Q1697" i="3"/>
  <c r="R1697" i="3"/>
  <c r="Q1738" i="3"/>
  <c r="R1738" i="3"/>
  <c r="Q1757" i="3"/>
  <c r="R1757" i="3"/>
  <c r="Q1789" i="3"/>
  <c r="R1789" i="3"/>
  <c r="Q1797" i="3"/>
  <c r="R1797" i="3"/>
  <c r="Q1899" i="3"/>
  <c r="R1899" i="3"/>
  <c r="Q1939" i="3"/>
  <c r="R1939" i="3"/>
  <c r="Q1954" i="3"/>
  <c r="R1954" i="3"/>
  <c r="Q2009" i="3"/>
  <c r="R2009" i="3"/>
  <c r="Q2027" i="3"/>
  <c r="R2027" i="3"/>
  <c r="Q2047" i="3"/>
  <c r="R2047" i="3"/>
  <c r="Q2098" i="3"/>
  <c r="R2098" i="3"/>
  <c r="Q2121" i="3"/>
  <c r="R2121" i="3"/>
  <c r="Q2154" i="3"/>
  <c r="R2154" i="3"/>
  <c r="Q2198" i="3"/>
  <c r="R2198" i="3"/>
  <c r="Q2363" i="3"/>
  <c r="R2363" i="3"/>
  <c r="Q319" i="3"/>
  <c r="R319" i="3"/>
  <c r="Q347" i="3"/>
  <c r="R347" i="3"/>
  <c r="Q292" i="3"/>
  <c r="R292" i="3"/>
  <c r="Q385" i="3"/>
  <c r="R385" i="3"/>
  <c r="Q468" i="3"/>
  <c r="R468" i="3"/>
  <c r="Q481" i="3"/>
  <c r="R481" i="3"/>
  <c r="Q771" i="3"/>
  <c r="R771" i="3"/>
  <c r="Q875" i="3"/>
  <c r="R875" i="3"/>
  <c r="Q915" i="3"/>
  <c r="R915" i="3"/>
  <c r="Q1400" i="3"/>
  <c r="R1400" i="3"/>
  <c r="Q1639" i="3"/>
  <c r="R1639" i="3"/>
  <c r="R1795" i="3"/>
  <c r="Q1795" i="3"/>
  <c r="R1875" i="3"/>
  <c r="Q1875" i="3"/>
  <c r="Q1986" i="3"/>
  <c r="R1986" i="3"/>
  <c r="Q2057" i="3"/>
  <c r="R2057" i="3"/>
  <c r="Q296" i="3"/>
  <c r="R296" i="3"/>
  <c r="Q466" i="3"/>
  <c r="R466" i="3"/>
  <c r="Q507" i="3"/>
  <c r="R507" i="3"/>
  <c r="Q1063" i="3"/>
  <c r="R1063" i="3"/>
  <c r="Q1263" i="3"/>
  <c r="R1263" i="3"/>
  <c r="Q1290" i="3"/>
  <c r="R1290" i="3"/>
  <c r="Q164" i="3"/>
  <c r="R164" i="3"/>
  <c r="Q299" i="3"/>
  <c r="R299" i="3"/>
  <c r="Q413" i="3"/>
  <c r="R413" i="3"/>
  <c r="Q438" i="3"/>
  <c r="R438" i="3"/>
  <c r="Q472" i="3"/>
  <c r="R472" i="3"/>
  <c r="Q518" i="3"/>
  <c r="R518" i="3"/>
  <c r="Q654" i="3"/>
  <c r="R654" i="3"/>
  <c r="Q796" i="3"/>
  <c r="R796" i="3"/>
  <c r="Q870" i="3"/>
  <c r="R870" i="3"/>
  <c r="Q907" i="3"/>
  <c r="R907" i="3"/>
  <c r="Q918" i="3"/>
  <c r="R918" i="3"/>
  <c r="Q1017" i="3"/>
  <c r="R1017" i="3"/>
  <c r="Q1192" i="3"/>
  <c r="R1192" i="3"/>
  <c r="Q1279" i="3"/>
  <c r="R1279" i="3"/>
  <c r="Q1388" i="3"/>
  <c r="R1388" i="3"/>
  <c r="Q197" i="3"/>
  <c r="R197" i="3"/>
  <c r="Q238" i="3"/>
  <c r="R238" i="3"/>
  <c r="Q312" i="3"/>
  <c r="R312" i="3"/>
  <c r="Q334" i="3"/>
  <c r="R334" i="3"/>
  <c r="Q414" i="3"/>
  <c r="R414" i="3"/>
  <c r="Q455" i="3"/>
  <c r="R455" i="3"/>
  <c r="Q465" i="3"/>
  <c r="R465" i="3"/>
  <c r="Q480" i="3"/>
  <c r="R480" i="3"/>
  <c r="Q515" i="3"/>
  <c r="R515" i="3"/>
  <c r="Q529" i="3"/>
  <c r="R529" i="3"/>
  <c r="R659" i="3"/>
  <c r="Q659" i="3"/>
  <c r="Q768" i="3"/>
  <c r="R768" i="3"/>
  <c r="Q797" i="3"/>
  <c r="R797" i="3"/>
  <c r="Q836" i="3"/>
  <c r="R836" i="3"/>
  <c r="Q872" i="3"/>
  <c r="R872" i="3"/>
  <c r="Q896" i="3"/>
  <c r="R896" i="3"/>
  <c r="Q913" i="3"/>
  <c r="R913" i="3"/>
  <c r="Q919" i="3"/>
  <c r="R919" i="3"/>
  <c r="Q975" i="3"/>
  <c r="R975" i="3"/>
  <c r="Q1026" i="3"/>
  <c r="R1026" i="3"/>
  <c r="Q1074" i="3"/>
  <c r="R1074" i="3"/>
  <c r="Q1207" i="3"/>
  <c r="R1207" i="3"/>
  <c r="Q1262" i="3"/>
  <c r="R1262" i="3"/>
  <c r="Q1287" i="3"/>
  <c r="R1287" i="3"/>
  <c r="Q1297" i="3"/>
  <c r="R1297" i="3"/>
  <c r="Q1335" i="3"/>
  <c r="R1335" i="3"/>
  <c r="Q1390" i="3"/>
  <c r="R1390" i="3"/>
  <c r="Q1409" i="3"/>
  <c r="R1409" i="3"/>
  <c r="Q1505" i="3"/>
  <c r="R1505" i="3"/>
  <c r="Q1540" i="3"/>
  <c r="R1540" i="3"/>
  <c r="Q1638" i="3"/>
  <c r="R1638" i="3"/>
  <c r="Q1667" i="3"/>
  <c r="R1667" i="3"/>
  <c r="Q1674" i="3"/>
  <c r="R1674" i="3"/>
  <c r="Q1698" i="3"/>
  <c r="R1698" i="3"/>
  <c r="Q1739" i="3"/>
  <c r="R1739" i="3"/>
  <c r="Q1760" i="3"/>
  <c r="R1760" i="3"/>
  <c r="Q1790" i="3"/>
  <c r="R1790" i="3"/>
  <c r="Q1798" i="3"/>
  <c r="R1798" i="3"/>
  <c r="Q1918" i="3"/>
  <c r="R1918" i="3"/>
  <c r="Q298" i="3"/>
  <c r="R298" i="3"/>
  <c r="Q330" i="3"/>
  <c r="R330" i="3"/>
  <c r="Q361" i="3"/>
  <c r="R361" i="3"/>
  <c r="Q366" i="3"/>
  <c r="R366" i="3"/>
  <c r="Q375" i="3"/>
  <c r="R375" i="3"/>
  <c r="Q401" i="3"/>
  <c r="R401" i="3"/>
  <c r="Q407" i="3"/>
  <c r="R407" i="3"/>
  <c r="Q444" i="3"/>
  <c r="R444" i="3"/>
  <c r="Q482" i="3"/>
  <c r="R482" i="3"/>
  <c r="Q500" i="3"/>
  <c r="R500" i="3"/>
  <c r="Q509" i="3"/>
  <c r="R509" i="3"/>
  <c r="Q578" i="3"/>
  <c r="R578" i="3"/>
  <c r="Q600" i="3"/>
  <c r="R600" i="3"/>
  <c r="Q739" i="3"/>
  <c r="R739" i="3"/>
  <c r="Q834" i="3"/>
  <c r="R834" i="3"/>
  <c r="Q849" i="3"/>
  <c r="R849" i="3"/>
  <c r="Q855" i="3"/>
  <c r="R855" i="3"/>
  <c r="Q898" i="3"/>
  <c r="R898" i="3"/>
  <c r="Q981" i="3"/>
  <c r="R981" i="3"/>
  <c r="Q1077" i="3"/>
  <c r="R1077" i="3"/>
  <c r="Q1226" i="3"/>
  <c r="R1226" i="3"/>
  <c r="Q1246" i="3"/>
  <c r="R1246" i="3"/>
  <c r="Q1264" i="3"/>
  <c r="R1264" i="3"/>
  <c r="Q1319" i="3"/>
  <c r="R1319" i="3"/>
  <c r="Q1344" i="3"/>
  <c r="R1344" i="3"/>
  <c r="Q1392" i="3"/>
  <c r="R1392" i="3"/>
  <c r="Q1520" i="3"/>
  <c r="R1520" i="3"/>
  <c r="Q1574" i="3"/>
  <c r="R1574" i="3"/>
  <c r="Q1578" i="3"/>
  <c r="R1578" i="3"/>
  <c r="Q1587" i="3"/>
  <c r="R1587" i="3"/>
  <c r="Q1603" i="3"/>
  <c r="R1603" i="3"/>
  <c r="Q1621" i="3"/>
  <c r="R1621" i="3"/>
  <c r="Q1644" i="3"/>
  <c r="R1644" i="3"/>
  <c r="Q1652" i="3"/>
  <c r="R1652" i="3"/>
  <c r="Q1682" i="3"/>
  <c r="R1682" i="3"/>
  <c r="Q1764" i="3"/>
  <c r="R1764" i="3"/>
  <c r="Q1786" i="3"/>
  <c r="R1786" i="3"/>
  <c r="Q1826" i="3"/>
  <c r="R1826" i="3"/>
  <c r="Q440" i="3"/>
  <c r="R440" i="3"/>
  <c r="Q535" i="3"/>
  <c r="R535" i="3"/>
  <c r="Q566" i="3"/>
  <c r="R566" i="3"/>
  <c r="Q604" i="3"/>
  <c r="R604" i="3"/>
  <c r="Q713" i="3"/>
  <c r="R713" i="3"/>
  <c r="Q957" i="3"/>
  <c r="R957" i="3"/>
  <c r="Q1721" i="3"/>
  <c r="R1721" i="3"/>
  <c r="Q30" i="3"/>
  <c r="R30" i="3"/>
  <c r="Q256" i="3"/>
  <c r="R256" i="3"/>
  <c r="Q681" i="3"/>
  <c r="R681" i="3"/>
  <c r="Q1038" i="3"/>
  <c r="R1038" i="3"/>
  <c r="Q2155" i="3"/>
  <c r="Q851" i="3"/>
  <c r="R2379" i="3"/>
  <c r="R2359" i="3"/>
  <c r="R2323" i="3"/>
  <c r="R2303" i="3"/>
  <c r="R2187" i="3"/>
  <c r="R2139" i="3"/>
  <c r="R2010" i="3"/>
  <c r="R1975" i="3"/>
  <c r="R1914" i="3"/>
  <c r="R1655" i="3"/>
  <c r="R1604" i="3"/>
  <c r="R1249" i="3"/>
  <c r="Q362" i="3"/>
  <c r="R362" i="3"/>
  <c r="Q371" i="3"/>
  <c r="R371" i="3"/>
  <c r="Q378" i="3"/>
  <c r="R378" i="3"/>
  <c r="Q402" i="3"/>
  <c r="R402" i="3"/>
  <c r="Q410" i="3"/>
  <c r="R410" i="3"/>
  <c r="Q445" i="3"/>
  <c r="R445" i="3"/>
  <c r="Q485" i="3"/>
  <c r="R485" i="3"/>
  <c r="Q503" i="3"/>
  <c r="R503" i="3"/>
  <c r="Q520" i="3"/>
  <c r="R520" i="3"/>
  <c r="Q579" i="3"/>
  <c r="R579" i="3"/>
  <c r="Q634" i="3"/>
  <c r="R634" i="3"/>
  <c r="Q813" i="3"/>
  <c r="R813" i="3"/>
  <c r="Q837" i="3"/>
  <c r="R837" i="3"/>
  <c r="Q850" i="3"/>
  <c r="R850" i="3"/>
  <c r="Q856" i="3"/>
  <c r="R856" i="3"/>
  <c r="Q899" i="3"/>
  <c r="R899" i="3"/>
  <c r="Q990" i="3"/>
  <c r="R990" i="3"/>
  <c r="Q1112" i="3"/>
  <c r="R1112" i="3"/>
  <c r="Q1227" i="3"/>
  <c r="R1227" i="3"/>
  <c r="Q1248" i="3"/>
  <c r="R1248" i="3"/>
  <c r="Q1265" i="3"/>
  <c r="R1265" i="3"/>
  <c r="Q1286" i="3"/>
  <c r="R1286" i="3"/>
  <c r="Q1320" i="3"/>
  <c r="R1320" i="3"/>
  <c r="Q1346" i="3"/>
  <c r="R1346" i="3"/>
  <c r="Q1450" i="3"/>
  <c r="R1450" i="3"/>
  <c r="Q1523" i="3"/>
  <c r="R1523" i="3"/>
  <c r="Q1575" i="3"/>
  <c r="R1575" i="3"/>
  <c r="Q1584" i="3"/>
  <c r="R1584" i="3"/>
  <c r="Q1595" i="3"/>
  <c r="R1595" i="3"/>
  <c r="Q1654" i="3"/>
  <c r="R1654" i="3"/>
  <c r="Q1709" i="3"/>
  <c r="R1709" i="3"/>
  <c r="Q1812" i="3"/>
  <c r="R1812" i="3"/>
  <c r="Q1828" i="3"/>
  <c r="R1828" i="3"/>
  <c r="Q450" i="3"/>
  <c r="R450" i="3"/>
  <c r="Q536" i="3"/>
  <c r="R536" i="3"/>
  <c r="Q567" i="3"/>
  <c r="R567" i="3"/>
  <c r="Q607" i="3"/>
  <c r="R607" i="3"/>
  <c r="Q715" i="3"/>
  <c r="R715" i="3"/>
  <c r="Q1694" i="3"/>
  <c r="R1694" i="3"/>
  <c r="Q1710" i="3"/>
  <c r="R1710" i="3"/>
  <c r="Q1778" i="3"/>
  <c r="R1778" i="3"/>
  <c r="Q109" i="3"/>
  <c r="R109" i="3"/>
  <c r="Q278" i="3"/>
  <c r="R278" i="3"/>
  <c r="Q719" i="3"/>
  <c r="R719" i="3"/>
  <c r="Q1075" i="3"/>
  <c r="R1075" i="3"/>
  <c r="Q2044" i="3"/>
  <c r="Q1779" i="3"/>
  <c r="R2354" i="3"/>
  <c r="R2350" i="3"/>
  <c r="R2258" i="3"/>
  <c r="R2133" i="3"/>
  <c r="R2007" i="3"/>
  <c r="R1929" i="3"/>
  <c r="R1905" i="3"/>
  <c r="Q1985" i="3"/>
  <c r="R1985" i="3"/>
  <c r="Q2056" i="3"/>
  <c r="R2056" i="3"/>
  <c r="Q320" i="3"/>
  <c r="R320" i="3"/>
  <c r="Q350" i="3"/>
  <c r="R350" i="3"/>
  <c r="Q363" i="3"/>
  <c r="R363" i="3"/>
  <c r="Q372" i="3"/>
  <c r="R372" i="3"/>
  <c r="Q380" i="3"/>
  <c r="R380" i="3"/>
  <c r="Q404" i="3"/>
  <c r="R404" i="3"/>
  <c r="Q441" i="3"/>
  <c r="R441" i="3"/>
  <c r="Q446" i="3"/>
  <c r="R446" i="3"/>
  <c r="Q486" i="3"/>
  <c r="R486" i="3"/>
  <c r="Q506" i="3"/>
  <c r="R506" i="3"/>
  <c r="Q525" i="3"/>
  <c r="R525" i="3"/>
  <c r="Q585" i="3"/>
  <c r="R585" i="3"/>
  <c r="Q679" i="3"/>
  <c r="R679" i="3"/>
  <c r="Q814" i="3"/>
  <c r="R814" i="3"/>
  <c r="Q841" i="3"/>
  <c r="R841" i="3"/>
  <c r="Q890" i="3"/>
  <c r="R890" i="3"/>
  <c r="Q926" i="3"/>
  <c r="R926" i="3"/>
  <c r="Q1039" i="3"/>
  <c r="R1039" i="3"/>
  <c r="Q1135" i="3"/>
  <c r="R1135" i="3"/>
  <c r="Q1228" i="3"/>
  <c r="R1228" i="3"/>
  <c r="Q1266" i="3"/>
  <c r="R1266" i="3"/>
  <c r="Q1289" i="3"/>
  <c r="R1289" i="3"/>
  <c r="Q1358" i="3"/>
  <c r="R1358" i="3"/>
  <c r="Q1503" i="3"/>
  <c r="R1503" i="3"/>
  <c r="Q1542" i="3"/>
  <c r="R1542" i="3"/>
  <c r="Q1576" i="3"/>
  <c r="R1576" i="3"/>
  <c r="Q1585" i="3"/>
  <c r="R1585" i="3"/>
  <c r="Q1597" i="3"/>
  <c r="R1597" i="3"/>
  <c r="Q1613" i="3"/>
  <c r="R1613" i="3"/>
  <c r="Q1632" i="3"/>
  <c r="R1632" i="3"/>
  <c r="Q1648" i="3"/>
  <c r="R1648" i="3"/>
  <c r="Q1762" i="3"/>
  <c r="R1762" i="3"/>
  <c r="Q1784" i="3"/>
  <c r="R1784" i="3"/>
  <c r="Q1815" i="3"/>
  <c r="R1815" i="3"/>
  <c r="Q1832" i="3"/>
  <c r="R1832" i="3"/>
  <c r="Q2032" i="3"/>
  <c r="R2032" i="3"/>
  <c r="Q379" i="3"/>
  <c r="R379" i="3"/>
  <c r="Q452" i="3"/>
  <c r="R452" i="3"/>
  <c r="Q537" i="3"/>
  <c r="R537" i="3"/>
  <c r="Q580" i="3"/>
  <c r="R580" i="3"/>
  <c r="Q677" i="3"/>
  <c r="R677" i="3"/>
  <c r="Q729" i="3"/>
  <c r="R729" i="3"/>
  <c r="Q1696" i="3"/>
  <c r="R1696" i="3"/>
  <c r="Q1718" i="3"/>
  <c r="R1718" i="3"/>
  <c r="Q1750" i="3"/>
  <c r="R1750" i="3"/>
  <c r="Q135" i="3"/>
  <c r="R135" i="3"/>
  <c r="Q665" i="3"/>
  <c r="R665" i="3"/>
  <c r="Q749" i="3"/>
  <c r="R749" i="3"/>
  <c r="Q1458" i="3"/>
  <c r="R1458" i="3"/>
  <c r="Q1940" i="3"/>
  <c r="R2373" i="3"/>
  <c r="R2309" i="3"/>
  <c r="R2261" i="3"/>
  <c r="R2141" i="3"/>
  <c r="R1765" i="3"/>
  <c r="R1647" i="3"/>
  <c r="R1623" i="3"/>
  <c r="R1321" i="3"/>
  <c r="R1285" i="3"/>
  <c r="R1726" i="3"/>
  <c r="R1706" i="3"/>
  <c r="R2" i="3"/>
  <c r="P2375" i="3"/>
  <c r="P2368" i="3"/>
  <c r="P2265" i="3"/>
  <c r="P2264" i="3"/>
  <c r="P2159" i="3"/>
  <c r="P2119" i="3"/>
  <c r="P2102" i="3"/>
  <c r="P2095" i="3"/>
  <c r="P2048" i="3"/>
  <c r="P1956" i="3"/>
  <c r="P1930" i="3"/>
  <c r="P1872" i="3"/>
  <c r="P1835" i="3"/>
  <c r="P1793" i="3"/>
  <c r="P1659" i="3"/>
  <c r="P1625" i="3"/>
  <c r="P1602" i="3"/>
  <c r="P1499" i="3"/>
  <c r="P1478" i="3"/>
  <c r="P1457" i="3"/>
  <c r="P1433" i="3"/>
  <c r="P1426" i="3"/>
  <c r="P1130" i="3"/>
  <c r="P1119" i="3"/>
  <c r="P1000" i="3"/>
  <c r="P974" i="3"/>
  <c r="P930" i="3"/>
  <c r="P904" i="3"/>
  <c r="P863" i="3"/>
  <c r="P827" i="3"/>
  <c r="P693" i="3"/>
  <c r="P648" i="3"/>
  <c r="P478" i="3"/>
  <c r="P433" i="3"/>
  <c r="P432" i="3"/>
  <c r="P355" i="3"/>
  <c r="P255" i="3"/>
  <c r="P180" i="3"/>
  <c r="P167" i="3"/>
  <c r="P162" i="3"/>
  <c r="P155" i="3"/>
  <c r="P96" i="3"/>
  <c r="P87" i="3"/>
  <c r="P2342" i="3"/>
  <c r="P2318" i="3"/>
  <c r="P2293" i="3"/>
  <c r="P2266" i="3"/>
  <c r="P2252" i="3"/>
  <c r="P2197" i="3"/>
  <c r="P2180" i="3"/>
  <c r="P2179" i="3"/>
  <c r="P2150" i="3"/>
  <c r="P2142" i="3"/>
  <c r="P2104" i="3"/>
  <c r="P2096" i="3"/>
  <c r="P2089" i="3"/>
  <c r="P2039" i="3"/>
  <c r="P1998" i="3"/>
  <c r="P1989" i="3"/>
  <c r="P1984" i="3"/>
  <c r="P1983" i="3"/>
  <c r="P1979" i="3"/>
  <c r="P1963" i="3"/>
  <c r="P1935" i="3"/>
  <c r="P1932" i="3"/>
  <c r="P1931" i="3"/>
  <c r="P1911" i="3"/>
  <c r="P1901" i="3"/>
  <c r="P1888" i="3"/>
  <c r="P1887" i="3"/>
  <c r="P1871" i="3"/>
  <c r="P1844" i="3"/>
  <c r="P1808" i="3"/>
  <c r="P1799" i="3"/>
  <c r="P1759" i="3"/>
  <c r="P1755" i="3"/>
  <c r="P1751" i="3"/>
  <c r="P1742" i="3"/>
  <c r="P1733" i="3"/>
  <c r="P1708" i="3"/>
  <c r="P1699" i="3"/>
  <c r="P1678" i="3"/>
  <c r="P1661" i="3"/>
  <c r="P1653" i="3"/>
  <c r="P1640" i="3"/>
  <c r="P1610" i="3"/>
  <c r="P1609" i="3"/>
  <c r="P1598" i="3"/>
  <c r="P1548" i="3"/>
  <c r="P1545" i="3"/>
  <c r="P1528" i="3"/>
  <c r="P1484" i="3"/>
  <c r="P1446" i="3"/>
  <c r="P1430" i="3"/>
  <c r="P1427" i="3"/>
  <c r="P1420" i="3"/>
  <c r="P1416" i="3"/>
  <c r="P1415" i="3"/>
  <c r="P1389" i="3"/>
  <c r="P1375" i="3"/>
  <c r="P1369" i="3"/>
  <c r="P1363" i="3"/>
  <c r="P1361" i="3"/>
  <c r="P1357" i="3"/>
  <c r="P1356" i="3"/>
  <c r="P1355" i="3"/>
  <c r="P1342" i="3"/>
  <c r="P1306" i="3"/>
  <c r="P1302" i="3"/>
  <c r="P1301" i="3"/>
  <c r="P1272" i="3"/>
  <c r="P1269" i="3"/>
  <c r="P1268" i="3"/>
  <c r="P1258" i="3"/>
  <c r="P1243" i="3"/>
  <c r="P1217" i="3"/>
  <c r="P1215" i="3"/>
  <c r="P1208" i="3"/>
  <c r="P1198" i="3"/>
  <c r="P1184" i="3"/>
  <c r="P1164" i="3"/>
  <c r="P1145" i="3"/>
  <c r="P1125" i="3"/>
  <c r="P1118" i="3"/>
  <c r="P1117" i="3"/>
  <c r="P1116" i="3"/>
  <c r="P1114" i="3"/>
  <c r="P1096" i="3"/>
  <c r="P1087" i="3"/>
  <c r="P1070" i="3"/>
  <c r="P1065" i="3"/>
  <c r="P1064" i="3"/>
  <c r="P1025" i="3"/>
  <c r="P1023" i="3"/>
  <c r="P1005" i="3"/>
  <c r="P972" i="3"/>
  <c r="P967" i="3"/>
  <c r="P947" i="3"/>
  <c r="P938" i="3"/>
  <c r="P936" i="3"/>
  <c r="P935" i="3"/>
  <c r="P933" i="3"/>
  <c r="P920" i="3"/>
  <c r="P909" i="3"/>
  <c r="P908" i="3"/>
  <c r="P888" i="3"/>
  <c r="P812" i="3"/>
  <c r="P811" i="3"/>
  <c r="P810" i="3"/>
  <c r="P808" i="3"/>
  <c r="P807" i="3"/>
  <c r="P792" i="3"/>
  <c r="P791" i="3"/>
  <c r="P789" i="3"/>
  <c r="P785" i="3"/>
  <c r="P764" i="3"/>
  <c r="P724" i="3"/>
  <c r="P723" i="3"/>
  <c r="P655" i="3"/>
  <c r="P645" i="3"/>
  <c r="P638" i="3"/>
  <c r="P626" i="3"/>
  <c r="P618" i="3"/>
  <c r="P590" i="3"/>
  <c r="P574" i="3"/>
  <c r="P569" i="3"/>
  <c r="P552" i="3"/>
  <c r="P451" i="3"/>
  <c r="P420" i="3"/>
  <c r="P418" i="3"/>
  <c r="P397" i="3"/>
  <c r="P395" i="3"/>
  <c r="P394" i="3"/>
  <c r="P357" i="3"/>
  <c r="P356" i="3"/>
  <c r="P339" i="3"/>
  <c r="P326" i="3"/>
  <c r="P286" i="3"/>
  <c r="P285" i="3"/>
  <c r="P284" i="3"/>
  <c r="P283" i="3"/>
  <c r="P282" i="3"/>
  <c r="P264" i="3"/>
  <c r="P263" i="3"/>
  <c r="P262" i="3"/>
  <c r="P253" i="3"/>
  <c r="P252" i="3"/>
  <c r="P251" i="3"/>
  <c r="P244" i="3"/>
  <c r="P212" i="3"/>
  <c r="P210" i="3"/>
  <c r="P209" i="3"/>
  <c r="P191" i="3"/>
  <c r="P143" i="3"/>
  <c r="P140" i="3"/>
  <c r="P139" i="3"/>
  <c r="P138" i="3"/>
  <c r="P127" i="3"/>
  <c r="P124" i="3"/>
  <c r="P120" i="3"/>
  <c r="P118" i="3"/>
  <c r="P117" i="3"/>
  <c r="P72" i="3"/>
  <c r="P70" i="3"/>
  <c r="P68" i="3"/>
  <c r="P67" i="3"/>
  <c r="P66" i="3"/>
  <c r="P54" i="3"/>
  <c r="P47" i="3"/>
  <c r="P44" i="3"/>
  <c r="P2362" i="3"/>
  <c r="P2358" i="3"/>
  <c r="P2356" i="3"/>
  <c r="P2353" i="3"/>
  <c r="P2352" i="3"/>
  <c r="P2349" i="3"/>
  <c r="P2347" i="3"/>
  <c r="P2346" i="3"/>
  <c r="P2345" i="3"/>
  <c r="P2344" i="3"/>
  <c r="P2343" i="3"/>
  <c r="P2340" i="3"/>
  <c r="P2339" i="3"/>
  <c r="P2334" i="3"/>
  <c r="P2333" i="3"/>
  <c r="P2332" i="3"/>
  <c r="P2331" i="3"/>
  <c r="P2330" i="3"/>
  <c r="P2329" i="3"/>
  <c r="P2307" i="3"/>
  <c r="P2304" i="3"/>
  <c r="P2291" i="3"/>
  <c r="P2289" i="3"/>
  <c r="P2286" i="3"/>
  <c r="P2271" i="3"/>
  <c r="P2270" i="3"/>
  <c r="P2269" i="3"/>
  <c r="P2268" i="3"/>
  <c r="P2260" i="3"/>
  <c r="P2251" i="3"/>
  <c r="P2246" i="3"/>
  <c r="P2234" i="3"/>
  <c r="P2210" i="3"/>
  <c r="P2209" i="3"/>
  <c r="P2208" i="3"/>
  <c r="P2207" i="3"/>
  <c r="P2206" i="3"/>
  <c r="P2205" i="3"/>
  <c r="P2194" i="3"/>
  <c r="P2193" i="3"/>
  <c r="P2191" i="3"/>
  <c r="P2190" i="3"/>
  <c r="P2189" i="3"/>
  <c r="P2188" i="3"/>
  <c r="P2184" i="3"/>
  <c r="P2183" i="3"/>
  <c r="P2182" i="3"/>
  <c r="P2173" i="3"/>
  <c r="P2168" i="3"/>
  <c r="P2161" i="3"/>
  <c r="P2160" i="3"/>
  <c r="P2153" i="3"/>
  <c r="P2152" i="3"/>
  <c r="P2147" i="3"/>
  <c r="P2145" i="3"/>
  <c r="P2144" i="3"/>
  <c r="P2140" i="3"/>
  <c r="P2136" i="3"/>
  <c r="P2135" i="3"/>
  <c r="P2132" i="3"/>
  <c r="P2130" i="3"/>
  <c r="P2125" i="3"/>
  <c r="P2124" i="3"/>
  <c r="P2123" i="3"/>
  <c r="P2122" i="3"/>
  <c r="P2118" i="3"/>
  <c r="P2116" i="3"/>
  <c r="P2105" i="3"/>
  <c r="P2103" i="3"/>
  <c r="P2100" i="3"/>
  <c r="P2099" i="3"/>
  <c r="P2094" i="3"/>
  <c r="P2093" i="3"/>
  <c r="P2092" i="3"/>
  <c r="P2091" i="3"/>
  <c r="P2090" i="3"/>
  <c r="P2077" i="3"/>
  <c r="P2076" i="3"/>
  <c r="P2075" i="3"/>
  <c r="P2074" i="3"/>
  <c r="P2073" i="3"/>
  <c r="P2070" i="3"/>
  <c r="P2068" i="3"/>
  <c r="P2067" i="3"/>
  <c r="P2064" i="3"/>
  <c r="P2063" i="3"/>
  <c r="P2054" i="3"/>
  <c r="P2043" i="3"/>
  <c r="P2042" i="3"/>
  <c r="P2040" i="3"/>
  <c r="P2030" i="3"/>
  <c r="P2029" i="3"/>
  <c r="P2028" i="3"/>
  <c r="P2022" i="3"/>
  <c r="P2020" i="3"/>
  <c r="P2008" i="3"/>
  <c r="P2000" i="3"/>
  <c r="P1997" i="3"/>
  <c r="P1978" i="3"/>
  <c r="P1977" i="3"/>
  <c r="P1973" i="3"/>
  <c r="P1972" i="3"/>
  <c r="P1971" i="3"/>
  <c r="P1970" i="3"/>
  <c r="P1966" i="3"/>
  <c r="P1965" i="3"/>
  <c r="P1964" i="3"/>
  <c r="P1962" i="3"/>
  <c r="P1958" i="3"/>
  <c r="P1957" i="3"/>
  <c r="P1953" i="3"/>
  <c r="P1952" i="3"/>
  <c r="P1949" i="3"/>
  <c r="P1948" i="3"/>
  <c r="P1947" i="3"/>
  <c r="P1945" i="3"/>
  <c r="P1936" i="3"/>
  <c r="P1933" i="3"/>
  <c r="P1926" i="3"/>
  <c r="P1925" i="3"/>
  <c r="P1924" i="3"/>
  <c r="P1923" i="3"/>
  <c r="P1917" i="3"/>
  <c r="P1910" i="3"/>
  <c r="P1908" i="3"/>
  <c r="P1907" i="3"/>
  <c r="P1902" i="3"/>
  <c r="P1900" i="3"/>
  <c r="P1897" i="3"/>
  <c r="P1896" i="3"/>
  <c r="P1895" i="3"/>
  <c r="P1894" i="3"/>
  <c r="P1891" i="3"/>
  <c r="P1889" i="3"/>
  <c r="P1883" i="3"/>
  <c r="P1882" i="3"/>
  <c r="P1881" i="3"/>
  <c r="P1879" i="3"/>
  <c r="P1876" i="3"/>
  <c r="P1874" i="3"/>
  <c r="P1870" i="3"/>
  <c r="P1869" i="3"/>
  <c r="P1868" i="3"/>
  <c r="P1867" i="3"/>
  <c r="P1865" i="3"/>
  <c r="P1861" i="3"/>
  <c r="P1860" i="3"/>
  <c r="P1859" i="3"/>
  <c r="P1856" i="3"/>
  <c r="P1855" i="3"/>
  <c r="P1854" i="3"/>
  <c r="P1853" i="3"/>
  <c r="P1851" i="3"/>
  <c r="P1850" i="3"/>
  <c r="P1848" i="3"/>
  <c r="P1846" i="3"/>
  <c r="P1841" i="3"/>
  <c r="P1836" i="3"/>
  <c r="P1834" i="3"/>
  <c r="P1831" i="3"/>
  <c r="P1830" i="3"/>
  <c r="P1829" i="3"/>
  <c r="P1823" i="3"/>
  <c r="P1822" i="3"/>
  <c r="P1821" i="3"/>
  <c r="P1820" i="3"/>
  <c r="P1819" i="3"/>
  <c r="P1818" i="3"/>
  <c r="P1816" i="3"/>
  <c r="P1810" i="3"/>
  <c r="P1807" i="3"/>
  <c r="P1794" i="3"/>
  <c r="P1791" i="3"/>
  <c r="P1782" i="3"/>
  <c r="P1781" i="3"/>
  <c r="P1780" i="3"/>
  <c r="P1771" i="3"/>
  <c r="P1770" i="3"/>
  <c r="P1767" i="3"/>
  <c r="P1758" i="3"/>
  <c r="P1749" i="3"/>
  <c r="P1748" i="3"/>
  <c r="P1747" i="3"/>
  <c r="P1746" i="3"/>
  <c r="P1744" i="3"/>
  <c r="P1737" i="3"/>
  <c r="P1736" i="3"/>
  <c r="P1735" i="3"/>
  <c r="P1734" i="3"/>
  <c r="P1724" i="3"/>
  <c r="P1723" i="3"/>
  <c r="P1714" i="3"/>
  <c r="P1701" i="3"/>
  <c r="P1687" i="3"/>
  <c r="P1683" i="3"/>
  <c r="P1680" i="3"/>
  <c r="P1664" i="3"/>
  <c r="P1641" i="3"/>
  <c r="P1637" i="3"/>
  <c r="P1627" i="3"/>
  <c r="P1622" i="3"/>
  <c r="P1618" i="3"/>
  <c r="P1616" i="3"/>
  <c r="P1608" i="3"/>
  <c r="P1601" i="3"/>
  <c r="P1599" i="3"/>
  <c r="P1596" i="3"/>
  <c r="P1589" i="3"/>
  <c r="P1588" i="3"/>
  <c r="P1583" i="3"/>
  <c r="P1581" i="3"/>
  <c r="P1570" i="3"/>
  <c r="P1569" i="3"/>
  <c r="P1568" i="3"/>
  <c r="P1567" i="3"/>
  <c r="P1566" i="3"/>
  <c r="P1565" i="3"/>
  <c r="P1560" i="3"/>
  <c r="P1559" i="3"/>
  <c r="P1553" i="3"/>
  <c r="P1552" i="3"/>
  <c r="P1549" i="3"/>
  <c r="P1547" i="3"/>
  <c r="P1546" i="3"/>
  <c r="P1544" i="3"/>
  <c r="P1543" i="3"/>
  <c r="P1541" i="3"/>
  <c r="P1538" i="3"/>
  <c r="P1537" i="3"/>
  <c r="P1533" i="3"/>
  <c r="P1530" i="3"/>
  <c r="P1529" i="3"/>
  <c r="P1526" i="3"/>
  <c r="P1524" i="3"/>
  <c r="P1522" i="3"/>
  <c r="P1514" i="3"/>
  <c r="P1512" i="3"/>
  <c r="P1511" i="3"/>
  <c r="P1508" i="3"/>
  <c r="P1504" i="3"/>
  <c r="P1501" i="3"/>
  <c r="P1500" i="3"/>
  <c r="P1497" i="3"/>
  <c r="P1493" i="3"/>
  <c r="P1492" i="3"/>
  <c r="P1491" i="3"/>
  <c r="P1488" i="3"/>
  <c r="P1486" i="3"/>
  <c r="P1485" i="3"/>
  <c r="P1479" i="3"/>
  <c r="P1477" i="3"/>
  <c r="P1476" i="3"/>
  <c r="P1475" i="3"/>
  <c r="P1470" i="3"/>
  <c r="P1468" i="3"/>
  <c r="P1466" i="3"/>
  <c r="P1465" i="3"/>
  <c r="P1463" i="3"/>
  <c r="P1462" i="3"/>
  <c r="P1461" i="3"/>
  <c r="P1455" i="3"/>
  <c r="P1453" i="3"/>
  <c r="P1445" i="3"/>
  <c r="P1444" i="3"/>
  <c r="P1443" i="3"/>
  <c r="P1442" i="3"/>
  <c r="P1438" i="3"/>
  <c r="P1429" i="3"/>
  <c r="P1428" i="3"/>
  <c r="P1422" i="3"/>
  <c r="P1421" i="3"/>
  <c r="P1414" i="3"/>
  <c r="P1411" i="3"/>
  <c r="P1404" i="3"/>
  <c r="P1402" i="3"/>
  <c r="P1399" i="3"/>
  <c r="P1397" i="3"/>
  <c r="P1387" i="3"/>
  <c r="P1385" i="3"/>
  <c r="P1382" i="3"/>
  <c r="P1378" i="3"/>
  <c r="P1376" i="3"/>
  <c r="P1374" i="3"/>
  <c r="P1372" i="3"/>
  <c r="P1371" i="3"/>
  <c r="P1365" i="3"/>
  <c r="P1364" i="3"/>
  <c r="P1362" i="3"/>
  <c r="P1352" i="3"/>
  <c r="P1341" i="3"/>
  <c r="P1340" i="3"/>
  <c r="P1339" i="3"/>
  <c r="P1338" i="3"/>
  <c r="P1329" i="3"/>
  <c r="P1328" i="3"/>
  <c r="P1327" i="3"/>
  <c r="P1326" i="3"/>
  <c r="P1325" i="3"/>
  <c r="P1322" i="3"/>
  <c r="P1316" i="3"/>
  <c r="P1315" i="3"/>
  <c r="P1314" i="3"/>
  <c r="P1299" i="3"/>
  <c r="P1298" i="3"/>
  <c r="P1296" i="3"/>
  <c r="P1288" i="3"/>
  <c r="P1283" i="3"/>
  <c r="P1282" i="3"/>
  <c r="P1271" i="3"/>
  <c r="P1270" i="3"/>
  <c r="P1259" i="3"/>
  <c r="P1257" i="3"/>
  <c r="P1254" i="3"/>
  <c r="P1253" i="3"/>
  <c r="P1252" i="3"/>
  <c r="P1251" i="3"/>
  <c r="P1250" i="3"/>
  <c r="P1244" i="3"/>
  <c r="P1240" i="3"/>
  <c r="P1238" i="3"/>
  <c r="P1237" i="3"/>
  <c r="P1236" i="3"/>
  <c r="P1216" i="3"/>
  <c r="P1214" i="3"/>
  <c r="P1203" i="3"/>
  <c r="P1194" i="3"/>
  <c r="P1190" i="3"/>
  <c r="P1188" i="3"/>
  <c r="P1186" i="3"/>
  <c r="P1185" i="3"/>
  <c r="P1181" i="3"/>
  <c r="P1180" i="3"/>
  <c r="P1178" i="3"/>
  <c r="P1176" i="3"/>
  <c r="P1175" i="3"/>
  <c r="P1174" i="3"/>
  <c r="P1173" i="3"/>
  <c r="P1171" i="3"/>
  <c r="P1170" i="3"/>
  <c r="P1169" i="3"/>
  <c r="P1167" i="3"/>
  <c r="P1165" i="3"/>
  <c r="P1163" i="3"/>
  <c r="P1162" i="3"/>
  <c r="P1160" i="3"/>
  <c r="P1159" i="3"/>
  <c r="P1158" i="3"/>
  <c r="P1155" i="3"/>
  <c r="P1152" i="3"/>
  <c r="P1147" i="3"/>
  <c r="P1146" i="3"/>
  <c r="P1144" i="3"/>
  <c r="P1143" i="3"/>
  <c r="P1142" i="3"/>
  <c r="P1141" i="3"/>
  <c r="P1140" i="3"/>
  <c r="P1138" i="3"/>
  <c r="P1137" i="3"/>
  <c r="P1134" i="3"/>
  <c r="P1133" i="3"/>
  <c r="P1128" i="3"/>
  <c r="P1127" i="3"/>
  <c r="P1126" i="3"/>
  <c r="P1124" i="3"/>
  <c r="P1115" i="3"/>
  <c r="P1105" i="3"/>
  <c r="P1104" i="3"/>
  <c r="P1103" i="3"/>
  <c r="P1099" i="3"/>
  <c r="P1091" i="3"/>
  <c r="P1089" i="3"/>
  <c r="P1088" i="3"/>
  <c r="P1085" i="3"/>
  <c r="P1083" i="3"/>
  <c r="P1082" i="3"/>
  <c r="P1080" i="3"/>
  <c r="P1079" i="3"/>
  <c r="P1062" i="3"/>
  <c r="P1061" i="3"/>
  <c r="P1060" i="3"/>
  <c r="P1058" i="3"/>
  <c r="P1053" i="3"/>
  <c r="P1052" i="3"/>
  <c r="P1049" i="3"/>
  <c r="P1047" i="3"/>
  <c r="P1045" i="3"/>
  <c r="P1044" i="3"/>
  <c r="P1042" i="3"/>
  <c r="P1040" i="3"/>
  <c r="P1030" i="3"/>
  <c r="P1029" i="3"/>
  <c r="P1027" i="3"/>
  <c r="P1024" i="3"/>
  <c r="P1022" i="3"/>
  <c r="P1021" i="3"/>
  <c r="P1020" i="3"/>
  <c r="P1015" i="3"/>
  <c r="P1014" i="3"/>
  <c r="P1013" i="3"/>
  <c r="P1011" i="3"/>
  <c r="P1006" i="3"/>
  <c r="P1001" i="3"/>
  <c r="P996" i="3"/>
  <c r="P995" i="3"/>
  <c r="P993" i="3"/>
  <c r="P989" i="3"/>
  <c r="P983" i="3"/>
  <c r="P982" i="3"/>
  <c r="P980" i="3"/>
  <c r="P973" i="3"/>
  <c r="P966" i="3"/>
  <c r="P954" i="3"/>
  <c r="P953" i="3"/>
  <c r="P951" i="3"/>
  <c r="P950" i="3"/>
  <c r="P946" i="3"/>
  <c r="P945" i="3"/>
  <c r="P943" i="3"/>
  <c r="P939" i="3"/>
  <c r="P937" i="3"/>
  <c r="P934" i="3"/>
  <c r="P929" i="3"/>
  <c r="P927" i="3"/>
  <c r="P925" i="3"/>
  <c r="P924" i="3"/>
  <c r="P923" i="3"/>
  <c r="P922" i="3"/>
  <c r="P921" i="3"/>
  <c r="P910" i="3"/>
  <c r="P906" i="3"/>
  <c r="P903" i="3"/>
  <c r="P897" i="3"/>
  <c r="P893" i="3"/>
  <c r="P891" i="3"/>
  <c r="P887" i="3"/>
  <c r="P879" i="3"/>
  <c r="P877" i="3"/>
  <c r="P876" i="3"/>
  <c r="P868" i="3"/>
  <c r="P857" i="3"/>
  <c r="P848" i="3"/>
  <c r="P847" i="3"/>
  <c r="P844" i="3"/>
  <c r="P832" i="3"/>
  <c r="P831" i="3"/>
  <c r="P830" i="3"/>
  <c r="P829" i="3"/>
  <c r="P828" i="3"/>
  <c r="P826" i="3"/>
  <c r="P825" i="3"/>
  <c r="P823" i="3"/>
  <c r="P822" i="3"/>
  <c r="P821" i="3"/>
  <c r="P820" i="3"/>
  <c r="P819" i="3"/>
  <c r="P816" i="3"/>
  <c r="P803" i="3"/>
  <c r="P794" i="3"/>
  <c r="P788" i="3"/>
  <c r="P787" i="3"/>
  <c r="P786" i="3"/>
  <c r="P782" i="3"/>
  <c r="P781" i="3"/>
  <c r="P780" i="3"/>
  <c r="P779" i="3"/>
  <c r="P777" i="3"/>
  <c r="P774" i="3"/>
  <c r="P773" i="3"/>
  <c r="P767" i="3"/>
  <c r="P766" i="3"/>
  <c r="P765" i="3"/>
  <c r="P761" i="3"/>
  <c r="P760" i="3"/>
  <c r="P758" i="3"/>
  <c r="P757" i="3"/>
  <c r="P756" i="3"/>
  <c r="P755" i="3"/>
  <c r="P754" i="3"/>
  <c r="P753" i="3"/>
  <c r="P752" i="3"/>
  <c r="P750" i="3"/>
  <c r="P747" i="3"/>
  <c r="P746" i="3"/>
  <c r="P744" i="3"/>
  <c r="P743" i="3"/>
  <c r="P742" i="3"/>
  <c r="P741" i="3"/>
  <c r="P740" i="3"/>
  <c r="P737" i="3"/>
  <c r="P734" i="3"/>
  <c r="P733" i="3"/>
  <c r="P728" i="3"/>
  <c r="P727" i="3"/>
  <c r="P726" i="3"/>
  <c r="P725" i="3"/>
  <c r="P720" i="3"/>
  <c r="P716" i="3"/>
  <c r="P712" i="3"/>
  <c r="P711" i="3"/>
  <c r="P710" i="3"/>
  <c r="P709" i="3"/>
  <c r="P708" i="3"/>
  <c r="P707" i="3"/>
  <c r="P706" i="3"/>
  <c r="P705" i="3"/>
  <c r="P704" i="3"/>
  <c r="P701" i="3"/>
  <c r="P700" i="3"/>
  <c r="P698" i="3"/>
  <c r="P697" i="3"/>
  <c r="P696" i="3"/>
  <c r="P694" i="3"/>
  <c r="P692" i="3"/>
  <c r="P691" i="3"/>
  <c r="P690" i="3"/>
  <c r="P689" i="3"/>
  <c r="P688" i="3"/>
  <c r="P685" i="3"/>
  <c r="P683" i="3"/>
  <c r="P682" i="3"/>
  <c r="P672" i="3"/>
  <c r="P671" i="3"/>
  <c r="P668" i="3"/>
  <c r="P667" i="3"/>
  <c r="P663" i="3"/>
  <c r="P662" i="3"/>
  <c r="P660" i="3"/>
  <c r="P658" i="3"/>
  <c r="P653" i="3"/>
  <c r="P642" i="3"/>
  <c r="P640" i="3"/>
  <c r="P633" i="3"/>
  <c r="P625" i="3"/>
  <c r="P624" i="3"/>
  <c r="P623" i="3"/>
  <c r="P622" i="3"/>
  <c r="P620" i="3"/>
  <c r="P613" i="3"/>
  <c r="P611" i="3"/>
  <c r="P609" i="3"/>
  <c r="P606" i="3"/>
  <c r="P605" i="3"/>
  <c r="P603" i="3"/>
  <c r="P602" i="3"/>
  <c r="P596" i="3"/>
  <c r="P595" i="3"/>
  <c r="P593" i="3"/>
  <c r="P592" i="3"/>
  <c r="P591" i="3"/>
  <c r="P586" i="3"/>
  <c r="P584" i="3"/>
  <c r="P583" i="3"/>
  <c r="P582" i="3"/>
  <c r="P581" i="3"/>
  <c r="P577" i="3"/>
  <c r="P576" i="3"/>
  <c r="P575" i="3"/>
  <c r="P573" i="3"/>
  <c r="P571" i="3"/>
  <c r="P565" i="3"/>
  <c r="P564" i="3"/>
  <c r="P563" i="3"/>
  <c r="P562" i="3"/>
  <c r="P561" i="3"/>
  <c r="P560" i="3"/>
  <c r="P555" i="3"/>
  <c r="P554" i="3"/>
  <c r="P551" i="3"/>
  <c r="P550" i="3"/>
  <c r="P549" i="3"/>
  <c r="P548" i="3"/>
  <c r="P547" i="3"/>
  <c r="P541" i="3"/>
  <c r="P540" i="3"/>
  <c r="P538" i="3"/>
  <c r="P531" i="3"/>
  <c r="P530" i="3"/>
  <c r="P528" i="3"/>
  <c r="P527" i="3"/>
  <c r="P526" i="3"/>
  <c r="P524" i="3"/>
  <c r="P523" i="3"/>
  <c r="P522" i="3"/>
  <c r="P521" i="3"/>
  <c r="P508" i="3"/>
  <c r="P502" i="3"/>
  <c r="P496" i="3"/>
  <c r="P495" i="3"/>
  <c r="P494" i="3"/>
  <c r="P493" i="3"/>
  <c r="P488" i="3"/>
  <c r="P487" i="3"/>
  <c r="P484" i="3"/>
  <c r="P483" i="3"/>
  <c r="P479" i="3"/>
  <c r="P477" i="3"/>
  <c r="P476" i="3"/>
  <c r="P475" i="3"/>
  <c r="P474" i="3"/>
  <c r="P473" i="3"/>
  <c r="P470" i="3"/>
  <c r="P469" i="3"/>
  <c r="P467" i="3"/>
  <c r="P462" i="3"/>
  <c r="P458" i="3"/>
  <c r="P454" i="3"/>
  <c r="P449" i="3"/>
  <c r="P447" i="3"/>
  <c r="P443" i="3"/>
  <c r="P439" i="3"/>
  <c r="P434" i="3"/>
  <c r="P423" i="3"/>
  <c r="P422" i="3"/>
  <c r="P421" i="3"/>
  <c r="P416" i="3"/>
  <c r="P409" i="3"/>
  <c r="P406" i="3"/>
  <c r="P403" i="3"/>
  <c r="P396" i="3"/>
  <c r="P393" i="3"/>
  <c r="P392" i="3"/>
  <c r="P390" i="3"/>
  <c r="P386" i="3"/>
  <c r="P376" i="3"/>
  <c r="P370" i="3"/>
  <c r="P369" i="3"/>
  <c r="P360" i="3"/>
  <c r="P354" i="3"/>
  <c r="P353" i="3"/>
  <c r="P352" i="3"/>
  <c r="P349" i="3"/>
  <c r="P346" i="3"/>
  <c r="P343" i="3"/>
  <c r="P342" i="3"/>
  <c r="P341" i="3"/>
  <c r="P340" i="3"/>
  <c r="P338" i="3"/>
  <c r="P337" i="3"/>
  <c r="P336" i="3"/>
  <c r="P335" i="3"/>
  <c r="P331" i="3"/>
  <c r="P329" i="3"/>
  <c r="P324" i="3"/>
  <c r="P323" i="3"/>
  <c r="P322" i="3"/>
  <c r="P321" i="3"/>
  <c r="P318" i="3"/>
  <c r="P314" i="3"/>
  <c r="P311" i="3"/>
  <c r="P310" i="3"/>
  <c r="P308" i="3"/>
  <c r="P307" i="3"/>
  <c r="P306" i="3"/>
  <c r="P305" i="3"/>
  <c r="P304" i="3"/>
  <c r="P303" i="3"/>
  <c r="P302" i="3"/>
  <c r="P301" i="3"/>
  <c r="P300" i="3"/>
  <c r="P297" i="3"/>
  <c r="P295" i="3"/>
  <c r="P294" i="3"/>
  <c r="P291" i="3"/>
  <c r="P290" i="3"/>
  <c r="P289" i="3"/>
  <c r="P281" i="3"/>
  <c r="P277" i="3"/>
  <c r="P273" i="3"/>
  <c r="P269" i="3"/>
  <c r="P268" i="3"/>
  <c r="P267" i="3"/>
  <c r="P266" i="3"/>
  <c r="P265" i="3"/>
  <c r="P254" i="3"/>
  <c r="P250" i="3"/>
  <c r="P249" i="3"/>
  <c r="P248" i="3"/>
  <c r="P247" i="3"/>
  <c r="P246" i="3"/>
  <c r="P243" i="3"/>
  <c r="P242" i="3"/>
  <c r="P240" i="3"/>
  <c r="P239" i="3"/>
  <c r="P231" i="3"/>
  <c r="P224" i="3"/>
  <c r="P219" i="3"/>
  <c r="P218" i="3"/>
  <c r="P217" i="3"/>
  <c r="P216" i="3"/>
  <c r="P215" i="3"/>
  <c r="P207" i="3"/>
  <c r="P206" i="3"/>
  <c r="P203" i="3"/>
  <c r="P202" i="3"/>
  <c r="P201" i="3"/>
  <c r="P200" i="3"/>
  <c r="P199" i="3"/>
  <c r="P198" i="3"/>
  <c r="P196" i="3"/>
  <c r="P195" i="3"/>
  <c r="P194" i="3"/>
  <c r="P193" i="3"/>
  <c r="P190" i="3"/>
  <c r="P189" i="3"/>
  <c r="P188" i="3"/>
  <c r="P184" i="3"/>
  <c r="P183" i="3"/>
  <c r="P182" i="3"/>
  <c r="P181" i="3"/>
  <c r="P177" i="3"/>
  <c r="P173" i="3"/>
  <c r="P171" i="3"/>
  <c r="P170" i="3"/>
  <c r="P169" i="3"/>
  <c r="P161" i="3"/>
  <c r="P160" i="3"/>
  <c r="P153" i="3"/>
  <c r="P152" i="3"/>
  <c r="P151" i="3"/>
  <c r="P150" i="3"/>
  <c r="P149" i="3"/>
  <c r="P146" i="3"/>
  <c r="P142" i="3"/>
  <c r="P141" i="3"/>
  <c r="P136" i="3"/>
  <c r="P132" i="3"/>
  <c r="P131" i="3"/>
  <c r="P130" i="3"/>
  <c r="P129" i="3"/>
  <c r="P128" i="3"/>
  <c r="P126" i="3"/>
  <c r="P125" i="3"/>
  <c r="P122" i="3"/>
  <c r="P121" i="3"/>
  <c r="P119" i="3"/>
  <c r="P116" i="3"/>
  <c r="P115" i="3"/>
  <c r="P114" i="3"/>
  <c r="P113" i="3"/>
  <c r="P112" i="3"/>
  <c r="P111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4" i="3"/>
  <c r="P93" i="3"/>
  <c r="P92" i="3"/>
  <c r="P91" i="3"/>
  <c r="P90" i="3"/>
  <c r="P89" i="3"/>
  <c r="P88" i="3"/>
  <c r="P86" i="3"/>
  <c r="P85" i="3"/>
  <c r="P84" i="3"/>
  <c r="P83" i="3"/>
  <c r="P82" i="3"/>
  <c r="P69" i="3"/>
  <c r="P64" i="3"/>
  <c r="P60" i="3"/>
  <c r="P53" i="3"/>
  <c r="P51" i="3"/>
  <c r="P45" i="3"/>
  <c r="P43" i="3"/>
  <c r="P42" i="3"/>
  <c r="P40" i="3"/>
  <c r="P39" i="3"/>
  <c r="P38" i="3"/>
  <c r="P37" i="3"/>
  <c r="P36" i="3"/>
  <c r="P33" i="3"/>
  <c r="P32" i="3"/>
  <c r="P31" i="3"/>
  <c r="P29" i="3"/>
  <c r="P28" i="3"/>
  <c r="P26" i="3"/>
  <c r="P25" i="3"/>
  <c r="P15" i="3"/>
  <c r="P14" i="3"/>
  <c r="P12" i="3"/>
  <c r="P3" i="3"/>
  <c r="P4" i="3"/>
  <c r="P5" i="3"/>
  <c r="P6" i="3"/>
  <c r="P7" i="3"/>
  <c r="P8" i="3"/>
  <c r="P9" i="3"/>
  <c r="P10" i="3"/>
  <c r="P11" i="3"/>
  <c r="P16" i="3"/>
  <c r="P17" i="3"/>
  <c r="P18" i="3"/>
  <c r="P19" i="3"/>
  <c r="P20" i="3"/>
  <c r="P21" i="3"/>
  <c r="P22" i="3"/>
  <c r="P23" i="3"/>
  <c r="P24" i="3"/>
  <c r="P34" i="3"/>
  <c r="P35" i="3"/>
  <c r="P41" i="3"/>
  <c r="P46" i="3"/>
  <c r="P48" i="3"/>
  <c r="P49" i="3"/>
  <c r="P50" i="3"/>
  <c r="P52" i="3"/>
  <c r="P55" i="3"/>
  <c r="P56" i="3"/>
  <c r="P57" i="3"/>
  <c r="P58" i="3"/>
  <c r="P59" i="3"/>
  <c r="P61" i="3"/>
  <c r="P62" i="3"/>
  <c r="P63" i="3"/>
  <c r="P65" i="3"/>
  <c r="P71" i="3"/>
  <c r="P73" i="3"/>
  <c r="P74" i="3"/>
  <c r="P75" i="3"/>
  <c r="P76" i="3"/>
  <c r="P77" i="3"/>
  <c r="P78" i="3"/>
  <c r="P79" i="3"/>
  <c r="P80" i="3"/>
  <c r="P133" i="3"/>
  <c r="P134" i="3"/>
  <c r="P137" i="3"/>
  <c r="P148" i="3"/>
  <c r="P154" i="3"/>
  <c r="P156" i="3"/>
  <c r="P157" i="3"/>
  <c r="P158" i="3"/>
  <c r="P159" i="3"/>
  <c r="P163" i="3"/>
  <c r="P168" i="3"/>
  <c r="P172" i="3"/>
  <c r="P174" i="3"/>
  <c r="P175" i="3"/>
  <c r="P176" i="3"/>
  <c r="P178" i="3"/>
  <c r="P179" i="3"/>
  <c r="P185" i="3"/>
  <c r="P186" i="3"/>
  <c r="P187" i="3"/>
  <c r="P192" i="3"/>
  <c r="P208" i="3"/>
  <c r="P214" i="3"/>
  <c r="P220" i="3"/>
  <c r="P221" i="3"/>
  <c r="P222" i="3"/>
  <c r="P223" i="3"/>
  <c r="P225" i="3"/>
  <c r="P226" i="3"/>
  <c r="P227" i="3"/>
  <c r="P228" i="3"/>
  <c r="P229" i="3"/>
  <c r="P232" i="3"/>
  <c r="P233" i="3"/>
  <c r="P234" i="3"/>
  <c r="P235" i="3"/>
  <c r="P236" i="3"/>
  <c r="P237" i="3"/>
  <c r="P241" i="3"/>
  <c r="P245" i="3"/>
  <c r="P257" i="3"/>
  <c r="P258" i="3"/>
  <c r="P259" i="3"/>
  <c r="P260" i="3"/>
  <c r="P261" i="3"/>
  <c r="P270" i="3"/>
  <c r="P271" i="3"/>
  <c r="P272" i="3"/>
  <c r="P274" i="3"/>
  <c r="P275" i="3"/>
  <c r="P276" i="3"/>
  <c r="P287" i="3"/>
  <c r="P288" i="3"/>
  <c r="P313" i="3"/>
  <c r="P315" i="3"/>
  <c r="P316" i="3"/>
  <c r="P332" i="3"/>
  <c r="P333" i="3"/>
  <c r="P344" i="3"/>
  <c r="P345" i="3"/>
  <c r="P348" i="3"/>
  <c r="P359" i="3"/>
  <c r="P364" i="3"/>
  <c r="P367" i="3"/>
  <c r="P368" i="3"/>
  <c r="P373" i="3"/>
  <c r="P377" i="3"/>
  <c r="P382" i="3"/>
  <c r="P384" i="3"/>
  <c r="P387" i="3"/>
  <c r="P388" i="3"/>
  <c r="P389" i="3"/>
  <c r="P399" i="3"/>
  <c r="P411" i="3"/>
  <c r="P412" i="3"/>
  <c r="P417" i="3"/>
  <c r="P424" i="3"/>
  <c r="P425" i="3"/>
  <c r="P426" i="3"/>
  <c r="P427" i="3"/>
  <c r="P428" i="3"/>
  <c r="P429" i="3"/>
  <c r="P430" i="3"/>
  <c r="P437" i="3"/>
  <c r="P448" i="3"/>
  <c r="P453" i="3"/>
  <c r="P461" i="3"/>
  <c r="P463" i="3"/>
  <c r="P464" i="3"/>
  <c r="P489" i="3"/>
  <c r="P491" i="3"/>
  <c r="P492" i="3"/>
  <c r="P497" i="3"/>
  <c r="P498" i="3"/>
  <c r="P499" i="3"/>
  <c r="P501" i="3"/>
  <c r="P504" i="3"/>
  <c r="P511" i="3"/>
  <c r="P512" i="3"/>
  <c r="P513" i="3"/>
  <c r="P514" i="3"/>
  <c r="P532" i="3"/>
  <c r="P534" i="3"/>
  <c r="P539" i="3"/>
  <c r="P542" i="3"/>
  <c r="P543" i="3"/>
  <c r="P544" i="3"/>
  <c r="P545" i="3"/>
  <c r="P546" i="3"/>
  <c r="P556" i="3"/>
  <c r="P558" i="3"/>
  <c r="P559" i="3"/>
  <c r="P568" i="3"/>
  <c r="P572" i="3"/>
  <c r="P598" i="3"/>
  <c r="P599" i="3"/>
  <c r="P601" i="3"/>
  <c r="P608" i="3"/>
  <c r="P614" i="3"/>
  <c r="P615" i="3"/>
  <c r="P616" i="3"/>
  <c r="P617" i="3"/>
  <c r="P619" i="3"/>
  <c r="P621" i="3"/>
  <c r="P627" i="3"/>
  <c r="P628" i="3"/>
  <c r="P629" i="3"/>
  <c r="P635" i="3"/>
  <c r="P636" i="3"/>
  <c r="P637" i="3"/>
  <c r="P639" i="3"/>
  <c r="P641" i="3"/>
  <c r="P643" i="3"/>
  <c r="P644" i="3"/>
  <c r="P646" i="3"/>
  <c r="P647" i="3"/>
  <c r="P650" i="3"/>
  <c r="P651" i="3"/>
  <c r="P652" i="3"/>
  <c r="P657" i="3"/>
  <c r="P661" i="3"/>
  <c r="P664" i="3"/>
  <c r="P670" i="3"/>
  <c r="P673" i="3"/>
  <c r="P687" i="3"/>
  <c r="P695" i="3"/>
  <c r="P702" i="3"/>
  <c r="P714" i="3"/>
  <c r="P717" i="3"/>
  <c r="P731" i="3"/>
  <c r="P732" i="3"/>
  <c r="P735" i="3"/>
  <c r="P736" i="3"/>
  <c r="P738" i="3"/>
  <c r="P759" i="3"/>
  <c r="P770" i="3"/>
  <c r="P776" i="3"/>
  <c r="P783" i="3"/>
  <c r="P790" i="3"/>
  <c r="P793" i="3"/>
  <c r="P801" i="3"/>
  <c r="P815" i="3"/>
  <c r="P824" i="3"/>
  <c r="P835" i="3"/>
  <c r="P858" i="3"/>
  <c r="P862" i="3"/>
  <c r="P864" i="3"/>
  <c r="P865" i="3"/>
  <c r="P874" i="3"/>
  <c r="P881" i="3"/>
  <c r="P882" i="3"/>
  <c r="P883" i="3"/>
  <c r="P894" i="3"/>
  <c r="P911" i="3"/>
  <c r="P914" i="3"/>
  <c r="P948" i="3"/>
  <c r="P949" i="3"/>
  <c r="P952" i="3"/>
  <c r="P955" i="3"/>
  <c r="P956" i="3"/>
  <c r="P958" i="3"/>
  <c r="P962" i="3"/>
  <c r="P965" i="3"/>
  <c r="P971" i="3"/>
  <c r="P977" i="3"/>
  <c r="P979" i="3"/>
  <c r="P986" i="3"/>
  <c r="P991" i="3"/>
  <c r="P997" i="3"/>
  <c r="P998" i="3"/>
  <c r="P999" i="3"/>
  <c r="P1002" i="3"/>
  <c r="P1003" i="3"/>
  <c r="P1008" i="3"/>
  <c r="P1009" i="3"/>
  <c r="P1010" i="3"/>
  <c r="P1016" i="3"/>
  <c r="P1019" i="3"/>
  <c r="P1031" i="3"/>
  <c r="P1032" i="3"/>
  <c r="P1034" i="3"/>
  <c r="P1036" i="3"/>
  <c r="P1048" i="3"/>
  <c r="P1050" i="3"/>
  <c r="P1056" i="3"/>
  <c r="P1057" i="3"/>
  <c r="P1066" i="3"/>
  <c r="P1068" i="3"/>
  <c r="P1072" i="3"/>
  <c r="P1081" i="3"/>
  <c r="P1084" i="3"/>
  <c r="P1090" i="3"/>
  <c r="P1092" i="3"/>
  <c r="P1093" i="3"/>
  <c r="P1095" i="3"/>
  <c r="P1097" i="3"/>
  <c r="P1101" i="3"/>
  <c r="P1106" i="3"/>
  <c r="P1107" i="3"/>
  <c r="P1110" i="3"/>
  <c r="P1111" i="3"/>
  <c r="P1120" i="3"/>
  <c r="P1121" i="3"/>
  <c r="P1122" i="3"/>
  <c r="P1129" i="3"/>
  <c r="P1131" i="3"/>
  <c r="P1132" i="3"/>
  <c r="P1148" i="3"/>
  <c r="P1149" i="3"/>
  <c r="P1151" i="3"/>
  <c r="P1153" i="3"/>
  <c r="P1154" i="3"/>
  <c r="P1157" i="3"/>
  <c r="P1161" i="3"/>
  <c r="P1172" i="3"/>
  <c r="P1177" i="3"/>
  <c r="P1182" i="3"/>
  <c r="P1183" i="3"/>
  <c r="P1187" i="3"/>
  <c r="P1189" i="3"/>
  <c r="P1195" i="3"/>
  <c r="P1196" i="3"/>
  <c r="P1197" i="3"/>
  <c r="P1199" i="3"/>
  <c r="P1200" i="3"/>
  <c r="P1201" i="3"/>
  <c r="P1202" i="3"/>
  <c r="P1205" i="3"/>
  <c r="P1206" i="3"/>
  <c r="P1210" i="3"/>
  <c r="P1218" i="3"/>
  <c r="P1219" i="3"/>
  <c r="P1220" i="3"/>
  <c r="P1221" i="3"/>
  <c r="P1222" i="3"/>
  <c r="P1223" i="3"/>
  <c r="P1224" i="3"/>
  <c r="P1230" i="3"/>
  <c r="P1231" i="3"/>
  <c r="P1233" i="3"/>
  <c r="P1234" i="3"/>
  <c r="P1235" i="3"/>
  <c r="P1239" i="3"/>
  <c r="P1241" i="3"/>
  <c r="P1242" i="3"/>
  <c r="P1256" i="3"/>
  <c r="P1274" i="3"/>
  <c r="P1276" i="3"/>
  <c r="P1280" i="3"/>
  <c r="P1281" i="3"/>
  <c r="P1308" i="3"/>
  <c r="P1309" i="3"/>
  <c r="P1310" i="3"/>
  <c r="P1318" i="3"/>
  <c r="P1324" i="3"/>
  <c r="P1332" i="3"/>
  <c r="P1333" i="3"/>
  <c r="P1334" i="3"/>
  <c r="P1336" i="3"/>
  <c r="P1345" i="3"/>
  <c r="P1348" i="3"/>
  <c r="P1350" i="3"/>
  <c r="P1353" i="3"/>
  <c r="P1354" i="3"/>
  <c r="P1359" i="3"/>
  <c r="P1367" i="3"/>
  <c r="P1368" i="3"/>
  <c r="P1370" i="3"/>
  <c r="P1373" i="3"/>
  <c r="P1380" i="3"/>
  <c r="P1383" i="3"/>
  <c r="P1384" i="3"/>
  <c r="P1386" i="3"/>
  <c r="P1393" i="3"/>
  <c r="P1394" i="3"/>
  <c r="P1395" i="3"/>
  <c r="P1396" i="3"/>
  <c r="P1401" i="3"/>
  <c r="P1406" i="3"/>
  <c r="P1407" i="3"/>
  <c r="P1410" i="3"/>
  <c r="P1413" i="3"/>
  <c r="P1417" i="3"/>
  <c r="P1418" i="3"/>
  <c r="P1419" i="3"/>
  <c r="P1423" i="3"/>
  <c r="P1424" i="3"/>
  <c r="P1431" i="3"/>
  <c r="P1432" i="3"/>
  <c r="P1434" i="3"/>
  <c r="P1435" i="3"/>
  <c r="P1437" i="3"/>
  <c r="P1440" i="3"/>
  <c r="P1441" i="3"/>
  <c r="P1449" i="3"/>
  <c r="P1452" i="3"/>
  <c r="P1454" i="3"/>
  <c r="P1460" i="3"/>
  <c r="P1464" i="3"/>
  <c r="P1472" i="3"/>
  <c r="P1480" i="3"/>
  <c r="P1481" i="3"/>
  <c r="P1482" i="3"/>
  <c r="P1489" i="3"/>
  <c r="P1490" i="3"/>
  <c r="P1495" i="3"/>
  <c r="P1502" i="3"/>
  <c r="P1507" i="3"/>
  <c r="P1515" i="3"/>
  <c r="P1516" i="3"/>
  <c r="P1517" i="3"/>
  <c r="P1518" i="3"/>
  <c r="P1519" i="3"/>
  <c r="P1527" i="3"/>
  <c r="P1535" i="3"/>
  <c r="P1536" i="3"/>
  <c r="P1551" i="3"/>
  <c r="P1557" i="3"/>
  <c r="P1558" i="3"/>
  <c r="P1563" i="3"/>
  <c r="P1564" i="3"/>
  <c r="P1571" i="3"/>
  <c r="P1572" i="3"/>
  <c r="P1573" i="3"/>
  <c r="P1579" i="3"/>
  <c r="P1580" i="3"/>
  <c r="P1582" i="3"/>
  <c r="P1590" i="3"/>
  <c r="P1591" i="3"/>
  <c r="P1592" i="3"/>
  <c r="P1593" i="3"/>
  <c r="P1594" i="3"/>
  <c r="P1605" i="3"/>
  <c r="P1606" i="3"/>
  <c r="P1607" i="3"/>
  <c r="P1611" i="3"/>
  <c r="P1612" i="3"/>
  <c r="P1614" i="3"/>
  <c r="P1624" i="3"/>
  <c r="P1626" i="3"/>
  <c r="P1629" i="3"/>
  <c r="P1630" i="3"/>
  <c r="P1631" i="3"/>
  <c r="P1633" i="3"/>
  <c r="P1635" i="3"/>
  <c r="P1642" i="3"/>
  <c r="P1643" i="3"/>
  <c r="P1645" i="3"/>
  <c r="P1650" i="3"/>
  <c r="P1651" i="3"/>
  <c r="P1662" i="3"/>
  <c r="P1663" i="3"/>
  <c r="P1665" i="3"/>
  <c r="P1666" i="3"/>
  <c r="P1669" i="3"/>
  <c r="P1671" i="3"/>
  <c r="P1677" i="3"/>
  <c r="P1679" i="3"/>
  <c r="P1684" i="3"/>
  <c r="P1685" i="3"/>
  <c r="P1686" i="3"/>
  <c r="P1690" i="3"/>
  <c r="P1692" i="3"/>
  <c r="P1693" i="3"/>
  <c r="P1695" i="3"/>
  <c r="P1700" i="3"/>
  <c r="P1703" i="3"/>
  <c r="P1705" i="3"/>
  <c r="P1712" i="3"/>
  <c r="P1713" i="3"/>
  <c r="P1716" i="3"/>
  <c r="P1717" i="3"/>
  <c r="P1720" i="3"/>
  <c r="P1722" i="3"/>
  <c r="P1727" i="3"/>
  <c r="P1728" i="3"/>
  <c r="P1729" i="3"/>
  <c r="P1730" i="3"/>
  <c r="P1731" i="3"/>
  <c r="P1732" i="3"/>
  <c r="P1741" i="3"/>
  <c r="P1754" i="3"/>
  <c r="P1766" i="3"/>
  <c r="P1768" i="3"/>
  <c r="P1772" i="3"/>
  <c r="P1773" i="3"/>
  <c r="P1774" i="3"/>
  <c r="P1775" i="3"/>
  <c r="P1776" i="3"/>
  <c r="P1777" i="3"/>
  <c r="P1783" i="3"/>
  <c r="P1792" i="3"/>
  <c r="P1800" i="3"/>
  <c r="P1801" i="3"/>
  <c r="P1802" i="3"/>
  <c r="P1803" i="3"/>
  <c r="P1804" i="3"/>
  <c r="P1805" i="3"/>
  <c r="P1817" i="3"/>
  <c r="P1827" i="3"/>
  <c r="P1838" i="3"/>
  <c r="P1839" i="3"/>
  <c r="P1842" i="3"/>
  <c r="P1843" i="3"/>
  <c r="P1847" i="3"/>
  <c r="P1849" i="3"/>
  <c r="P1866" i="3"/>
  <c r="P1873" i="3"/>
  <c r="P1878" i="3"/>
  <c r="P1880" i="3"/>
  <c r="P1884" i="3"/>
  <c r="P1885" i="3"/>
  <c r="P1890" i="3"/>
  <c r="P1892" i="3"/>
  <c r="P1893" i="3"/>
  <c r="P1898" i="3"/>
  <c r="P1903" i="3"/>
  <c r="P1904" i="3"/>
  <c r="P1906" i="3"/>
  <c r="P1909" i="3"/>
  <c r="P1912" i="3"/>
  <c r="P1922" i="3"/>
  <c r="P1927" i="3"/>
  <c r="P1934" i="3"/>
  <c r="P1937" i="3"/>
  <c r="P1938" i="3"/>
  <c r="P1941" i="3"/>
  <c r="P1942" i="3"/>
  <c r="P1950" i="3"/>
  <c r="P1959" i="3"/>
  <c r="P1961" i="3"/>
  <c r="P1968" i="3"/>
  <c r="P1969" i="3"/>
  <c r="P1974" i="3"/>
  <c r="P1976" i="3"/>
  <c r="P1980" i="3"/>
  <c r="P1982" i="3"/>
  <c r="P1987" i="3"/>
  <c r="P1988" i="3"/>
  <c r="P1991" i="3"/>
  <c r="P1994" i="3"/>
  <c r="P1995" i="3"/>
  <c r="P1996" i="3"/>
  <c r="P1999" i="3"/>
  <c r="P2001" i="3"/>
  <c r="P2002" i="3"/>
  <c r="P2003" i="3"/>
  <c r="P2004" i="3"/>
  <c r="P2015" i="3"/>
  <c r="P2019" i="3"/>
  <c r="P2024" i="3"/>
  <c r="P2026" i="3"/>
  <c r="P2031" i="3"/>
  <c r="P2041" i="3"/>
  <c r="P2055" i="3"/>
  <c r="P2066" i="3"/>
  <c r="P2101" i="3"/>
  <c r="P2108" i="3"/>
  <c r="P2115" i="3"/>
  <c r="P2117" i="3"/>
  <c r="P2120" i="3"/>
  <c r="P2126" i="3"/>
  <c r="P2127" i="3"/>
  <c r="P2129" i="3"/>
  <c r="P2137" i="3"/>
  <c r="P2162" i="3"/>
  <c r="P2186" i="3"/>
  <c r="P2192" i="3"/>
  <c r="P2199" i="3"/>
  <c r="P2201" i="3"/>
  <c r="P2202" i="3"/>
  <c r="P2203" i="3"/>
  <c r="P2204" i="3"/>
  <c r="P2212" i="3"/>
  <c r="P2213" i="3"/>
  <c r="P2214" i="3"/>
  <c r="P2215" i="3"/>
  <c r="P2228" i="3"/>
  <c r="P2233" i="3"/>
  <c r="P2247" i="3"/>
  <c r="P2253" i="3"/>
  <c r="P2254" i="3"/>
  <c r="P2255" i="3"/>
  <c r="P2256" i="3"/>
  <c r="P2257" i="3"/>
  <c r="P2267" i="3"/>
  <c r="P2277" i="3"/>
  <c r="P2288" i="3"/>
  <c r="P2305" i="3"/>
  <c r="P2306" i="3"/>
  <c r="P2341" i="3"/>
  <c r="P2360" i="3"/>
  <c r="P2372" i="3"/>
  <c r="P237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" i="3"/>
  <c r="Q2288" i="3" l="1"/>
  <c r="R2288" i="3"/>
  <c r="Q2247" i="3"/>
  <c r="R2247" i="3"/>
  <c r="Q2203" i="3"/>
  <c r="R2203" i="3"/>
  <c r="Q2129" i="3"/>
  <c r="R2129" i="3"/>
  <c r="Q2117" i="3"/>
  <c r="R2117" i="3"/>
  <c r="Q2026" i="3"/>
  <c r="R2026" i="3"/>
  <c r="Q1999" i="3"/>
  <c r="R1999" i="3"/>
  <c r="Q2378" i="3"/>
  <c r="R2378" i="3"/>
  <c r="Q2306" i="3"/>
  <c r="R2306" i="3"/>
  <c r="Q2254" i="3"/>
  <c r="R2254" i="3"/>
  <c r="Q2212" i="3"/>
  <c r="R2212" i="3"/>
  <c r="Q2201" i="3"/>
  <c r="R2201" i="3"/>
  <c r="Q2041" i="3"/>
  <c r="R2041" i="3"/>
  <c r="Q2019" i="3"/>
  <c r="R2019" i="3"/>
  <c r="Q1987" i="3"/>
  <c r="R1987" i="3"/>
  <c r="Q1974" i="3"/>
  <c r="R1974" i="3"/>
  <c r="Q1959" i="3"/>
  <c r="R1959" i="3"/>
  <c r="Q1938" i="3"/>
  <c r="R1938" i="3"/>
  <c r="Q1922" i="3"/>
  <c r="R1922" i="3"/>
  <c r="Q1904" i="3"/>
  <c r="R1904" i="3"/>
  <c r="Q1892" i="3"/>
  <c r="R1892" i="3"/>
  <c r="Q1880" i="3"/>
  <c r="R1880" i="3"/>
  <c r="Q1849" i="3"/>
  <c r="R1849" i="3"/>
  <c r="Q1839" i="3"/>
  <c r="R1839" i="3"/>
  <c r="Q1805" i="3"/>
  <c r="R1805" i="3"/>
  <c r="Q1801" i="3"/>
  <c r="R1801" i="3"/>
  <c r="Q1777" i="3"/>
  <c r="R1777" i="3"/>
  <c r="Q1773" i="3"/>
  <c r="R1773" i="3"/>
  <c r="Q1754" i="3"/>
  <c r="R1754" i="3"/>
  <c r="Q1730" i="3"/>
  <c r="R1730" i="3"/>
  <c r="Q1722" i="3"/>
  <c r="R1722" i="3"/>
  <c r="Q1713" i="3"/>
  <c r="R1713" i="3"/>
  <c r="Q1700" i="3"/>
  <c r="R1700" i="3"/>
  <c r="Q1690" i="3"/>
  <c r="R1690" i="3"/>
  <c r="Q1679" i="3"/>
  <c r="R1679" i="3"/>
  <c r="Q1666" i="3"/>
  <c r="R1666" i="3"/>
  <c r="Q1651" i="3"/>
  <c r="R1651" i="3"/>
  <c r="Q1642" i="3"/>
  <c r="R1642" i="3"/>
  <c r="Q1630" i="3"/>
  <c r="R1630" i="3"/>
  <c r="Q1614" i="3"/>
  <c r="R1614" i="3"/>
  <c r="Q1606" i="3"/>
  <c r="R1606" i="3"/>
  <c r="Q1592" i="3"/>
  <c r="R1592" i="3"/>
  <c r="Q1580" i="3"/>
  <c r="R1580" i="3"/>
  <c r="Q1571" i="3"/>
  <c r="R1571" i="3"/>
  <c r="Q1557" i="3"/>
  <c r="R1557" i="3"/>
  <c r="Q1527" i="3"/>
  <c r="R1527" i="3"/>
  <c r="Q1516" i="3"/>
  <c r="R1516" i="3"/>
  <c r="Q1495" i="3"/>
  <c r="R1495" i="3"/>
  <c r="Q1481" i="3"/>
  <c r="R1481" i="3"/>
  <c r="Q1460" i="3"/>
  <c r="R1460" i="3"/>
  <c r="Q1441" i="3"/>
  <c r="R1441" i="3"/>
  <c r="Q1434" i="3"/>
  <c r="R1434" i="3"/>
  <c r="Q1423" i="3"/>
  <c r="R1423" i="3"/>
  <c r="Q1413" i="3"/>
  <c r="R1413" i="3"/>
  <c r="Q1401" i="3"/>
  <c r="R1401" i="3"/>
  <c r="Q1393" i="3"/>
  <c r="R1393" i="3"/>
  <c r="Q1380" i="3"/>
  <c r="R1380" i="3"/>
  <c r="Q1367" i="3"/>
  <c r="R1367" i="3"/>
  <c r="Q1350" i="3"/>
  <c r="R1350" i="3"/>
  <c r="Q1334" i="3"/>
  <c r="R1334" i="3"/>
  <c r="Q1318" i="3"/>
  <c r="R1318" i="3"/>
  <c r="Q1281" i="3"/>
  <c r="R1281" i="3"/>
  <c r="Q1256" i="3"/>
  <c r="R1256" i="3"/>
  <c r="Q1235" i="3"/>
  <c r="R1235" i="3"/>
  <c r="Q1230" i="3"/>
  <c r="R1230" i="3"/>
  <c r="Q1221" i="3"/>
  <c r="R1221" i="3"/>
  <c r="Q1210" i="3"/>
  <c r="R1210" i="3"/>
  <c r="Q1201" i="3"/>
  <c r="R1201" i="3"/>
  <c r="Q1196" i="3"/>
  <c r="R1196" i="3"/>
  <c r="Q1183" i="3"/>
  <c r="R1183" i="3"/>
  <c r="Q1161" i="3"/>
  <c r="R1161" i="3"/>
  <c r="Q1151" i="3"/>
  <c r="R1151" i="3"/>
  <c r="Q1131" i="3"/>
  <c r="R1131" i="3"/>
  <c r="Q1120" i="3"/>
  <c r="R1120" i="3"/>
  <c r="Q1106" i="3"/>
  <c r="R1106" i="3"/>
  <c r="Q1093" i="3"/>
  <c r="R1093" i="3"/>
  <c r="Q1081" i="3"/>
  <c r="R1081" i="3"/>
  <c r="Q1057" i="3"/>
  <c r="R1057" i="3"/>
  <c r="Q1036" i="3"/>
  <c r="R1036" i="3"/>
  <c r="Q1019" i="3"/>
  <c r="R1019" i="3"/>
  <c r="Q1008" i="3"/>
  <c r="R1008" i="3"/>
  <c r="Q998" i="3"/>
  <c r="R998" i="3"/>
  <c r="Q979" i="3"/>
  <c r="R979" i="3"/>
  <c r="Q962" i="3"/>
  <c r="R962" i="3"/>
  <c r="Q952" i="3"/>
  <c r="R952" i="3"/>
  <c r="Q911" i="3"/>
  <c r="R911" i="3"/>
  <c r="Q881" i="3"/>
  <c r="R881" i="3"/>
  <c r="Q862" i="3"/>
  <c r="R862" i="3"/>
  <c r="Q815" i="3"/>
  <c r="R815" i="3"/>
  <c r="Q783" i="3"/>
  <c r="R783" i="3"/>
  <c r="Q738" i="3"/>
  <c r="R738" i="3"/>
  <c r="Q731" i="3"/>
  <c r="R731" i="3"/>
  <c r="Q695" i="3"/>
  <c r="R695" i="3"/>
  <c r="Q664" i="3"/>
  <c r="R664" i="3"/>
  <c r="Q651" i="3"/>
  <c r="R651" i="3"/>
  <c r="Q644" i="3"/>
  <c r="R644" i="3"/>
  <c r="Q637" i="3"/>
  <c r="R637" i="3"/>
  <c r="Q628" i="3"/>
  <c r="R628" i="3"/>
  <c r="Q617" i="3"/>
  <c r="R617" i="3"/>
  <c r="Q608" i="3"/>
  <c r="R608" i="3"/>
  <c r="Q572" i="3"/>
  <c r="R572" i="3"/>
  <c r="Q556" i="3"/>
  <c r="R556" i="3"/>
  <c r="Q543" i="3"/>
  <c r="R543" i="3"/>
  <c r="Q532" i="3"/>
  <c r="R532" i="3"/>
  <c r="Q511" i="3"/>
  <c r="R511" i="3"/>
  <c r="Q498" i="3"/>
  <c r="R498" i="3"/>
  <c r="Q489" i="3"/>
  <c r="R489" i="3"/>
  <c r="Q453" i="3"/>
  <c r="R453" i="3"/>
  <c r="Q429" i="3"/>
  <c r="R429" i="3"/>
  <c r="Q425" i="3"/>
  <c r="R425" i="3"/>
  <c r="Q411" i="3"/>
  <c r="R411" i="3"/>
  <c r="Q387" i="3"/>
  <c r="R387" i="3"/>
  <c r="Q373" i="3"/>
  <c r="R373" i="3"/>
  <c r="Q359" i="3"/>
  <c r="R359" i="3"/>
  <c r="Q333" i="3"/>
  <c r="R333" i="3"/>
  <c r="Q313" i="3"/>
  <c r="R313" i="3"/>
  <c r="Q275" i="3"/>
  <c r="R275" i="3"/>
  <c r="Q270" i="3"/>
  <c r="R270" i="3"/>
  <c r="Q258" i="3"/>
  <c r="R258" i="3"/>
  <c r="Q237" i="3"/>
  <c r="R237" i="3"/>
  <c r="Q233" i="3"/>
  <c r="R233" i="3"/>
  <c r="Q227" i="3"/>
  <c r="R227" i="3"/>
  <c r="Q222" i="3"/>
  <c r="R222" i="3"/>
  <c r="Q208" i="3"/>
  <c r="R208" i="3"/>
  <c r="Q185" i="3"/>
  <c r="R185" i="3"/>
  <c r="Q175" i="3"/>
  <c r="R175" i="3"/>
  <c r="Q163" i="3"/>
  <c r="R163" i="3"/>
  <c r="Q156" i="3"/>
  <c r="R156" i="3"/>
  <c r="Q134" i="3"/>
  <c r="R134" i="3"/>
  <c r="Q78" i="3"/>
  <c r="R78" i="3"/>
  <c r="Q74" i="3"/>
  <c r="R74" i="3"/>
  <c r="Q15" i="3"/>
  <c r="R15" i="3"/>
  <c r="Q29" i="3"/>
  <c r="R29" i="3"/>
  <c r="Q36" i="3"/>
  <c r="R36" i="3"/>
  <c r="Q40" i="3"/>
  <c r="R40" i="3"/>
  <c r="Q51" i="3"/>
  <c r="R51" i="3"/>
  <c r="Q69" i="3"/>
  <c r="R69" i="3"/>
  <c r="Q85" i="3"/>
  <c r="R85" i="3"/>
  <c r="Q90" i="3"/>
  <c r="R90" i="3"/>
  <c r="Q94" i="3"/>
  <c r="R94" i="3"/>
  <c r="Q100" i="3"/>
  <c r="R100" i="3"/>
  <c r="Q104" i="3"/>
  <c r="R104" i="3"/>
  <c r="Q108" i="3"/>
  <c r="R108" i="3"/>
  <c r="Q114" i="3"/>
  <c r="R114" i="3"/>
  <c r="Q121" i="3"/>
  <c r="R121" i="3"/>
  <c r="Q128" i="3"/>
  <c r="R128" i="3"/>
  <c r="Q132" i="3"/>
  <c r="R132" i="3"/>
  <c r="Q146" i="3"/>
  <c r="R146" i="3"/>
  <c r="Q152" i="3"/>
  <c r="R152" i="3"/>
  <c r="Q169" i="3"/>
  <c r="R169" i="3"/>
  <c r="Q177" i="3"/>
  <c r="R177" i="3"/>
  <c r="Q184" i="3"/>
  <c r="R184" i="3"/>
  <c r="Q193" i="3"/>
  <c r="R193" i="3"/>
  <c r="Q198" i="3"/>
  <c r="R198" i="3"/>
  <c r="Q202" i="3"/>
  <c r="R202" i="3"/>
  <c r="Q215" i="3"/>
  <c r="R215" i="3"/>
  <c r="Q219" i="3"/>
  <c r="R219" i="3"/>
  <c r="Q240" i="3"/>
  <c r="R240" i="3"/>
  <c r="Q247" i="3"/>
  <c r="R247" i="3"/>
  <c r="Q254" i="3"/>
  <c r="R254" i="3"/>
  <c r="Q268" i="3"/>
  <c r="R268" i="3"/>
  <c r="Q281" i="3"/>
  <c r="R281" i="3"/>
  <c r="Q294" i="3"/>
  <c r="R294" i="3"/>
  <c r="Q301" i="3"/>
  <c r="R301" i="3"/>
  <c r="Q305" i="3"/>
  <c r="R305" i="3"/>
  <c r="Q310" i="3"/>
  <c r="R310" i="3"/>
  <c r="Q321" i="3"/>
  <c r="R321" i="3"/>
  <c r="Q329" i="3"/>
  <c r="R329" i="3"/>
  <c r="Q337" i="3"/>
  <c r="R337" i="3"/>
  <c r="Q342" i="3"/>
  <c r="R342" i="3"/>
  <c r="Q352" i="3"/>
  <c r="R352" i="3"/>
  <c r="Q369" i="3"/>
  <c r="R369" i="3"/>
  <c r="Q390" i="3"/>
  <c r="R390" i="3"/>
  <c r="Q403" i="3"/>
  <c r="R403" i="3"/>
  <c r="Q421" i="3"/>
  <c r="R421" i="3"/>
  <c r="Q439" i="3"/>
  <c r="R439" i="3"/>
  <c r="Q454" i="3"/>
  <c r="R454" i="3"/>
  <c r="Q469" i="3"/>
  <c r="R469" i="3"/>
  <c r="Q475" i="3"/>
  <c r="R475" i="3"/>
  <c r="Q483" i="3"/>
  <c r="R483" i="3"/>
  <c r="Q493" i="3"/>
  <c r="R493" i="3"/>
  <c r="Q502" i="3"/>
  <c r="R502" i="3"/>
  <c r="Q523" i="3"/>
  <c r="R523" i="3"/>
  <c r="Q528" i="3"/>
  <c r="R528" i="3"/>
  <c r="Q540" i="3"/>
  <c r="R540" i="3"/>
  <c r="Q549" i="3"/>
  <c r="R549" i="3"/>
  <c r="Q555" i="3"/>
  <c r="R555" i="3"/>
  <c r="Q563" i="3"/>
  <c r="R563" i="3"/>
  <c r="Q573" i="3"/>
  <c r="R573" i="3"/>
  <c r="Q581" i="3"/>
  <c r="R581" i="3"/>
  <c r="Q586" i="3"/>
  <c r="R586" i="3"/>
  <c r="Q595" i="3"/>
  <c r="R595" i="3"/>
  <c r="Q605" i="3"/>
  <c r="R605" i="3"/>
  <c r="Q613" i="3"/>
  <c r="R613" i="3"/>
  <c r="Q624" i="3"/>
  <c r="R624" i="3"/>
  <c r="Q642" i="3"/>
  <c r="R642" i="3"/>
  <c r="Q662" i="3"/>
  <c r="R662" i="3"/>
  <c r="Q671" i="3"/>
  <c r="R671" i="3"/>
  <c r="Q685" i="3"/>
  <c r="R685" i="3"/>
  <c r="Q691" i="3"/>
  <c r="R691" i="3"/>
  <c r="Q697" i="3"/>
  <c r="R697" i="3"/>
  <c r="Q704" i="3"/>
  <c r="R704" i="3"/>
  <c r="Q708" i="3"/>
  <c r="R708" i="3"/>
  <c r="Q712" i="3"/>
  <c r="R712" i="3"/>
  <c r="Q726" i="3"/>
  <c r="R726" i="3"/>
  <c r="Q734" i="3"/>
  <c r="R734" i="3"/>
  <c r="Q742" i="3"/>
  <c r="R742" i="3"/>
  <c r="Q747" i="3"/>
  <c r="R747" i="3"/>
  <c r="Q754" i="3"/>
  <c r="R754" i="3"/>
  <c r="Q758" i="3"/>
  <c r="R758" i="3"/>
  <c r="Q766" i="3"/>
  <c r="R766" i="3"/>
  <c r="Q777" i="3"/>
  <c r="R777" i="3"/>
  <c r="Q782" i="3"/>
  <c r="R782" i="3"/>
  <c r="Q794" i="3"/>
  <c r="R794" i="3"/>
  <c r="Q820" i="3"/>
  <c r="R820" i="3"/>
  <c r="Q825" i="3"/>
  <c r="R825" i="3"/>
  <c r="Q830" i="3"/>
  <c r="R830" i="3"/>
  <c r="Q847" i="3"/>
  <c r="R847" i="3"/>
  <c r="Q876" i="3"/>
  <c r="R876" i="3"/>
  <c r="Q891" i="3"/>
  <c r="R891" i="3"/>
  <c r="Q906" i="3"/>
  <c r="R906" i="3"/>
  <c r="Q923" i="3"/>
  <c r="R923" i="3"/>
  <c r="Q929" i="3"/>
  <c r="R929" i="3"/>
  <c r="Q943" i="3"/>
  <c r="R943" i="3"/>
  <c r="Q951" i="3"/>
  <c r="R951" i="3"/>
  <c r="Q973" i="3"/>
  <c r="R973" i="3"/>
  <c r="Q989" i="3"/>
  <c r="R989" i="3"/>
  <c r="Q1001" i="3"/>
  <c r="R1001" i="3"/>
  <c r="Q1014" i="3"/>
  <c r="R1014" i="3"/>
  <c r="Q1022" i="3"/>
  <c r="R1022" i="3"/>
  <c r="Q1030" i="3"/>
  <c r="R1030" i="3"/>
  <c r="Q1045" i="3"/>
  <c r="R1045" i="3"/>
  <c r="Q1053" i="3"/>
  <c r="R1053" i="3"/>
  <c r="Q1062" i="3"/>
  <c r="R1062" i="3"/>
  <c r="Q1083" i="3"/>
  <c r="R1083" i="3"/>
  <c r="Q1091" i="3"/>
  <c r="R1091" i="3"/>
  <c r="Q1105" i="3"/>
  <c r="R1105" i="3"/>
  <c r="Q1127" i="3"/>
  <c r="R1127" i="3"/>
  <c r="Q1137" i="3"/>
  <c r="R1137" i="3"/>
  <c r="Q1142" i="3"/>
  <c r="R1142" i="3"/>
  <c r="Q1147" i="3"/>
  <c r="R1147" i="3"/>
  <c r="Q1159" i="3"/>
  <c r="R1159" i="3"/>
  <c r="Q1165" i="3"/>
  <c r="R1165" i="3"/>
  <c r="Q1171" i="3"/>
  <c r="R1171" i="3"/>
  <c r="Q1176" i="3"/>
  <c r="R1176" i="3"/>
  <c r="Q1185" i="3"/>
  <c r="R1185" i="3"/>
  <c r="Q1194" i="3"/>
  <c r="R1194" i="3"/>
  <c r="Q1236" i="3"/>
  <c r="R1236" i="3"/>
  <c r="Q1244" i="3"/>
  <c r="R1244" i="3"/>
  <c r="Q1253" i="3"/>
  <c r="R1253" i="3"/>
  <c r="Q1270" i="3"/>
  <c r="R1270" i="3"/>
  <c r="Q1288" i="3"/>
  <c r="R1288" i="3"/>
  <c r="Q1314" i="3"/>
  <c r="R1314" i="3"/>
  <c r="Q1325" i="3"/>
  <c r="R1325" i="3"/>
  <c r="Q1329" i="3"/>
  <c r="R1329" i="3"/>
  <c r="Q1341" i="3"/>
  <c r="R1341" i="3"/>
  <c r="Q1365" i="3"/>
  <c r="R1365" i="3"/>
  <c r="Q1376" i="3"/>
  <c r="R1376" i="3"/>
  <c r="Q1387" i="3"/>
  <c r="R1387" i="3"/>
  <c r="Q1404" i="3"/>
  <c r="R1404" i="3"/>
  <c r="Q1422" i="3"/>
  <c r="R1422" i="3"/>
  <c r="Q1442" i="3"/>
  <c r="R1442" i="3"/>
  <c r="Q1453" i="3"/>
  <c r="R1453" i="3"/>
  <c r="Q1463" i="3"/>
  <c r="R1463" i="3"/>
  <c r="Q1470" i="3"/>
  <c r="R1470" i="3"/>
  <c r="Q1479" i="3"/>
  <c r="R1479" i="3"/>
  <c r="Q1491" i="3"/>
  <c r="R1491" i="3"/>
  <c r="Q1500" i="3"/>
  <c r="R1500" i="3"/>
  <c r="Q1511" i="3"/>
  <c r="R1511" i="3"/>
  <c r="Q1524" i="3"/>
  <c r="R1524" i="3"/>
  <c r="Q1533" i="3"/>
  <c r="R1533" i="3"/>
  <c r="Q1543" i="3"/>
  <c r="R1543" i="3"/>
  <c r="Q1549" i="3"/>
  <c r="R1549" i="3"/>
  <c r="Q1560" i="3"/>
  <c r="R1560" i="3"/>
  <c r="Q1568" i="3"/>
  <c r="R1568" i="3"/>
  <c r="Q1583" i="3"/>
  <c r="R1583" i="3"/>
  <c r="Q1599" i="3"/>
  <c r="R1599" i="3"/>
  <c r="Q1618" i="3"/>
  <c r="R1618" i="3"/>
  <c r="Q1641" i="3"/>
  <c r="R1641" i="3"/>
  <c r="Q1687" i="3"/>
  <c r="R1687" i="3"/>
  <c r="Q1724" i="3"/>
  <c r="R1724" i="3"/>
  <c r="Q1737" i="3"/>
  <c r="R1737" i="3"/>
  <c r="Q1748" i="3"/>
  <c r="R1748" i="3"/>
  <c r="Q1770" i="3"/>
  <c r="R1770" i="3"/>
  <c r="Q1782" i="3"/>
  <c r="R1782" i="3"/>
  <c r="Q1810" i="3"/>
  <c r="R1810" i="3"/>
  <c r="Q1820" i="3"/>
  <c r="R1820" i="3"/>
  <c r="Q1829" i="3"/>
  <c r="R1829" i="3"/>
  <c r="Q1836" i="3"/>
  <c r="R1836" i="3"/>
  <c r="Q1850" i="3"/>
  <c r="R1850" i="3"/>
  <c r="Q1855" i="3"/>
  <c r="R1855" i="3"/>
  <c r="Q1861" i="3"/>
  <c r="R1861" i="3"/>
  <c r="Q1869" i="3"/>
  <c r="R1869" i="3"/>
  <c r="Q1879" i="3"/>
  <c r="R1879" i="3"/>
  <c r="Q1889" i="3"/>
  <c r="R1889" i="3"/>
  <c r="Q1896" i="3"/>
  <c r="R1896" i="3"/>
  <c r="Q1907" i="3"/>
  <c r="R1907" i="3"/>
  <c r="Q1923" i="3"/>
  <c r="R1923" i="3"/>
  <c r="Q1933" i="3"/>
  <c r="R1933" i="3"/>
  <c r="Q1948" i="3"/>
  <c r="R1948" i="3"/>
  <c r="Q1957" i="3"/>
  <c r="R1957" i="3"/>
  <c r="Q1965" i="3"/>
  <c r="R1965" i="3"/>
  <c r="Q1972" i="3"/>
  <c r="R1972" i="3"/>
  <c r="Q1997" i="3"/>
  <c r="R1997" i="3"/>
  <c r="Q2022" i="3"/>
  <c r="R2022" i="3"/>
  <c r="Q2040" i="3"/>
  <c r="R2040" i="3"/>
  <c r="Q2063" i="3"/>
  <c r="R2063" i="3"/>
  <c r="Q2070" i="3"/>
  <c r="R2070" i="3"/>
  <c r="Q2076" i="3"/>
  <c r="R2076" i="3"/>
  <c r="Q2092" i="3"/>
  <c r="R2092" i="3"/>
  <c r="Q2100" i="3"/>
  <c r="R2100" i="3"/>
  <c r="Q2118" i="3"/>
  <c r="R2118" i="3"/>
  <c r="Q2125" i="3"/>
  <c r="R2125" i="3"/>
  <c r="Q2136" i="3"/>
  <c r="R2136" i="3"/>
  <c r="Q2147" i="3"/>
  <c r="R2147" i="3"/>
  <c r="Q2161" i="3"/>
  <c r="R2161" i="3"/>
  <c r="Q2183" i="3"/>
  <c r="R2183" i="3"/>
  <c r="Q2190" i="3"/>
  <c r="R2190" i="3"/>
  <c r="Q2205" i="3"/>
  <c r="R2205" i="3"/>
  <c r="Q2209" i="3"/>
  <c r="R2209" i="3"/>
  <c r="Q2251" i="3"/>
  <c r="R2251" i="3"/>
  <c r="Q2270" i="3"/>
  <c r="R2270" i="3"/>
  <c r="Q2291" i="3"/>
  <c r="R2291" i="3"/>
  <c r="Q2330" i="3"/>
  <c r="R2330" i="3"/>
  <c r="Q2334" i="3"/>
  <c r="R2334" i="3"/>
  <c r="Q2344" i="3"/>
  <c r="R2344" i="3"/>
  <c r="Q2349" i="3"/>
  <c r="R2349" i="3"/>
  <c r="Q2358" i="3"/>
  <c r="R2358" i="3"/>
  <c r="Q54" i="3"/>
  <c r="R54" i="3"/>
  <c r="Q70" i="3"/>
  <c r="R70" i="3"/>
  <c r="Q120" i="3"/>
  <c r="R120" i="3"/>
  <c r="Q139" i="3"/>
  <c r="R139" i="3"/>
  <c r="Q209" i="3"/>
  <c r="R209" i="3"/>
  <c r="Q251" i="3"/>
  <c r="R251" i="3"/>
  <c r="Q263" i="3"/>
  <c r="R263" i="3"/>
  <c r="Q284" i="3"/>
  <c r="R284" i="3"/>
  <c r="Q339" i="3"/>
  <c r="R339" i="3"/>
  <c r="Q395" i="3"/>
  <c r="R395" i="3"/>
  <c r="Q451" i="3"/>
  <c r="R451" i="3"/>
  <c r="Q590" i="3"/>
  <c r="R590" i="3"/>
  <c r="Q645" i="3"/>
  <c r="R645" i="3"/>
  <c r="Q764" i="3"/>
  <c r="R764" i="3"/>
  <c r="Q792" i="3"/>
  <c r="R792" i="3"/>
  <c r="Q811" i="3"/>
  <c r="R811" i="3"/>
  <c r="Q909" i="3"/>
  <c r="R909" i="3"/>
  <c r="Q936" i="3"/>
  <c r="R936" i="3"/>
  <c r="Q972" i="3"/>
  <c r="R972" i="3"/>
  <c r="Q1064" i="3"/>
  <c r="R1064" i="3"/>
  <c r="Q1096" i="3"/>
  <c r="R1096" i="3"/>
  <c r="Q1118" i="3"/>
  <c r="R1118" i="3"/>
  <c r="Q1184" i="3"/>
  <c r="R1184" i="3"/>
  <c r="Q1217" i="3"/>
  <c r="R1217" i="3"/>
  <c r="Q1269" i="3"/>
  <c r="R1269" i="3"/>
  <c r="Q1306" i="3"/>
  <c r="R1306" i="3"/>
  <c r="Q1357" i="3"/>
  <c r="R1357" i="3"/>
  <c r="Q1375" i="3"/>
  <c r="R1375" i="3"/>
  <c r="Q1420" i="3"/>
  <c r="R1420" i="3"/>
  <c r="Q1484" i="3"/>
  <c r="R1484" i="3"/>
  <c r="Q1598" i="3"/>
  <c r="R1598" i="3"/>
  <c r="Q1653" i="3"/>
  <c r="R1653" i="3"/>
  <c r="Q1708" i="3"/>
  <c r="R1708" i="3"/>
  <c r="Q1755" i="3"/>
  <c r="R1755" i="3"/>
  <c r="Q1844" i="3"/>
  <c r="R1844" i="3"/>
  <c r="Q1901" i="3"/>
  <c r="R1901" i="3"/>
  <c r="Q1935" i="3"/>
  <c r="R1935" i="3"/>
  <c r="Q1984" i="3"/>
  <c r="R1984" i="3"/>
  <c r="Q2089" i="3"/>
  <c r="R2089" i="3"/>
  <c r="Q2150" i="3"/>
  <c r="R2150" i="3"/>
  <c r="Q2252" i="3"/>
  <c r="R2252" i="3"/>
  <c r="Q2342" i="3"/>
  <c r="R2342" i="3"/>
  <c r="Q162" i="3"/>
  <c r="R162" i="3"/>
  <c r="Q355" i="3"/>
  <c r="R355" i="3"/>
  <c r="Q648" i="3"/>
  <c r="R648" i="3"/>
  <c r="Q904" i="3"/>
  <c r="R904" i="3"/>
  <c r="Q1119" i="3"/>
  <c r="R1119" i="3"/>
  <c r="Q1625" i="3"/>
  <c r="R1625" i="3"/>
  <c r="Q1872" i="3"/>
  <c r="R1872" i="3"/>
  <c r="Q2095" i="3"/>
  <c r="R2095" i="3"/>
  <c r="Q2264" i="3"/>
  <c r="R2264" i="3"/>
  <c r="Q2360" i="3"/>
  <c r="R2360" i="3"/>
  <c r="Q1991" i="3"/>
  <c r="R1991" i="3"/>
  <c r="Q2267" i="3"/>
  <c r="R2267" i="3"/>
  <c r="Q2228" i="3"/>
  <c r="R2228" i="3"/>
  <c r="Q2162" i="3"/>
  <c r="R2162" i="3"/>
  <c r="Q2126" i="3"/>
  <c r="R2126" i="3"/>
  <c r="Q2108" i="3"/>
  <c r="R2108" i="3"/>
  <c r="Q2002" i="3"/>
  <c r="R2002" i="3"/>
  <c r="Q1995" i="3"/>
  <c r="R1995" i="3"/>
  <c r="Q2372" i="3"/>
  <c r="R2372" i="3"/>
  <c r="Q2305" i="3"/>
  <c r="R2305" i="3"/>
  <c r="Q2257" i="3"/>
  <c r="R2257" i="3"/>
  <c r="Q2253" i="3"/>
  <c r="R2253" i="3"/>
  <c r="Q2215" i="3"/>
  <c r="R2215" i="3"/>
  <c r="Q2204" i="3"/>
  <c r="R2204" i="3"/>
  <c r="Q2199" i="3"/>
  <c r="R2199" i="3"/>
  <c r="Q2137" i="3"/>
  <c r="R2137" i="3"/>
  <c r="Q2120" i="3"/>
  <c r="R2120" i="3"/>
  <c r="Q2101" i="3"/>
  <c r="R2101" i="3"/>
  <c r="Q2031" i="3"/>
  <c r="R2031" i="3"/>
  <c r="Q2015" i="3"/>
  <c r="R2015" i="3"/>
  <c r="Q2001" i="3"/>
  <c r="R2001" i="3"/>
  <c r="Q1994" i="3"/>
  <c r="R1994" i="3"/>
  <c r="Q1982" i="3"/>
  <c r="R1982" i="3"/>
  <c r="Q1969" i="3"/>
  <c r="R1969" i="3"/>
  <c r="Q1950" i="3"/>
  <c r="R1950" i="3"/>
  <c r="Q1937" i="3"/>
  <c r="R1937" i="3"/>
  <c r="Q1912" i="3"/>
  <c r="R1912" i="3"/>
  <c r="Q1903" i="3"/>
  <c r="R1903" i="3"/>
  <c r="Q1890" i="3"/>
  <c r="R1890" i="3"/>
  <c r="Q1878" i="3"/>
  <c r="R1878" i="3"/>
  <c r="Q1847" i="3"/>
  <c r="R1847" i="3"/>
  <c r="Q1838" i="3"/>
  <c r="R1838" i="3"/>
  <c r="Q1804" i="3"/>
  <c r="R1804" i="3"/>
  <c r="Q1800" i="3"/>
  <c r="R1800" i="3"/>
  <c r="Q1776" i="3"/>
  <c r="R1776" i="3"/>
  <c r="Q1772" i="3"/>
  <c r="R1772" i="3"/>
  <c r="Q1741" i="3"/>
  <c r="R1741" i="3"/>
  <c r="Q1729" i="3"/>
  <c r="R1729" i="3"/>
  <c r="Q1720" i="3"/>
  <c r="R1720" i="3"/>
  <c r="Q1712" i="3"/>
  <c r="R1712" i="3"/>
  <c r="Q1695" i="3"/>
  <c r="R1695" i="3"/>
  <c r="Q1686" i="3"/>
  <c r="R1686" i="3"/>
  <c r="Q1677" i="3"/>
  <c r="R1677" i="3"/>
  <c r="Q1665" i="3"/>
  <c r="R1665" i="3"/>
  <c r="Q1650" i="3"/>
  <c r="R1650" i="3"/>
  <c r="Q1635" i="3"/>
  <c r="R1635" i="3"/>
  <c r="Q1629" i="3"/>
  <c r="R1629" i="3"/>
  <c r="Q1612" i="3"/>
  <c r="R1612" i="3"/>
  <c r="Q1605" i="3"/>
  <c r="R1605" i="3"/>
  <c r="Q1591" i="3"/>
  <c r="R1591" i="3"/>
  <c r="Q1579" i="3"/>
  <c r="R1579" i="3"/>
  <c r="Q1564" i="3"/>
  <c r="R1564" i="3"/>
  <c r="Q1551" i="3"/>
  <c r="R1551" i="3"/>
  <c r="Q1519" i="3"/>
  <c r="R1519" i="3"/>
  <c r="Q1515" i="3"/>
  <c r="R1515" i="3"/>
  <c r="Q1490" i="3"/>
  <c r="R1490" i="3"/>
  <c r="Q1480" i="3"/>
  <c r="R1480" i="3"/>
  <c r="Q1454" i="3"/>
  <c r="R1454" i="3"/>
  <c r="Q1440" i="3"/>
  <c r="R1440" i="3"/>
  <c r="Q1432" i="3"/>
  <c r="R1432" i="3"/>
  <c r="Q1419" i="3"/>
  <c r="R1419" i="3"/>
  <c r="Q1410" i="3"/>
  <c r="R1410" i="3"/>
  <c r="Q1396" i="3"/>
  <c r="R1396" i="3"/>
  <c r="Q1386" i="3"/>
  <c r="R1386" i="3"/>
  <c r="Q1373" i="3"/>
  <c r="R1373" i="3"/>
  <c r="Q1359" i="3"/>
  <c r="R1359" i="3"/>
  <c r="Q1348" i="3"/>
  <c r="R1348" i="3"/>
  <c r="Q1333" i="3"/>
  <c r="R1333" i="3"/>
  <c r="Q1310" i="3"/>
  <c r="R1310" i="3"/>
  <c r="Q1280" i="3"/>
  <c r="R1280" i="3"/>
  <c r="Q1242" i="3"/>
  <c r="R1242" i="3"/>
  <c r="Q1234" i="3"/>
  <c r="R1234" i="3"/>
  <c r="Q1224" i="3"/>
  <c r="R1224" i="3"/>
  <c r="Q1220" i="3"/>
  <c r="R1220" i="3"/>
  <c r="Q1206" i="3"/>
  <c r="R1206" i="3"/>
  <c r="Q1200" i="3"/>
  <c r="R1200" i="3"/>
  <c r="Q1195" i="3"/>
  <c r="R1195" i="3"/>
  <c r="Q1182" i="3"/>
  <c r="R1182" i="3"/>
  <c r="Q1157" i="3"/>
  <c r="R1157" i="3"/>
  <c r="Q1149" i="3"/>
  <c r="R1149" i="3"/>
  <c r="Q1129" i="3"/>
  <c r="R1129" i="3"/>
  <c r="Q1111" i="3"/>
  <c r="R1111" i="3"/>
  <c r="Q1101" i="3"/>
  <c r="R1101" i="3"/>
  <c r="Q1092" i="3"/>
  <c r="R1092" i="3"/>
  <c r="Q1072" i="3"/>
  <c r="R1072" i="3"/>
  <c r="Q1056" i="3"/>
  <c r="R1056" i="3"/>
  <c r="Q1034" i="3"/>
  <c r="R1034" i="3"/>
  <c r="Q1016" i="3"/>
  <c r="R1016" i="3"/>
  <c r="Q1003" i="3"/>
  <c r="R1003" i="3"/>
  <c r="Q997" i="3"/>
  <c r="R997" i="3"/>
  <c r="Q977" i="3"/>
  <c r="R977" i="3"/>
  <c r="Q958" i="3"/>
  <c r="R958" i="3"/>
  <c r="Q949" i="3"/>
  <c r="R949" i="3"/>
  <c r="Q894" i="3"/>
  <c r="R894" i="3"/>
  <c r="Q874" i="3"/>
  <c r="R874" i="3"/>
  <c r="Q858" i="3"/>
  <c r="R858" i="3"/>
  <c r="Q801" i="3"/>
  <c r="R801" i="3"/>
  <c r="Q776" i="3"/>
  <c r="R776" i="3"/>
  <c r="Q736" i="3"/>
  <c r="R736" i="3"/>
  <c r="Q717" i="3"/>
  <c r="R717" i="3"/>
  <c r="Q687" i="3"/>
  <c r="R687" i="3"/>
  <c r="Q661" i="3"/>
  <c r="R661" i="3"/>
  <c r="Q650" i="3"/>
  <c r="R650" i="3"/>
  <c r="Q643" i="3"/>
  <c r="R643" i="3"/>
  <c r="Q636" i="3"/>
  <c r="R636" i="3"/>
  <c r="Q627" i="3"/>
  <c r="R627" i="3"/>
  <c r="Q616" i="3"/>
  <c r="R616" i="3"/>
  <c r="Q601" i="3"/>
  <c r="R601" i="3"/>
  <c r="Q568" i="3"/>
  <c r="R568" i="3"/>
  <c r="Q546" i="3"/>
  <c r="R546" i="3"/>
  <c r="Q542" i="3"/>
  <c r="R542" i="3"/>
  <c r="Q514" i="3"/>
  <c r="R514" i="3"/>
  <c r="Q504" i="3"/>
  <c r="R504" i="3"/>
  <c r="Q497" i="3"/>
  <c r="R497" i="3"/>
  <c r="Q464" i="3"/>
  <c r="R464" i="3"/>
  <c r="Q448" i="3"/>
  <c r="R448" i="3"/>
  <c r="Q428" i="3"/>
  <c r="R428" i="3"/>
  <c r="Q424" i="3"/>
  <c r="R424" i="3"/>
  <c r="Q399" i="3"/>
  <c r="R399" i="3"/>
  <c r="Q384" i="3"/>
  <c r="R384" i="3"/>
  <c r="Q368" i="3"/>
  <c r="R368" i="3"/>
  <c r="Q348" i="3"/>
  <c r="R348" i="3"/>
  <c r="Q332" i="3"/>
  <c r="R332" i="3"/>
  <c r="Q288" i="3"/>
  <c r="R288" i="3"/>
  <c r="Q274" i="3"/>
  <c r="R274" i="3"/>
  <c r="Q261" i="3"/>
  <c r="R261" i="3"/>
  <c r="Q257" i="3"/>
  <c r="R257" i="3"/>
  <c r="Q236" i="3"/>
  <c r="R236" i="3"/>
  <c r="Q232" i="3"/>
  <c r="R232" i="3"/>
  <c r="Q226" i="3"/>
  <c r="R226" i="3"/>
  <c r="Q221" i="3"/>
  <c r="R221" i="3"/>
  <c r="Q192" i="3"/>
  <c r="R192" i="3"/>
  <c r="Q179" i="3"/>
  <c r="R179" i="3"/>
  <c r="Q174" i="3"/>
  <c r="R174" i="3"/>
  <c r="Q159" i="3"/>
  <c r="R159" i="3"/>
  <c r="Q154" i="3"/>
  <c r="R154" i="3"/>
  <c r="Q133" i="3"/>
  <c r="R133" i="3"/>
  <c r="Q77" i="3"/>
  <c r="R77" i="3"/>
  <c r="Q73" i="3"/>
  <c r="R73" i="3"/>
  <c r="Q25" i="3"/>
  <c r="R25" i="3"/>
  <c r="Q31" i="3"/>
  <c r="R31" i="3"/>
  <c r="Q37" i="3"/>
  <c r="R37" i="3"/>
  <c r="Q42" i="3"/>
  <c r="R42" i="3"/>
  <c r="Q53" i="3"/>
  <c r="R53" i="3"/>
  <c r="Q82" i="3"/>
  <c r="R82" i="3"/>
  <c r="Q86" i="3"/>
  <c r="R86" i="3"/>
  <c r="Q91" i="3"/>
  <c r="R91" i="3"/>
  <c r="Q97" i="3"/>
  <c r="R97" i="3"/>
  <c r="Q101" i="3"/>
  <c r="R101" i="3"/>
  <c r="Q105" i="3"/>
  <c r="R105" i="3"/>
  <c r="Q111" i="3"/>
  <c r="R111" i="3"/>
  <c r="Q115" i="3"/>
  <c r="R115" i="3"/>
  <c r="Q122" i="3"/>
  <c r="R122" i="3"/>
  <c r="Q129" i="3"/>
  <c r="R129" i="3"/>
  <c r="Q136" i="3"/>
  <c r="R136" i="3"/>
  <c r="Q149" i="3"/>
  <c r="R149" i="3"/>
  <c r="Q153" i="3"/>
  <c r="R153" i="3"/>
  <c r="Q170" i="3"/>
  <c r="R170" i="3"/>
  <c r="Q181" i="3"/>
  <c r="R181" i="3"/>
  <c r="Q188" i="3"/>
  <c r="R188" i="3"/>
  <c r="Q194" i="3"/>
  <c r="R194" i="3"/>
  <c r="Q199" i="3"/>
  <c r="R199" i="3"/>
  <c r="Q203" i="3"/>
  <c r="R203" i="3"/>
  <c r="Q216" i="3"/>
  <c r="R216" i="3"/>
  <c r="Q224" i="3"/>
  <c r="R224" i="3"/>
  <c r="Q242" i="3"/>
  <c r="R242" i="3"/>
  <c r="Q248" i="3"/>
  <c r="R248" i="3"/>
  <c r="Q265" i="3"/>
  <c r="R265" i="3"/>
  <c r="Q269" i="3"/>
  <c r="R269" i="3"/>
  <c r="Q289" i="3"/>
  <c r="R289" i="3"/>
  <c r="Q295" i="3"/>
  <c r="R295" i="3"/>
  <c r="Q302" i="3"/>
  <c r="R302" i="3"/>
  <c r="Q306" i="3"/>
  <c r="R306" i="3"/>
  <c r="Q311" i="3"/>
  <c r="R311" i="3"/>
  <c r="Q322" i="3"/>
  <c r="R322" i="3"/>
  <c r="Q331" i="3"/>
  <c r="R331" i="3"/>
  <c r="Q338" i="3"/>
  <c r="R338" i="3"/>
  <c r="Q343" i="3"/>
  <c r="R343" i="3"/>
  <c r="Q353" i="3"/>
  <c r="R353" i="3"/>
  <c r="Q370" i="3"/>
  <c r="R370" i="3"/>
  <c r="Q392" i="3"/>
  <c r="R392" i="3"/>
  <c r="Q406" i="3"/>
  <c r="R406" i="3"/>
  <c r="Q422" i="3"/>
  <c r="R422" i="3"/>
  <c r="Q443" i="3"/>
  <c r="R443" i="3"/>
  <c r="Q458" i="3"/>
  <c r="R458" i="3"/>
  <c r="Q470" i="3"/>
  <c r="R470" i="3"/>
  <c r="Q476" i="3"/>
  <c r="R476" i="3"/>
  <c r="Q484" i="3"/>
  <c r="R484" i="3"/>
  <c r="Q494" i="3"/>
  <c r="R494" i="3"/>
  <c r="Q508" i="3"/>
  <c r="R508" i="3"/>
  <c r="Q524" i="3"/>
  <c r="R524" i="3"/>
  <c r="Q530" i="3"/>
  <c r="R530" i="3"/>
  <c r="Q541" i="3"/>
  <c r="R541" i="3"/>
  <c r="Q550" i="3"/>
  <c r="R550" i="3"/>
  <c r="Q560" i="3"/>
  <c r="R560" i="3"/>
  <c r="Q564" i="3"/>
  <c r="R564" i="3"/>
  <c r="Q575" i="3"/>
  <c r="R575" i="3"/>
  <c r="Q582" i="3"/>
  <c r="R582" i="3"/>
  <c r="Q591" i="3"/>
  <c r="R591" i="3"/>
  <c r="Q596" i="3"/>
  <c r="R596" i="3"/>
  <c r="Q606" i="3"/>
  <c r="R606" i="3"/>
  <c r="Q620" i="3"/>
  <c r="R620" i="3"/>
  <c r="Q625" i="3"/>
  <c r="R625" i="3"/>
  <c r="Q653" i="3"/>
  <c r="R653" i="3"/>
  <c r="Q663" i="3"/>
  <c r="R663" i="3"/>
  <c r="Q672" i="3"/>
  <c r="R672" i="3"/>
  <c r="Q688" i="3"/>
  <c r="R688" i="3"/>
  <c r="Q692" i="3"/>
  <c r="R692" i="3"/>
  <c r="Q698" i="3"/>
  <c r="R698" i="3"/>
  <c r="Q705" i="3"/>
  <c r="R705" i="3"/>
  <c r="Q709" i="3"/>
  <c r="R709" i="3"/>
  <c r="Q716" i="3"/>
  <c r="R716" i="3"/>
  <c r="Q727" i="3"/>
  <c r="R727" i="3"/>
  <c r="Q737" i="3"/>
  <c r="R737" i="3"/>
  <c r="Q743" i="3"/>
  <c r="R743" i="3"/>
  <c r="Q750" i="3"/>
  <c r="R750" i="3"/>
  <c r="Q755" i="3"/>
  <c r="R755" i="3"/>
  <c r="Q760" i="3"/>
  <c r="R760" i="3"/>
  <c r="Q767" i="3"/>
  <c r="R767" i="3"/>
  <c r="Q779" i="3"/>
  <c r="R779" i="3"/>
  <c r="Q786" i="3"/>
  <c r="R786" i="3"/>
  <c r="Q803" i="3"/>
  <c r="R803" i="3"/>
  <c r="Q821" i="3"/>
  <c r="R821" i="3"/>
  <c r="Q826" i="3"/>
  <c r="R826" i="3"/>
  <c r="Q831" i="3"/>
  <c r="R831" i="3"/>
  <c r="Q848" i="3"/>
  <c r="R848" i="3"/>
  <c r="Q877" i="3"/>
  <c r="R877" i="3"/>
  <c r="Q893" i="3"/>
  <c r="R893" i="3"/>
  <c r="Q910" i="3"/>
  <c r="R910" i="3"/>
  <c r="Q924" i="3"/>
  <c r="R924" i="3"/>
  <c r="Q934" i="3"/>
  <c r="R934" i="3"/>
  <c r="Q945" i="3"/>
  <c r="R945" i="3"/>
  <c r="Q953" i="3"/>
  <c r="R953" i="3"/>
  <c r="Q980" i="3"/>
  <c r="R980" i="3"/>
  <c r="Q993" i="3"/>
  <c r="R993" i="3"/>
  <c r="Q1006" i="3"/>
  <c r="R1006" i="3"/>
  <c r="Q1015" i="3"/>
  <c r="R1015" i="3"/>
  <c r="Q1024" i="3"/>
  <c r="R1024" i="3"/>
  <c r="Q1040" i="3"/>
  <c r="R1040" i="3"/>
  <c r="Q1047" i="3"/>
  <c r="R1047" i="3"/>
  <c r="Q1058" i="3"/>
  <c r="R1058" i="3"/>
  <c r="Q1079" i="3"/>
  <c r="R1079" i="3"/>
  <c r="Q1085" i="3"/>
  <c r="R1085" i="3"/>
  <c r="Q1099" i="3"/>
  <c r="R1099" i="3"/>
  <c r="Q1115" i="3"/>
  <c r="R1115" i="3"/>
  <c r="Q1128" i="3"/>
  <c r="R1128" i="3"/>
  <c r="Q1138" i="3"/>
  <c r="R1138" i="3"/>
  <c r="Q1143" i="3"/>
  <c r="R1143" i="3"/>
  <c r="Q1152" i="3"/>
  <c r="R1152" i="3"/>
  <c r="Q1160" i="3"/>
  <c r="R1160" i="3"/>
  <c r="Q1167" i="3"/>
  <c r="R1167" i="3"/>
  <c r="Q1173" i="3"/>
  <c r="R1173" i="3"/>
  <c r="Q1178" i="3"/>
  <c r="R1178" i="3"/>
  <c r="Q1186" i="3"/>
  <c r="R1186" i="3"/>
  <c r="Q1203" i="3"/>
  <c r="R1203" i="3"/>
  <c r="Q1237" i="3"/>
  <c r="R1237" i="3"/>
  <c r="Q1250" i="3"/>
  <c r="R1250" i="3"/>
  <c r="Q1254" i="3"/>
  <c r="R1254" i="3"/>
  <c r="Q1271" i="3"/>
  <c r="R1271" i="3"/>
  <c r="Q1296" i="3"/>
  <c r="R1296" i="3"/>
  <c r="Q1315" i="3"/>
  <c r="R1315" i="3"/>
  <c r="Q1326" i="3"/>
  <c r="R1326" i="3"/>
  <c r="Q1338" i="3"/>
  <c r="R1338" i="3"/>
  <c r="Q1352" i="3"/>
  <c r="R1352" i="3"/>
  <c r="Q1371" i="3"/>
  <c r="R1371" i="3"/>
  <c r="Q1378" i="3"/>
  <c r="R1378" i="3"/>
  <c r="Q1397" i="3"/>
  <c r="R1397" i="3"/>
  <c r="Q1411" i="3"/>
  <c r="R1411" i="3"/>
  <c r="Q1428" i="3"/>
  <c r="R1428" i="3"/>
  <c r="Q1443" i="3"/>
  <c r="R1443" i="3"/>
  <c r="Q1455" i="3"/>
  <c r="R1455" i="3"/>
  <c r="Q1465" i="3"/>
  <c r="R1465" i="3"/>
  <c r="Q1475" i="3"/>
  <c r="R1475" i="3"/>
  <c r="Q1485" i="3"/>
  <c r="R1485" i="3"/>
  <c r="Q1492" i="3"/>
  <c r="R1492" i="3"/>
  <c r="Q1501" i="3"/>
  <c r="R1501" i="3"/>
  <c r="Q1512" i="3"/>
  <c r="R1512" i="3"/>
  <c r="Q1526" i="3"/>
  <c r="R1526" i="3"/>
  <c r="Q1537" i="3"/>
  <c r="R1537" i="3"/>
  <c r="Q1544" i="3"/>
  <c r="R1544" i="3"/>
  <c r="Q1552" i="3"/>
  <c r="R1552" i="3"/>
  <c r="Q1565" i="3"/>
  <c r="R1565" i="3"/>
  <c r="Q1569" i="3"/>
  <c r="R1569" i="3"/>
  <c r="Q1588" i="3"/>
  <c r="R1588" i="3"/>
  <c r="Q1601" i="3"/>
  <c r="R1601" i="3"/>
  <c r="Q1622" i="3"/>
  <c r="R1622" i="3"/>
  <c r="Q1664" i="3"/>
  <c r="R1664" i="3"/>
  <c r="Q1701" i="3"/>
  <c r="R1701" i="3"/>
  <c r="Q1734" i="3"/>
  <c r="R1734" i="3"/>
  <c r="Q1744" i="3"/>
  <c r="R1744" i="3"/>
  <c r="Q1749" i="3"/>
  <c r="R1749" i="3"/>
  <c r="Q1771" i="3"/>
  <c r="R1771" i="3"/>
  <c r="Q1791" i="3"/>
  <c r="R1791" i="3"/>
  <c r="Q1816" i="3"/>
  <c r="R1816" i="3"/>
  <c r="Q1821" i="3"/>
  <c r="R1821" i="3"/>
  <c r="Q1830" i="3"/>
  <c r="R1830" i="3"/>
  <c r="Q1841" i="3"/>
  <c r="R1841" i="3"/>
  <c r="Q1851" i="3"/>
  <c r="R1851" i="3"/>
  <c r="Q1856" i="3"/>
  <c r="R1856" i="3"/>
  <c r="Q1865" i="3"/>
  <c r="R1865" i="3"/>
  <c r="Q1870" i="3"/>
  <c r="R1870" i="3"/>
  <c r="Q1881" i="3"/>
  <c r="R1881" i="3"/>
  <c r="Q1891" i="3"/>
  <c r="R1891" i="3"/>
  <c r="Q1897" i="3"/>
  <c r="R1897" i="3"/>
  <c r="Q1908" i="3"/>
  <c r="R1908" i="3"/>
  <c r="Q1924" i="3"/>
  <c r="R1924" i="3"/>
  <c r="Q1936" i="3"/>
  <c r="R1936" i="3"/>
  <c r="Q1949" i="3"/>
  <c r="R1949" i="3"/>
  <c r="Q1958" i="3"/>
  <c r="R1958" i="3"/>
  <c r="Q1966" i="3"/>
  <c r="R1966" i="3"/>
  <c r="Q1973" i="3"/>
  <c r="R1973" i="3"/>
  <c r="Q2000" i="3"/>
  <c r="R2000" i="3"/>
  <c r="Q2028" i="3"/>
  <c r="R2028" i="3"/>
  <c r="Q2042" i="3"/>
  <c r="R2042" i="3"/>
  <c r="Q2064" i="3"/>
  <c r="R2064" i="3"/>
  <c r="Q2073" i="3"/>
  <c r="R2073" i="3"/>
  <c r="Q2077" i="3"/>
  <c r="R2077" i="3"/>
  <c r="Q2093" i="3"/>
  <c r="R2093" i="3"/>
  <c r="Q2103" i="3"/>
  <c r="R2103" i="3"/>
  <c r="Q2122" i="3"/>
  <c r="R2122" i="3"/>
  <c r="Q2130" i="3"/>
  <c r="R2130" i="3"/>
  <c r="Q2140" i="3"/>
  <c r="R2140" i="3"/>
  <c r="Q2152" i="3"/>
  <c r="R2152" i="3"/>
  <c r="Q2168" i="3"/>
  <c r="R2168" i="3"/>
  <c r="Q2184" i="3"/>
  <c r="R2184" i="3"/>
  <c r="Q2191" i="3"/>
  <c r="R2191" i="3"/>
  <c r="Q2206" i="3"/>
  <c r="R2206" i="3"/>
  <c r="Q2210" i="3"/>
  <c r="R2210" i="3"/>
  <c r="Q2260" i="3"/>
  <c r="R2260" i="3"/>
  <c r="Q2271" i="3"/>
  <c r="R2271" i="3"/>
  <c r="Q2304" i="3"/>
  <c r="R2304" i="3"/>
  <c r="Q2331" i="3"/>
  <c r="R2331" i="3"/>
  <c r="Q2339" i="3"/>
  <c r="R2339" i="3"/>
  <c r="Q2345" i="3"/>
  <c r="R2345" i="3"/>
  <c r="Q2352" i="3"/>
  <c r="R2352" i="3"/>
  <c r="Q2362" i="3"/>
  <c r="R2362" i="3"/>
  <c r="Q66" i="3"/>
  <c r="R66" i="3"/>
  <c r="Q72" i="3"/>
  <c r="R72" i="3"/>
  <c r="Q124" i="3"/>
  <c r="R124" i="3"/>
  <c r="Q140" i="3"/>
  <c r="R140" i="3"/>
  <c r="Q210" i="3"/>
  <c r="R210" i="3"/>
  <c r="Q252" i="3"/>
  <c r="R252" i="3"/>
  <c r="Q264" i="3"/>
  <c r="R264" i="3"/>
  <c r="Q285" i="3"/>
  <c r="R285" i="3"/>
  <c r="Q356" i="3"/>
  <c r="R356" i="3"/>
  <c r="Q397" i="3"/>
  <c r="R397" i="3"/>
  <c r="Q552" i="3"/>
  <c r="R552" i="3"/>
  <c r="Q618" i="3"/>
  <c r="R618" i="3"/>
  <c r="Q655" i="3"/>
  <c r="R655" i="3"/>
  <c r="Q785" i="3"/>
  <c r="R785" i="3"/>
  <c r="Q807" i="3"/>
  <c r="R807" i="3"/>
  <c r="Q812" i="3"/>
  <c r="R812" i="3"/>
  <c r="Q920" i="3"/>
  <c r="R920" i="3"/>
  <c r="Q938" i="3"/>
  <c r="R938" i="3"/>
  <c r="Q1005" i="3"/>
  <c r="R1005" i="3"/>
  <c r="Q1065" i="3"/>
  <c r="R1065" i="3"/>
  <c r="Q1114" i="3"/>
  <c r="R1114" i="3"/>
  <c r="Q1125" i="3"/>
  <c r="R1125" i="3"/>
  <c r="Q1198" i="3"/>
  <c r="R1198" i="3"/>
  <c r="Q1243" i="3"/>
  <c r="R1243" i="3"/>
  <c r="Q1272" i="3"/>
  <c r="R1272" i="3"/>
  <c r="Q1342" i="3"/>
  <c r="R1342" i="3"/>
  <c r="Q1361" i="3"/>
  <c r="R1361" i="3"/>
  <c r="Q1389" i="3"/>
  <c r="R1389" i="3"/>
  <c r="Q1427" i="3"/>
  <c r="R1427" i="3"/>
  <c r="Q1528" i="3"/>
  <c r="R1528" i="3"/>
  <c r="Q1609" i="3"/>
  <c r="R1609" i="3"/>
  <c r="Q1661" i="3"/>
  <c r="R1661" i="3"/>
  <c r="Q1733" i="3"/>
  <c r="R1733" i="3"/>
  <c r="Q1759" i="3"/>
  <c r="R1759" i="3"/>
  <c r="Q1871" i="3"/>
  <c r="R1871" i="3"/>
  <c r="Q1911" i="3"/>
  <c r="R1911" i="3"/>
  <c r="Q1963" i="3"/>
  <c r="R1963" i="3"/>
  <c r="Q1989" i="3"/>
  <c r="R1989" i="3"/>
  <c r="Q2096" i="3"/>
  <c r="R2096" i="3"/>
  <c r="Q2179" i="3"/>
  <c r="R2179" i="3"/>
  <c r="Q2266" i="3"/>
  <c r="R2266" i="3"/>
  <c r="Q87" i="3"/>
  <c r="R87" i="3"/>
  <c r="Q167" i="3"/>
  <c r="R167" i="3"/>
  <c r="Q432" i="3"/>
  <c r="R432" i="3"/>
  <c r="Q693" i="3"/>
  <c r="R693" i="3"/>
  <c r="Q930" i="3"/>
  <c r="R930" i="3"/>
  <c r="Q1130" i="3"/>
  <c r="R1130" i="3"/>
  <c r="Q1478" i="3"/>
  <c r="R1478" i="3"/>
  <c r="Q1659" i="3"/>
  <c r="R1659" i="3"/>
  <c r="Q2102" i="3"/>
  <c r="R2102" i="3"/>
  <c r="Q2265" i="3"/>
  <c r="R2265" i="3"/>
  <c r="Q2256" i="3"/>
  <c r="R2256" i="3"/>
  <c r="Q2192" i="3"/>
  <c r="R2192" i="3"/>
  <c r="Q1980" i="3"/>
  <c r="R1980" i="3"/>
  <c r="Q1968" i="3"/>
  <c r="R1968" i="3"/>
  <c r="Q1942" i="3"/>
  <c r="R1942" i="3"/>
  <c r="Q1934" i="3"/>
  <c r="R1934" i="3"/>
  <c r="Q1909" i="3"/>
  <c r="R1909" i="3"/>
  <c r="Q1898" i="3"/>
  <c r="R1898" i="3"/>
  <c r="Q1885" i="3"/>
  <c r="R1885" i="3"/>
  <c r="Q1873" i="3"/>
  <c r="R1873" i="3"/>
  <c r="Q1843" i="3"/>
  <c r="R1843" i="3"/>
  <c r="Q1827" i="3"/>
  <c r="R1827" i="3"/>
  <c r="Q1803" i="3"/>
  <c r="R1803" i="3"/>
  <c r="Q1792" i="3"/>
  <c r="R1792" i="3"/>
  <c r="Q1775" i="3"/>
  <c r="R1775" i="3"/>
  <c r="Q1768" i="3"/>
  <c r="R1768" i="3"/>
  <c r="Q1732" i="3"/>
  <c r="R1732" i="3"/>
  <c r="Q1728" i="3"/>
  <c r="R1728" i="3"/>
  <c r="Q1717" i="3"/>
  <c r="R1717" i="3"/>
  <c r="Q1705" i="3"/>
  <c r="R1705" i="3"/>
  <c r="Q1693" i="3"/>
  <c r="R1693" i="3"/>
  <c r="Q1685" i="3"/>
  <c r="R1685" i="3"/>
  <c r="Q1671" i="3"/>
  <c r="R1671" i="3"/>
  <c r="Q1663" i="3"/>
  <c r="R1663" i="3"/>
  <c r="Q1645" i="3"/>
  <c r="R1645" i="3"/>
  <c r="Q1633" i="3"/>
  <c r="R1633" i="3"/>
  <c r="Q1626" i="3"/>
  <c r="R1626" i="3"/>
  <c r="Q1611" i="3"/>
  <c r="R1611" i="3"/>
  <c r="Q1594" i="3"/>
  <c r="R1594" i="3"/>
  <c r="Q1590" i="3"/>
  <c r="R1590" i="3"/>
  <c r="Q1573" i="3"/>
  <c r="R1573" i="3"/>
  <c r="Q1563" i="3"/>
  <c r="R1563" i="3"/>
  <c r="Q1536" i="3"/>
  <c r="R1536" i="3"/>
  <c r="Q1518" i="3"/>
  <c r="R1518" i="3"/>
  <c r="Q1507" i="3"/>
  <c r="R1507" i="3"/>
  <c r="Q1489" i="3"/>
  <c r="R1489" i="3"/>
  <c r="Q1472" i="3"/>
  <c r="R1472" i="3"/>
  <c r="Q1452" i="3"/>
  <c r="R1452" i="3"/>
  <c r="Q1437" i="3"/>
  <c r="R1437" i="3"/>
  <c r="Q1431" i="3"/>
  <c r="R1431" i="3"/>
  <c r="Q1418" i="3"/>
  <c r="R1418" i="3"/>
  <c r="Q1407" i="3"/>
  <c r="R1407" i="3"/>
  <c r="Q1395" i="3"/>
  <c r="R1395" i="3"/>
  <c r="Q1384" i="3"/>
  <c r="R1384" i="3"/>
  <c r="Q1370" i="3"/>
  <c r="R1370" i="3"/>
  <c r="Q1354" i="3"/>
  <c r="R1354" i="3"/>
  <c r="Q1345" i="3"/>
  <c r="R1345" i="3"/>
  <c r="Q1332" i="3"/>
  <c r="R1332" i="3"/>
  <c r="Q1309" i="3"/>
  <c r="R1309" i="3"/>
  <c r="Q1276" i="3"/>
  <c r="R1276" i="3"/>
  <c r="Q1241" i="3"/>
  <c r="R1241" i="3"/>
  <c r="Q1233" i="3"/>
  <c r="R1233" i="3"/>
  <c r="Q1223" i="3"/>
  <c r="R1223" i="3"/>
  <c r="Q1219" i="3"/>
  <c r="R1219" i="3"/>
  <c r="Q1205" i="3"/>
  <c r="R1205" i="3"/>
  <c r="Q1199" i="3"/>
  <c r="R1199" i="3"/>
  <c r="Q1189" i="3"/>
  <c r="R1189" i="3"/>
  <c r="Q1177" i="3"/>
  <c r="R1177" i="3"/>
  <c r="Q1154" i="3"/>
  <c r="R1154" i="3"/>
  <c r="Q1148" i="3"/>
  <c r="R1148" i="3"/>
  <c r="Q1122" i="3"/>
  <c r="R1122" i="3"/>
  <c r="Q1110" i="3"/>
  <c r="R1110" i="3"/>
  <c r="Q1097" i="3"/>
  <c r="R1097" i="3"/>
  <c r="Q1090" i="3"/>
  <c r="R1090" i="3"/>
  <c r="Q1068" i="3"/>
  <c r="R1068" i="3"/>
  <c r="Q1050" i="3"/>
  <c r="R1050" i="3"/>
  <c r="Q1032" i="3"/>
  <c r="R1032" i="3"/>
  <c r="Q1010" i="3"/>
  <c r="R1010" i="3"/>
  <c r="Q1002" i="3"/>
  <c r="R1002" i="3"/>
  <c r="Q991" i="3"/>
  <c r="R991" i="3"/>
  <c r="Q971" i="3"/>
  <c r="R971" i="3"/>
  <c r="Q956" i="3"/>
  <c r="R956" i="3"/>
  <c r="Q948" i="3"/>
  <c r="R948" i="3"/>
  <c r="Q883" i="3"/>
  <c r="R883" i="3"/>
  <c r="Q865" i="3"/>
  <c r="R865" i="3"/>
  <c r="Q835" i="3"/>
  <c r="R835" i="3"/>
  <c r="Q793" i="3"/>
  <c r="R793" i="3"/>
  <c r="Q770" i="3"/>
  <c r="R770" i="3"/>
  <c r="Q735" i="3"/>
  <c r="R735" i="3"/>
  <c r="Q714" i="3"/>
  <c r="R714" i="3"/>
  <c r="Q673" i="3"/>
  <c r="R673" i="3"/>
  <c r="Q657" i="3"/>
  <c r="R657" i="3"/>
  <c r="Q647" i="3"/>
  <c r="R647" i="3"/>
  <c r="Q641" i="3"/>
  <c r="R641" i="3"/>
  <c r="Q635" i="3"/>
  <c r="R635" i="3"/>
  <c r="Q621" i="3"/>
  <c r="R621" i="3"/>
  <c r="Q615" i="3"/>
  <c r="R615" i="3"/>
  <c r="Q599" i="3"/>
  <c r="R599" i="3"/>
  <c r="Q559" i="3"/>
  <c r="R559" i="3"/>
  <c r="Q545" i="3"/>
  <c r="R545" i="3"/>
  <c r="Q539" i="3"/>
  <c r="R539" i="3"/>
  <c r="Q513" i="3"/>
  <c r="R513" i="3"/>
  <c r="Q501" i="3"/>
  <c r="R501" i="3"/>
  <c r="Q492" i="3"/>
  <c r="R492" i="3"/>
  <c r="Q463" i="3"/>
  <c r="R463" i="3"/>
  <c r="Q437" i="3"/>
  <c r="R437" i="3"/>
  <c r="Q427" i="3"/>
  <c r="R427" i="3"/>
  <c r="Q417" i="3"/>
  <c r="R417" i="3"/>
  <c r="Q389" i="3"/>
  <c r="R389" i="3"/>
  <c r="Q382" i="3"/>
  <c r="R382" i="3"/>
  <c r="Q367" i="3"/>
  <c r="R367" i="3"/>
  <c r="Q345" i="3"/>
  <c r="R345" i="3"/>
  <c r="Q316" i="3"/>
  <c r="R316" i="3"/>
  <c r="Q287" i="3"/>
  <c r="R287" i="3"/>
  <c r="Q272" i="3"/>
  <c r="R272" i="3"/>
  <c r="Q260" i="3"/>
  <c r="R260" i="3"/>
  <c r="Q245" i="3"/>
  <c r="R245" i="3"/>
  <c r="Q235" i="3"/>
  <c r="R235" i="3"/>
  <c r="Q229" i="3"/>
  <c r="R229" i="3"/>
  <c r="Q225" i="3"/>
  <c r="R225" i="3"/>
  <c r="Q220" i="3"/>
  <c r="R220" i="3"/>
  <c r="Q187" i="3"/>
  <c r="R187" i="3"/>
  <c r="Q178" i="3"/>
  <c r="R178" i="3"/>
  <c r="Q172" i="3"/>
  <c r="R172" i="3"/>
  <c r="Q158" i="3"/>
  <c r="R158" i="3"/>
  <c r="Q148" i="3"/>
  <c r="R148" i="3"/>
  <c r="Q80" i="3"/>
  <c r="R80" i="3"/>
  <c r="Q76" i="3"/>
  <c r="R76" i="3"/>
  <c r="Q71" i="3"/>
  <c r="R71" i="3"/>
  <c r="Q12" i="3"/>
  <c r="R12" i="3"/>
  <c r="Q26" i="3"/>
  <c r="R26" i="3"/>
  <c r="Q32" i="3"/>
  <c r="R32" i="3"/>
  <c r="Q38" i="3"/>
  <c r="R38" i="3"/>
  <c r="Q43" i="3"/>
  <c r="R43" i="3"/>
  <c r="Q60" i="3"/>
  <c r="R60" i="3"/>
  <c r="Q83" i="3"/>
  <c r="R83" i="3"/>
  <c r="Q88" i="3"/>
  <c r="R88" i="3"/>
  <c r="Q92" i="3"/>
  <c r="R92" i="3"/>
  <c r="Q98" i="3"/>
  <c r="R98" i="3"/>
  <c r="Q102" i="3"/>
  <c r="R102" i="3"/>
  <c r="Q106" i="3"/>
  <c r="R106" i="3"/>
  <c r="Q112" i="3"/>
  <c r="R112" i="3"/>
  <c r="Q116" i="3"/>
  <c r="R116" i="3"/>
  <c r="Q125" i="3"/>
  <c r="R125" i="3"/>
  <c r="Q130" i="3"/>
  <c r="R130" i="3"/>
  <c r="Q141" i="3"/>
  <c r="R141" i="3"/>
  <c r="Q150" i="3"/>
  <c r="R150" i="3"/>
  <c r="Q160" i="3"/>
  <c r="R160" i="3"/>
  <c r="Q171" i="3"/>
  <c r="R171" i="3"/>
  <c r="Q182" i="3"/>
  <c r="R182" i="3"/>
  <c r="Q189" i="3"/>
  <c r="R189" i="3"/>
  <c r="Q195" i="3"/>
  <c r="R195" i="3"/>
  <c r="Q200" i="3"/>
  <c r="R200" i="3"/>
  <c r="Q206" i="3"/>
  <c r="R206" i="3"/>
  <c r="Q217" i="3"/>
  <c r="R217" i="3"/>
  <c r="Q231" i="3"/>
  <c r="R231" i="3"/>
  <c r="Q243" i="3"/>
  <c r="R243" i="3"/>
  <c r="Q249" i="3"/>
  <c r="R249" i="3"/>
  <c r="Q266" i="3"/>
  <c r="R266" i="3"/>
  <c r="Q273" i="3"/>
  <c r="R273" i="3"/>
  <c r="Q290" i="3"/>
  <c r="R290" i="3"/>
  <c r="Q297" i="3"/>
  <c r="R297" i="3"/>
  <c r="Q303" i="3"/>
  <c r="R303" i="3"/>
  <c r="Q307" i="3"/>
  <c r="R307" i="3"/>
  <c r="Q314" i="3"/>
  <c r="R314" i="3"/>
  <c r="Q323" i="3"/>
  <c r="R323" i="3"/>
  <c r="Q335" i="3"/>
  <c r="R335" i="3"/>
  <c r="Q340" i="3"/>
  <c r="R340" i="3"/>
  <c r="Q346" i="3"/>
  <c r="R346" i="3"/>
  <c r="Q354" i="3"/>
  <c r="R354" i="3"/>
  <c r="Q376" i="3"/>
  <c r="R376" i="3"/>
  <c r="Q393" i="3"/>
  <c r="R393" i="3"/>
  <c r="Q409" i="3"/>
  <c r="R409" i="3"/>
  <c r="Q423" i="3"/>
  <c r="R423" i="3"/>
  <c r="Q447" i="3"/>
  <c r="R447" i="3"/>
  <c r="Q462" i="3"/>
  <c r="R462" i="3"/>
  <c r="Q473" i="3"/>
  <c r="R473" i="3"/>
  <c r="Q477" i="3"/>
  <c r="R477" i="3"/>
  <c r="Q487" i="3"/>
  <c r="R487" i="3"/>
  <c r="Q495" i="3"/>
  <c r="R495" i="3"/>
  <c r="Q521" i="3"/>
  <c r="R521" i="3"/>
  <c r="Q526" i="3"/>
  <c r="R526" i="3"/>
  <c r="Q531" i="3"/>
  <c r="R531" i="3"/>
  <c r="Q547" i="3"/>
  <c r="R547" i="3"/>
  <c r="Q551" i="3"/>
  <c r="R551" i="3"/>
  <c r="Q561" i="3"/>
  <c r="R561" i="3"/>
  <c r="Q565" i="3"/>
  <c r="R565" i="3"/>
  <c r="Q576" i="3"/>
  <c r="R576" i="3"/>
  <c r="Q583" i="3"/>
  <c r="R583" i="3"/>
  <c r="Q592" i="3"/>
  <c r="R592" i="3"/>
  <c r="Q602" i="3"/>
  <c r="R602" i="3"/>
  <c r="Q609" i="3"/>
  <c r="R609" i="3"/>
  <c r="Q622" i="3"/>
  <c r="R622" i="3"/>
  <c r="Q633" i="3"/>
  <c r="R633" i="3"/>
  <c r="Q658" i="3"/>
  <c r="R658" i="3"/>
  <c r="Q667" i="3"/>
  <c r="R667" i="3"/>
  <c r="Q682" i="3"/>
  <c r="R682" i="3"/>
  <c r="Q689" i="3"/>
  <c r="R689" i="3"/>
  <c r="Q694" i="3"/>
  <c r="R694" i="3"/>
  <c r="Q700" i="3"/>
  <c r="R700" i="3"/>
  <c r="Q706" i="3"/>
  <c r="R706" i="3"/>
  <c r="Q710" i="3"/>
  <c r="R710" i="3"/>
  <c r="Q720" i="3"/>
  <c r="R720" i="3"/>
  <c r="Q728" i="3"/>
  <c r="R728" i="3"/>
  <c r="Q740" i="3"/>
  <c r="R740" i="3"/>
  <c r="Q744" i="3"/>
  <c r="R744" i="3"/>
  <c r="Q752" i="3"/>
  <c r="R752" i="3"/>
  <c r="Q756" i="3"/>
  <c r="R756" i="3"/>
  <c r="Q761" i="3"/>
  <c r="R761" i="3"/>
  <c r="Q773" i="3"/>
  <c r="R773" i="3"/>
  <c r="Q780" i="3"/>
  <c r="R780" i="3"/>
  <c r="Q787" i="3"/>
  <c r="R787" i="3"/>
  <c r="Q816" i="3"/>
  <c r="R816" i="3"/>
  <c r="Q822" i="3"/>
  <c r="R822" i="3"/>
  <c r="Q828" i="3"/>
  <c r="R828" i="3"/>
  <c r="Q832" i="3"/>
  <c r="R832" i="3"/>
  <c r="Q857" i="3"/>
  <c r="R857" i="3"/>
  <c r="Q879" i="3"/>
  <c r="R879" i="3"/>
  <c r="Q897" i="3"/>
  <c r="R897" i="3"/>
  <c r="Q921" i="3"/>
  <c r="R921" i="3"/>
  <c r="Q925" i="3"/>
  <c r="R925" i="3"/>
  <c r="Q937" i="3"/>
  <c r="R937" i="3"/>
  <c r="Q946" i="3"/>
  <c r="R946" i="3"/>
  <c r="Q954" i="3"/>
  <c r="R954" i="3"/>
  <c r="Q982" i="3"/>
  <c r="R982" i="3"/>
  <c r="Q995" i="3"/>
  <c r="R995" i="3"/>
  <c r="Q1011" i="3"/>
  <c r="R1011" i="3"/>
  <c r="Q1020" i="3"/>
  <c r="R1020" i="3"/>
  <c r="Q1027" i="3"/>
  <c r="R1027" i="3"/>
  <c r="Q1042" i="3"/>
  <c r="R1042" i="3"/>
  <c r="Q1049" i="3"/>
  <c r="R1049" i="3"/>
  <c r="Q1060" i="3"/>
  <c r="R1060" i="3"/>
  <c r="Q1080" i="3"/>
  <c r="R1080" i="3"/>
  <c r="Q1088" i="3"/>
  <c r="R1088" i="3"/>
  <c r="Q1103" i="3"/>
  <c r="R1103" i="3"/>
  <c r="Q1124" i="3"/>
  <c r="R1124" i="3"/>
  <c r="Q1133" i="3"/>
  <c r="R1133" i="3"/>
  <c r="Q1140" i="3"/>
  <c r="R1140" i="3"/>
  <c r="Q1144" i="3"/>
  <c r="R1144" i="3"/>
  <c r="Q1155" i="3"/>
  <c r="R1155" i="3"/>
  <c r="Q1162" i="3"/>
  <c r="R1162" i="3"/>
  <c r="Q1169" i="3"/>
  <c r="R1169" i="3"/>
  <c r="Q1174" i="3"/>
  <c r="R1174" i="3"/>
  <c r="Q1180" i="3"/>
  <c r="R1180" i="3"/>
  <c r="Q1188" i="3"/>
  <c r="R1188" i="3"/>
  <c r="Q1214" i="3"/>
  <c r="R1214" i="3"/>
  <c r="Q1238" i="3"/>
  <c r="R1238" i="3"/>
  <c r="Q1251" i="3"/>
  <c r="R1251" i="3"/>
  <c r="Q1257" i="3"/>
  <c r="R1257" i="3"/>
  <c r="Q1282" i="3"/>
  <c r="R1282" i="3"/>
  <c r="Q1298" i="3"/>
  <c r="R1298" i="3"/>
  <c r="Q1316" i="3"/>
  <c r="R1316" i="3"/>
  <c r="Q1327" i="3"/>
  <c r="R1327" i="3"/>
  <c r="Q1339" i="3"/>
  <c r="R1339" i="3"/>
  <c r="Q1362" i="3"/>
  <c r="R1362" i="3"/>
  <c r="Q1372" i="3"/>
  <c r="R1372" i="3"/>
  <c r="Q1382" i="3"/>
  <c r="R1382" i="3"/>
  <c r="Q1399" i="3"/>
  <c r="R1399" i="3"/>
  <c r="Q1414" i="3"/>
  <c r="R1414" i="3"/>
  <c r="Q1429" i="3"/>
  <c r="R1429" i="3"/>
  <c r="Q1444" i="3"/>
  <c r="R1444" i="3"/>
  <c r="Q1461" i="3"/>
  <c r="R1461" i="3"/>
  <c r="Q1466" i="3"/>
  <c r="R1466" i="3"/>
  <c r="Q1476" i="3"/>
  <c r="R1476" i="3"/>
  <c r="Q1486" i="3"/>
  <c r="R1486" i="3"/>
  <c r="Q1493" i="3"/>
  <c r="R1493" i="3"/>
  <c r="Q1504" i="3"/>
  <c r="R1504" i="3"/>
  <c r="Q1514" i="3"/>
  <c r="R1514" i="3"/>
  <c r="Q1529" i="3"/>
  <c r="R1529" i="3"/>
  <c r="Q1538" i="3"/>
  <c r="R1538" i="3"/>
  <c r="Q1546" i="3"/>
  <c r="R1546" i="3"/>
  <c r="Q1553" i="3"/>
  <c r="R1553" i="3"/>
  <c r="Q1566" i="3"/>
  <c r="R1566" i="3"/>
  <c r="Q1570" i="3"/>
  <c r="R1570" i="3"/>
  <c r="Q1589" i="3"/>
  <c r="R1589" i="3"/>
  <c r="Q1608" i="3"/>
  <c r="R1608" i="3"/>
  <c r="Q1627" i="3"/>
  <c r="R1627" i="3"/>
  <c r="Q1680" i="3"/>
  <c r="R1680" i="3"/>
  <c r="Q1714" i="3"/>
  <c r="R1714" i="3"/>
  <c r="Q1735" i="3"/>
  <c r="R1735" i="3"/>
  <c r="Q1746" i="3"/>
  <c r="R1746" i="3"/>
  <c r="Q1758" i="3"/>
  <c r="R1758" i="3"/>
  <c r="Q1780" i="3"/>
  <c r="R1780" i="3"/>
  <c r="Q1794" i="3"/>
  <c r="R1794" i="3"/>
  <c r="Q1818" i="3"/>
  <c r="R1818" i="3"/>
  <c r="Q1822" i="3"/>
  <c r="R1822" i="3"/>
  <c r="Q1831" i="3"/>
  <c r="R1831" i="3"/>
  <c r="Q1846" i="3"/>
  <c r="R1846" i="3"/>
  <c r="Q1853" i="3"/>
  <c r="R1853" i="3"/>
  <c r="Q1859" i="3"/>
  <c r="R1859" i="3"/>
  <c r="Q1867" i="3"/>
  <c r="R1867" i="3"/>
  <c r="Q1874" i="3"/>
  <c r="R1874" i="3"/>
  <c r="Q1882" i="3"/>
  <c r="R1882" i="3"/>
  <c r="Q1894" i="3"/>
  <c r="R1894" i="3"/>
  <c r="Q1900" i="3"/>
  <c r="R1900" i="3"/>
  <c r="Q1910" i="3"/>
  <c r="R1910" i="3"/>
  <c r="Q1925" i="3"/>
  <c r="R1925" i="3"/>
  <c r="Q1945" i="3"/>
  <c r="R1945" i="3"/>
  <c r="Q1952" i="3"/>
  <c r="R1952" i="3"/>
  <c r="Q1962" i="3"/>
  <c r="R1962" i="3"/>
  <c r="Q1970" i="3"/>
  <c r="R1970" i="3"/>
  <c r="Q1977" i="3"/>
  <c r="R1977" i="3"/>
  <c r="Q2008" i="3"/>
  <c r="R2008" i="3"/>
  <c r="Q2029" i="3"/>
  <c r="R2029" i="3"/>
  <c r="Q2043" i="3"/>
  <c r="R2043" i="3"/>
  <c r="Q2067" i="3"/>
  <c r="R2067" i="3"/>
  <c r="Q2074" i="3"/>
  <c r="R2074" i="3"/>
  <c r="Q2090" i="3"/>
  <c r="R2090" i="3"/>
  <c r="Q2094" i="3"/>
  <c r="R2094" i="3"/>
  <c r="Q2105" i="3"/>
  <c r="R2105" i="3"/>
  <c r="Q2123" i="3"/>
  <c r="R2123" i="3"/>
  <c r="Q2132" i="3"/>
  <c r="R2132" i="3"/>
  <c r="Q2144" i="3"/>
  <c r="R2144" i="3"/>
  <c r="Q2153" i="3"/>
  <c r="R2153" i="3"/>
  <c r="Q2173" i="3"/>
  <c r="R2173" i="3"/>
  <c r="Q2188" i="3"/>
  <c r="R2188" i="3"/>
  <c r="Q2193" i="3"/>
  <c r="R2193" i="3"/>
  <c r="Q2207" i="3"/>
  <c r="R2207" i="3"/>
  <c r="Q2234" i="3"/>
  <c r="R2234" i="3"/>
  <c r="Q2268" i="3"/>
  <c r="R2268" i="3"/>
  <c r="Q2286" i="3"/>
  <c r="R2286" i="3"/>
  <c r="Q2307" i="3"/>
  <c r="R2307" i="3"/>
  <c r="Q2332" i="3"/>
  <c r="R2332" i="3"/>
  <c r="Q2340" i="3"/>
  <c r="R2340" i="3"/>
  <c r="Q2346" i="3"/>
  <c r="R2346" i="3"/>
  <c r="Q2353" i="3"/>
  <c r="R2353" i="3"/>
  <c r="Q44" i="3"/>
  <c r="R44" i="3"/>
  <c r="Q67" i="3"/>
  <c r="R67" i="3"/>
  <c r="Q117" i="3"/>
  <c r="R117" i="3"/>
  <c r="Q127" i="3"/>
  <c r="R127" i="3"/>
  <c r="Q143" i="3"/>
  <c r="R143" i="3"/>
  <c r="Q212" i="3"/>
  <c r="R212" i="3"/>
  <c r="Q253" i="3"/>
  <c r="R253" i="3"/>
  <c r="Q282" i="3"/>
  <c r="R282" i="3"/>
  <c r="Q286" i="3"/>
  <c r="R286" i="3"/>
  <c r="Q357" i="3"/>
  <c r="R357" i="3"/>
  <c r="Q418" i="3"/>
  <c r="R418" i="3"/>
  <c r="Q569" i="3"/>
  <c r="R569" i="3"/>
  <c r="Q626" i="3"/>
  <c r="R626" i="3"/>
  <c r="Q723" i="3"/>
  <c r="R723" i="3"/>
  <c r="Q789" i="3"/>
  <c r="R789" i="3"/>
  <c r="Q808" i="3"/>
  <c r="R808" i="3"/>
  <c r="Q888" i="3"/>
  <c r="R888" i="3"/>
  <c r="Q933" i="3"/>
  <c r="R933" i="3"/>
  <c r="Q947" i="3"/>
  <c r="R947" i="3"/>
  <c r="Q1023" i="3"/>
  <c r="R1023" i="3"/>
  <c r="Q1070" i="3"/>
  <c r="R1070" i="3"/>
  <c r="Q1116" i="3"/>
  <c r="R1116" i="3"/>
  <c r="Q1145" i="3"/>
  <c r="R1145" i="3"/>
  <c r="Q1208" i="3"/>
  <c r="R1208" i="3"/>
  <c r="Q1258" i="3"/>
  <c r="R1258" i="3"/>
  <c r="Q1301" i="3"/>
  <c r="R1301" i="3"/>
  <c r="Q1355" i="3"/>
  <c r="R1355" i="3"/>
  <c r="Q1363" i="3"/>
  <c r="R1363" i="3"/>
  <c r="Q1415" i="3"/>
  <c r="R1415" i="3"/>
  <c r="Q1430" i="3"/>
  <c r="R1430" i="3"/>
  <c r="Q1545" i="3"/>
  <c r="R1545" i="3"/>
  <c r="Q1610" i="3"/>
  <c r="R1610" i="3"/>
  <c r="Q1678" i="3"/>
  <c r="R1678" i="3"/>
  <c r="Q1742" i="3"/>
  <c r="R1742" i="3"/>
  <c r="Q1799" i="3"/>
  <c r="R1799" i="3"/>
  <c r="Q1887" i="3"/>
  <c r="R1887" i="3"/>
  <c r="Q1931" i="3"/>
  <c r="R1931" i="3"/>
  <c r="Q1979" i="3"/>
  <c r="R1979" i="3"/>
  <c r="Q1998" i="3"/>
  <c r="R1998" i="3"/>
  <c r="Q2104" i="3"/>
  <c r="R2104" i="3"/>
  <c r="Q2180" i="3"/>
  <c r="R2180" i="3"/>
  <c r="Q2293" i="3"/>
  <c r="R2293" i="3"/>
  <c r="Q96" i="3"/>
  <c r="R96" i="3"/>
  <c r="Q180" i="3"/>
  <c r="R180" i="3"/>
  <c r="Q433" i="3"/>
  <c r="R433" i="3"/>
  <c r="Q827" i="3"/>
  <c r="R827" i="3"/>
  <c r="Q1426" i="3"/>
  <c r="R1426" i="3"/>
  <c r="Q1499" i="3"/>
  <c r="R1499" i="3"/>
  <c r="Q1793" i="3"/>
  <c r="R1793" i="3"/>
  <c r="Q1956" i="3"/>
  <c r="R1956" i="3"/>
  <c r="Q2119" i="3"/>
  <c r="R2119" i="3"/>
  <c r="Q2368" i="3"/>
  <c r="R2368" i="3"/>
  <c r="Q2214" i="3"/>
  <c r="R2214" i="3"/>
  <c r="Q2066" i="3"/>
  <c r="R2066" i="3"/>
  <c r="Q2004" i="3"/>
  <c r="R2004" i="3"/>
  <c r="Q2341" i="3"/>
  <c r="R2341" i="3"/>
  <c r="Q2277" i="3"/>
  <c r="R2277" i="3"/>
  <c r="Q2255" i="3"/>
  <c r="R2255" i="3"/>
  <c r="Q2233" i="3"/>
  <c r="R2233" i="3"/>
  <c r="Q2213" i="3"/>
  <c r="R2213" i="3"/>
  <c r="Q2202" i="3"/>
  <c r="R2202" i="3"/>
  <c r="Q2186" i="3"/>
  <c r="R2186" i="3"/>
  <c r="Q2127" i="3"/>
  <c r="R2127" i="3"/>
  <c r="Q2115" i="3"/>
  <c r="R2115" i="3"/>
  <c r="Q2055" i="3"/>
  <c r="R2055" i="3"/>
  <c r="Q2024" i="3"/>
  <c r="R2024" i="3"/>
  <c r="Q2003" i="3"/>
  <c r="R2003" i="3"/>
  <c r="Q1996" i="3"/>
  <c r="R1996" i="3"/>
  <c r="Q1988" i="3"/>
  <c r="R1988" i="3"/>
  <c r="Q1976" i="3"/>
  <c r="R1976" i="3"/>
  <c r="Q1961" i="3"/>
  <c r="R1961" i="3"/>
  <c r="Q1941" i="3"/>
  <c r="R1941" i="3"/>
  <c r="Q1927" i="3"/>
  <c r="R1927" i="3"/>
  <c r="Q1906" i="3"/>
  <c r="R1906" i="3"/>
  <c r="Q1893" i="3"/>
  <c r="R1893" i="3"/>
  <c r="Q1884" i="3"/>
  <c r="R1884" i="3"/>
  <c r="Q1866" i="3"/>
  <c r="R1866" i="3"/>
  <c r="Q1842" i="3"/>
  <c r="R1842" i="3"/>
  <c r="Q1817" i="3"/>
  <c r="R1817" i="3"/>
  <c r="Q1802" i="3"/>
  <c r="R1802" i="3"/>
  <c r="Q1783" i="3"/>
  <c r="R1783" i="3"/>
  <c r="Q1774" i="3"/>
  <c r="R1774" i="3"/>
  <c r="Q1766" i="3"/>
  <c r="R1766" i="3"/>
  <c r="Q1731" i="3"/>
  <c r="R1731" i="3"/>
  <c r="Q1727" i="3"/>
  <c r="R1727" i="3"/>
  <c r="Q1716" i="3"/>
  <c r="R1716" i="3"/>
  <c r="Q1703" i="3"/>
  <c r="R1703" i="3"/>
  <c r="Q1692" i="3"/>
  <c r="R1692" i="3"/>
  <c r="Q1684" i="3"/>
  <c r="R1684" i="3"/>
  <c r="Q1669" i="3"/>
  <c r="R1669" i="3"/>
  <c r="Q1662" i="3"/>
  <c r="R1662" i="3"/>
  <c r="Q1643" i="3"/>
  <c r="R1643" i="3"/>
  <c r="Q1631" i="3"/>
  <c r="R1631" i="3"/>
  <c r="Q1624" i="3"/>
  <c r="R1624" i="3"/>
  <c r="Q1607" i="3"/>
  <c r="R1607" i="3"/>
  <c r="Q1593" i="3"/>
  <c r="R1593" i="3"/>
  <c r="Q1582" i="3"/>
  <c r="R1582" i="3"/>
  <c r="Q1572" i="3"/>
  <c r="R1572" i="3"/>
  <c r="Q1558" i="3"/>
  <c r="R1558" i="3"/>
  <c r="Q1535" i="3"/>
  <c r="R1535" i="3"/>
  <c r="Q1517" i="3"/>
  <c r="R1517" i="3"/>
  <c r="Q1502" i="3"/>
  <c r="R1502" i="3"/>
  <c r="Q1482" i="3"/>
  <c r="R1482" i="3"/>
  <c r="Q1464" i="3"/>
  <c r="R1464" i="3"/>
  <c r="Q1449" i="3"/>
  <c r="R1449" i="3"/>
  <c r="Q1435" i="3"/>
  <c r="R1435" i="3"/>
  <c r="Q1424" i="3"/>
  <c r="R1424" i="3"/>
  <c r="Q1417" i="3"/>
  <c r="R1417" i="3"/>
  <c r="Q1406" i="3"/>
  <c r="R1406" i="3"/>
  <c r="Q1394" i="3"/>
  <c r="R1394" i="3"/>
  <c r="Q1383" i="3"/>
  <c r="R1383" i="3"/>
  <c r="Q1368" i="3"/>
  <c r="R1368" i="3"/>
  <c r="Q1353" i="3"/>
  <c r="R1353" i="3"/>
  <c r="Q1336" i="3"/>
  <c r="R1336" i="3"/>
  <c r="Q1324" i="3"/>
  <c r="R1324" i="3"/>
  <c r="Q1308" i="3"/>
  <c r="R1308" i="3"/>
  <c r="Q1274" i="3"/>
  <c r="R1274" i="3"/>
  <c r="Q1239" i="3"/>
  <c r="R1239" i="3"/>
  <c r="Q1231" i="3"/>
  <c r="R1231" i="3"/>
  <c r="Q1222" i="3"/>
  <c r="R1222" i="3"/>
  <c r="Q1218" i="3"/>
  <c r="R1218" i="3"/>
  <c r="Q1202" i="3"/>
  <c r="R1202" i="3"/>
  <c r="Q1197" i="3"/>
  <c r="R1197" i="3"/>
  <c r="Q1187" i="3"/>
  <c r="R1187" i="3"/>
  <c r="Q1172" i="3"/>
  <c r="R1172" i="3"/>
  <c r="Q1153" i="3"/>
  <c r="R1153" i="3"/>
  <c r="Q1132" i="3"/>
  <c r="R1132" i="3"/>
  <c r="Q1121" i="3"/>
  <c r="R1121" i="3"/>
  <c r="Q1107" i="3"/>
  <c r="R1107" i="3"/>
  <c r="Q1095" i="3"/>
  <c r="R1095" i="3"/>
  <c r="Q1084" i="3"/>
  <c r="R1084" i="3"/>
  <c r="Q1066" i="3"/>
  <c r="R1066" i="3"/>
  <c r="Q1048" i="3"/>
  <c r="R1048" i="3"/>
  <c r="Q1031" i="3"/>
  <c r="R1031" i="3"/>
  <c r="Q1009" i="3"/>
  <c r="R1009" i="3"/>
  <c r="Q999" i="3"/>
  <c r="R999" i="3"/>
  <c r="Q986" i="3"/>
  <c r="R986" i="3"/>
  <c r="Q965" i="3"/>
  <c r="R965" i="3"/>
  <c r="Q955" i="3"/>
  <c r="R955" i="3"/>
  <c r="Q914" i="3"/>
  <c r="R914" i="3"/>
  <c r="Q882" i="3"/>
  <c r="R882" i="3"/>
  <c r="Q864" i="3"/>
  <c r="R864" i="3"/>
  <c r="Q824" i="3"/>
  <c r="R824" i="3"/>
  <c r="Q790" i="3"/>
  <c r="R790" i="3"/>
  <c r="Q759" i="3"/>
  <c r="R759" i="3"/>
  <c r="Q732" i="3"/>
  <c r="R732" i="3"/>
  <c r="Q702" i="3"/>
  <c r="R702" i="3"/>
  <c r="Q670" i="3"/>
  <c r="R670" i="3"/>
  <c r="Q652" i="3"/>
  <c r="R652" i="3"/>
  <c r="Q646" i="3"/>
  <c r="R646" i="3"/>
  <c r="Q639" i="3"/>
  <c r="R639" i="3"/>
  <c r="Q629" i="3"/>
  <c r="R629" i="3"/>
  <c r="Q619" i="3"/>
  <c r="R619" i="3"/>
  <c r="Q614" i="3"/>
  <c r="R614" i="3"/>
  <c r="Q598" i="3"/>
  <c r="R598" i="3"/>
  <c r="Q558" i="3"/>
  <c r="R558" i="3"/>
  <c r="Q544" i="3"/>
  <c r="R544" i="3"/>
  <c r="Q534" i="3"/>
  <c r="R534" i="3"/>
  <c r="Q512" i="3"/>
  <c r="R512" i="3"/>
  <c r="Q499" i="3"/>
  <c r="R499" i="3"/>
  <c r="Q491" i="3"/>
  <c r="R491" i="3"/>
  <c r="Q461" i="3"/>
  <c r="R461" i="3"/>
  <c r="Q430" i="3"/>
  <c r="R430" i="3"/>
  <c r="Q426" i="3"/>
  <c r="R426" i="3"/>
  <c r="Q412" i="3"/>
  <c r="R412" i="3"/>
  <c r="Q388" i="3"/>
  <c r="R388" i="3"/>
  <c r="Q377" i="3"/>
  <c r="R377" i="3"/>
  <c r="Q364" i="3"/>
  <c r="R364" i="3"/>
  <c r="Q344" i="3"/>
  <c r="R344" i="3"/>
  <c r="Q315" i="3"/>
  <c r="R315" i="3"/>
  <c r="Q276" i="3"/>
  <c r="R276" i="3"/>
  <c r="Q271" i="3"/>
  <c r="R271" i="3"/>
  <c r="Q259" i="3"/>
  <c r="R259" i="3"/>
  <c r="Q241" i="3"/>
  <c r="R241" i="3"/>
  <c r="Q234" i="3"/>
  <c r="R234" i="3"/>
  <c r="Q228" i="3"/>
  <c r="R228" i="3"/>
  <c r="Q223" i="3"/>
  <c r="R223" i="3"/>
  <c r="Q214" i="3"/>
  <c r="R214" i="3"/>
  <c r="Q186" i="3"/>
  <c r="R186" i="3"/>
  <c r="Q176" i="3"/>
  <c r="R176" i="3"/>
  <c r="Q168" i="3"/>
  <c r="R168" i="3"/>
  <c r="Q157" i="3"/>
  <c r="R157" i="3"/>
  <c r="Q137" i="3"/>
  <c r="R137" i="3"/>
  <c r="Q79" i="3"/>
  <c r="R79" i="3"/>
  <c r="Q75" i="3"/>
  <c r="R75" i="3"/>
  <c r="Q14" i="3"/>
  <c r="R14" i="3"/>
  <c r="Q28" i="3"/>
  <c r="R28" i="3"/>
  <c r="Q33" i="3"/>
  <c r="R33" i="3"/>
  <c r="Q39" i="3"/>
  <c r="R39" i="3"/>
  <c r="Q45" i="3"/>
  <c r="R45" i="3"/>
  <c r="Q64" i="3"/>
  <c r="R64" i="3"/>
  <c r="Q84" i="3"/>
  <c r="R84" i="3"/>
  <c r="Q89" i="3"/>
  <c r="R89" i="3"/>
  <c r="Q93" i="3"/>
  <c r="R93" i="3"/>
  <c r="Q99" i="3"/>
  <c r="R99" i="3"/>
  <c r="Q103" i="3"/>
  <c r="R103" i="3"/>
  <c r="Q107" i="3"/>
  <c r="R107" i="3"/>
  <c r="Q113" i="3"/>
  <c r="R113" i="3"/>
  <c r="Q119" i="3"/>
  <c r="R119" i="3"/>
  <c r="Q126" i="3"/>
  <c r="R126" i="3"/>
  <c r="Q131" i="3"/>
  <c r="R131" i="3"/>
  <c r="Q142" i="3"/>
  <c r="R142" i="3"/>
  <c r="Q151" i="3"/>
  <c r="R151" i="3"/>
  <c r="Q161" i="3"/>
  <c r="R161" i="3"/>
  <c r="Q173" i="3"/>
  <c r="R173" i="3"/>
  <c r="Q183" i="3"/>
  <c r="R183" i="3"/>
  <c r="Q190" i="3"/>
  <c r="R190" i="3"/>
  <c r="Q196" i="3"/>
  <c r="R196" i="3"/>
  <c r="Q201" i="3"/>
  <c r="R201" i="3"/>
  <c r="Q207" i="3"/>
  <c r="R207" i="3"/>
  <c r="Q218" i="3"/>
  <c r="R218" i="3"/>
  <c r="Q239" i="3"/>
  <c r="R239" i="3"/>
  <c r="Q246" i="3"/>
  <c r="R246" i="3"/>
  <c r="Q250" i="3"/>
  <c r="R250" i="3"/>
  <c r="Q267" i="3"/>
  <c r="R267" i="3"/>
  <c r="Q277" i="3"/>
  <c r="R277" i="3"/>
  <c r="Q291" i="3"/>
  <c r="R291" i="3"/>
  <c r="Q300" i="3"/>
  <c r="R300" i="3"/>
  <c r="Q304" i="3"/>
  <c r="R304" i="3"/>
  <c r="Q308" i="3"/>
  <c r="R308" i="3"/>
  <c r="Q318" i="3"/>
  <c r="R318" i="3"/>
  <c r="Q324" i="3"/>
  <c r="R324" i="3"/>
  <c r="Q336" i="3"/>
  <c r="R336" i="3"/>
  <c r="Q341" i="3"/>
  <c r="R341" i="3"/>
  <c r="Q349" i="3"/>
  <c r="R349" i="3"/>
  <c r="Q360" i="3"/>
  <c r="R360" i="3"/>
  <c r="Q386" i="3"/>
  <c r="R386" i="3"/>
  <c r="Q396" i="3"/>
  <c r="R396" i="3"/>
  <c r="Q416" i="3"/>
  <c r="R416" i="3"/>
  <c r="Q434" i="3"/>
  <c r="R434" i="3"/>
  <c r="Q449" i="3"/>
  <c r="R449" i="3"/>
  <c r="Q467" i="3"/>
  <c r="R467" i="3"/>
  <c r="Q474" i="3"/>
  <c r="R474" i="3"/>
  <c r="Q479" i="3"/>
  <c r="R479" i="3"/>
  <c r="Q488" i="3"/>
  <c r="R488" i="3"/>
  <c r="Q496" i="3"/>
  <c r="R496" i="3"/>
  <c r="Q522" i="3"/>
  <c r="R522" i="3"/>
  <c r="Q527" i="3"/>
  <c r="R527" i="3"/>
  <c r="Q538" i="3"/>
  <c r="R538" i="3"/>
  <c r="Q548" i="3"/>
  <c r="R548" i="3"/>
  <c r="Q554" i="3"/>
  <c r="R554" i="3"/>
  <c r="Q562" i="3"/>
  <c r="R562" i="3"/>
  <c r="Q571" i="3"/>
  <c r="R571" i="3"/>
  <c r="Q577" i="3"/>
  <c r="R577" i="3"/>
  <c r="Q584" i="3"/>
  <c r="R584" i="3"/>
  <c r="Q593" i="3"/>
  <c r="R593" i="3"/>
  <c r="Q603" i="3"/>
  <c r="R603" i="3"/>
  <c r="Q611" i="3"/>
  <c r="R611" i="3"/>
  <c r="Q623" i="3"/>
  <c r="R623" i="3"/>
  <c r="Q640" i="3"/>
  <c r="R640" i="3"/>
  <c r="Q660" i="3"/>
  <c r="R660" i="3"/>
  <c r="Q668" i="3"/>
  <c r="R668" i="3"/>
  <c r="Q683" i="3"/>
  <c r="R683" i="3"/>
  <c r="Q690" i="3"/>
  <c r="R690" i="3"/>
  <c r="Q696" i="3"/>
  <c r="R696" i="3"/>
  <c r="Q701" i="3"/>
  <c r="R701" i="3"/>
  <c r="Q707" i="3"/>
  <c r="R707" i="3"/>
  <c r="Q711" i="3"/>
  <c r="R711" i="3"/>
  <c r="Q725" i="3"/>
  <c r="R725" i="3"/>
  <c r="Q733" i="3"/>
  <c r="R733" i="3"/>
  <c r="Q741" i="3"/>
  <c r="R741" i="3"/>
  <c r="Q746" i="3"/>
  <c r="R746" i="3"/>
  <c r="Q753" i="3"/>
  <c r="R753" i="3"/>
  <c r="Q757" i="3"/>
  <c r="R757" i="3"/>
  <c r="Q765" i="3"/>
  <c r="R765" i="3"/>
  <c r="Q774" i="3"/>
  <c r="R774" i="3"/>
  <c r="Q781" i="3"/>
  <c r="R781" i="3"/>
  <c r="Q788" i="3"/>
  <c r="R788" i="3"/>
  <c r="Q819" i="3"/>
  <c r="R819" i="3"/>
  <c r="Q823" i="3"/>
  <c r="R823" i="3"/>
  <c r="Q829" i="3"/>
  <c r="R829" i="3"/>
  <c r="Q844" i="3"/>
  <c r="R844" i="3"/>
  <c r="Q868" i="3"/>
  <c r="R868" i="3"/>
  <c r="Q887" i="3"/>
  <c r="R887" i="3"/>
  <c r="Q903" i="3"/>
  <c r="R903" i="3"/>
  <c r="Q922" i="3"/>
  <c r="R922" i="3"/>
  <c r="Q927" i="3"/>
  <c r="R927" i="3"/>
  <c r="Q939" i="3"/>
  <c r="R939" i="3"/>
  <c r="Q950" i="3"/>
  <c r="R950" i="3"/>
  <c r="Q966" i="3"/>
  <c r="R966" i="3"/>
  <c r="Q983" i="3"/>
  <c r="R983" i="3"/>
  <c r="Q996" i="3"/>
  <c r="R996" i="3"/>
  <c r="Q1013" i="3"/>
  <c r="R1013" i="3"/>
  <c r="Q1021" i="3"/>
  <c r="R1021" i="3"/>
  <c r="Q1029" i="3"/>
  <c r="R1029" i="3"/>
  <c r="Q1044" i="3"/>
  <c r="R1044" i="3"/>
  <c r="Q1052" i="3"/>
  <c r="R1052" i="3"/>
  <c r="Q1061" i="3"/>
  <c r="R1061" i="3"/>
  <c r="Q1082" i="3"/>
  <c r="R1082" i="3"/>
  <c r="Q1089" i="3"/>
  <c r="R1089" i="3"/>
  <c r="Q1104" i="3"/>
  <c r="R1104" i="3"/>
  <c r="Q1126" i="3"/>
  <c r="R1126" i="3"/>
  <c r="Q1134" i="3"/>
  <c r="R1134" i="3"/>
  <c r="Q1141" i="3"/>
  <c r="R1141" i="3"/>
  <c r="Q1146" i="3"/>
  <c r="R1146" i="3"/>
  <c r="Q1158" i="3"/>
  <c r="R1158" i="3"/>
  <c r="Q1163" i="3"/>
  <c r="R1163" i="3"/>
  <c r="Q1170" i="3"/>
  <c r="R1170" i="3"/>
  <c r="Q1175" i="3"/>
  <c r="R1175" i="3"/>
  <c r="Q1181" i="3"/>
  <c r="R1181" i="3"/>
  <c r="Q1190" i="3"/>
  <c r="R1190" i="3"/>
  <c r="Q1216" i="3"/>
  <c r="R1216" i="3"/>
  <c r="Q1240" i="3"/>
  <c r="R1240" i="3"/>
  <c r="Q1252" i="3"/>
  <c r="R1252" i="3"/>
  <c r="Q1259" i="3"/>
  <c r="R1259" i="3"/>
  <c r="Q1283" i="3"/>
  <c r="R1283" i="3"/>
  <c r="Q1299" i="3"/>
  <c r="R1299" i="3"/>
  <c r="Q1322" i="3"/>
  <c r="R1322" i="3"/>
  <c r="Q1328" i="3"/>
  <c r="R1328" i="3"/>
  <c r="Q1340" i="3"/>
  <c r="R1340" i="3"/>
  <c r="Q1364" i="3"/>
  <c r="R1364" i="3"/>
  <c r="Q1374" i="3"/>
  <c r="R1374" i="3"/>
  <c r="Q1385" i="3"/>
  <c r="R1385" i="3"/>
  <c r="Q1402" i="3"/>
  <c r="R1402" i="3"/>
  <c r="Q1421" i="3"/>
  <c r="R1421" i="3"/>
  <c r="Q1438" i="3"/>
  <c r="R1438" i="3"/>
  <c r="Q1445" i="3"/>
  <c r="R1445" i="3"/>
  <c r="Q1462" i="3"/>
  <c r="R1462" i="3"/>
  <c r="Q1468" i="3"/>
  <c r="R1468" i="3"/>
  <c r="Q1477" i="3"/>
  <c r="R1477" i="3"/>
  <c r="Q1488" i="3"/>
  <c r="R1488" i="3"/>
  <c r="Q1497" i="3"/>
  <c r="R1497" i="3"/>
  <c r="Q1508" i="3"/>
  <c r="R1508" i="3"/>
  <c r="Q1522" i="3"/>
  <c r="R1522" i="3"/>
  <c r="Q1530" i="3"/>
  <c r="R1530" i="3"/>
  <c r="Q1541" i="3"/>
  <c r="R1541" i="3"/>
  <c r="Q1547" i="3"/>
  <c r="R1547" i="3"/>
  <c r="Q1559" i="3"/>
  <c r="R1559" i="3"/>
  <c r="Q1567" i="3"/>
  <c r="R1567" i="3"/>
  <c r="Q1581" i="3"/>
  <c r="R1581" i="3"/>
  <c r="Q1596" i="3"/>
  <c r="R1596" i="3"/>
  <c r="Q1616" i="3"/>
  <c r="R1616" i="3"/>
  <c r="Q1637" i="3"/>
  <c r="R1637" i="3"/>
  <c r="Q1683" i="3"/>
  <c r="R1683" i="3"/>
  <c r="Q1723" i="3"/>
  <c r="R1723" i="3"/>
  <c r="Q1736" i="3"/>
  <c r="R1736" i="3"/>
  <c r="Q1747" i="3"/>
  <c r="R1747" i="3"/>
  <c r="Q1767" i="3"/>
  <c r="R1767" i="3"/>
  <c r="Q1781" i="3"/>
  <c r="R1781" i="3"/>
  <c r="Q1807" i="3"/>
  <c r="R1807" i="3"/>
  <c r="Q1819" i="3"/>
  <c r="R1819" i="3"/>
  <c r="Q1823" i="3"/>
  <c r="R1823" i="3"/>
  <c r="Q1834" i="3"/>
  <c r="R1834" i="3"/>
  <c r="Q1848" i="3"/>
  <c r="R1848" i="3"/>
  <c r="Q1854" i="3"/>
  <c r="R1854" i="3"/>
  <c r="Q1860" i="3"/>
  <c r="R1860" i="3"/>
  <c r="Q1868" i="3"/>
  <c r="R1868" i="3"/>
  <c r="Q1876" i="3"/>
  <c r="R1876" i="3"/>
  <c r="Q1883" i="3"/>
  <c r="R1883" i="3"/>
  <c r="Q1895" i="3"/>
  <c r="R1895" i="3"/>
  <c r="Q1902" i="3"/>
  <c r="R1902" i="3"/>
  <c r="Q1917" i="3"/>
  <c r="R1917" i="3"/>
  <c r="Q1926" i="3"/>
  <c r="R1926" i="3"/>
  <c r="Q1947" i="3"/>
  <c r="R1947" i="3"/>
  <c r="Q1953" i="3"/>
  <c r="R1953" i="3"/>
  <c r="Q1964" i="3"/>
  <c r="R1964" i="3"/>
  <c r="Q1971" i="3"/>
  <c r="R1971" i="3"/>
  <c r="Q1978" i="3"/>
  <c r="R1978" i="3"/>
  <c r="Q2020" i="3"/>
  <c r="R2020" i="3"/>
  <c r="Q2030" i="3"/>
  <c r="R2030" i="3"/>
  <c r="Q2054" i="3"/>
  <c r="R2054" i="3"/>
  <c r="Q2068" i="3"/>
  <c r="R2068" i="3"/>
  <c r="Q2075" i="3"/>
  <c r="R2075" i="3"/>
  <c r="Q2091" i="3"/>
  <c r="R2091" i="3"/>
  <c r="Q2099" i="3"/>
  <c r="R2099" i="3"/>
  <c r="Q2116" i="3"/>
  <c r="R2116" i="3"/>
  <c r="Q2124" i="3"/>
  <c r="R2124" i="3"/>
  <c r="Q2135" i="3"/>
  <c r="R2135" i="3"/>
  <c r="Q2145" i="3"/>
  <c r="R2145" i="3"/>
  <c r="Q2160" i="3"/>
  <c r="R2160" i="3"/>
  <c r="Q2182" i="3"/>
  <c r="R2182" i="3"/>
  <c r="Q2189" i="3"/>
  <c r="R2189" i="3"/>
  <c r="Q2194" i="3"/>
  <c r="R2194" i="3"/>
  <c r="Q2208" i="3"/>
  <c r="R2208" i="3"/>
  <c r="Q2246" i="3"/>
  <c r="R2246" i="3"/>
  <c r="Q2269" i="3"/>
  <c r="R2269" i="3"/>
  <c r="Q2289" i="3"/>
  <c r="R2289" i="3"/>
  <c r="Q2329" i="3"/>
  <c r="R2329" i="3"/>
  <c r="Q2333" i="3"/>
  <c r="R2333" i="3"/>
  <c r="Q2343" i="3"/>
  <c r="R2343" i="3"/>
  <c r="Q2347" i="3"/>
  <c r="R2347" i="3"/>
  <c r="Q2356" i="3"/>
  <c r="R2356" i="3"/>
  <c r="Q47" i="3"/>
  <c r="R47" i="3"/>
  <c r="Q68" i="3"/>
  <c r="R68" i="3"/>
  <c r="Q118" i="3"/>
  <c r="R118" i="3"/>
  <c r="Q138" i="3"/>
  <c r="R138" i="3"/>
  <c r="Q191" i="3"/>
  <c r="R191" i="3"/>
  <c r="Q244" i="3"/>
  <c r="R244" i="3"/>
  <c r="Q262" i="3"/>
  <c r="R262" i="3"/>
  <c r="Q283" i="3"/>
  <c r="R283" i="3"/>
  <c r="Q326" i="3"/>
  <c r="R326" i="3"/>
  <c r="Q394" i="3"/>
  <c r="R394" i="3"/>
  <c r="Q420" i="3"/>
  <c r="R420" i="3"/>
  <c r="Q574" i="3"/>
  <c r="R574" i="3"/>
  <c r="Q638" i="3"/>
  <c r="R638" i="3"/>
  <c r="Q724" i="3"/>
  <c r="R724" i="3"/>
  <c r="Q791" i="3"/>
  <c r="R791" i="3"/>
  <c r="Q810" i="3"/>
  <c r="R810" i="3"/>
  <c r="Q908" i="3"/>
  <c r="R908" i="3"/>
  <c r="Q935" i="3"/>
  <c r="R935" i="3"/>
  <c r="Q967" i="3"/>
  <c r="R967" i="3"/>
  <c r="Q1025" i="3"/>
  <c r="R1025" i="3"/>
  <c r="Q1087" i="3"/>
  <c r="R1087" i="3"/>
  <c r="Q1117" i="3"/>
  <c r="R1117" i="3"/>
  <c r="Q1164" i="3"/>
  <c r="R1164" i="3"/>
  <c r="Q1215" i="3"/>
  <c r="R1215" i="3"/>
  <c r="Q1268" i="3"/>
  <c r="R1268" i="3"/>
  <c r="Q1302" i="3"/>
  <c r="R1302" i="3"/>
  <c r="Q1356" i="3"/>
  <c r="R1356" i="3"/>
  <c r="Q1369" i="3"/>
  <c r="R1369" i="3"/>
  <c r="Q1416" i="3"/>
  <c r="R1416" i="3"/>
  <c r="Q1446" i="3"/>
  <c r="R1446" i="3"/>
  <c r="Q1548" i="3"/>
  <c r="R1548" i="3"/>
  <c r="Q1640" i="3"/>
  <c r="R1640" i="3"/>
  <c r="Q1699" i="3"/>
  <c r="R1699" i="3"/>
  <c r="Q1751" i="3"/>
  <c r="R1751" i="3"/>
  <c r="Q1808" i="3"/>
  <c r="R1808" i="3"/>
  <c r="Q1888" i="3"/>
  <c r="R1888" i="3"/>
  <c r="Q1932" i="3"/>
  <c r="R1932" i="3"/>
  <c r="Q1983" i="3"/>
  <c r="R1983" i="3"/>
  <c r="Q2039" i="3"/>
  <c r="R2039" i="3"/>
  <c r="Q2142" i="3"/>
  <c r="R2142" i="3"/>
  <c r="Q2197" i="3"/>
  <c r="R2197" i="3"/>
  <c r="Q2318" i="3"/>
  <c r="R2318" i="3"/>
  <c r="Q155" i="3"/>
  <c r="R155" i="3"/>
  <c r="Q478" i="3"/>
  <c r="R478" i="3"/>
  <c r="Q863" i="3"/>
  <c r="R863" i="3"/>
  <c r="Q1000" i="3"/>
  <c r="R1000" i="3"/>
  <c r="Q1433" i="3"/>
  <c r="R1433" i="3"/>
  <c r="Q1602" i="3"/>
  <c r="R1602" i="3"/>
  <c r="Q1835" i="3"/>
  <c r="R1835" i="3"/>
  <c r="Q2048" i="3"/>
  <c r="R2048" i="3"/>
  <c r="Q2159" i="3"/>
  <c r="R2159" i="3"/>
  <c r="Q2375" i="3"/>
  <c r="R2375" i="3"/>
  <c r="Q59" i="3"/>
  <c r="R59" i="3"/>
  <c r="Q48" i="3"/>
  <c r="R48" i="3"/>
  <c r="Q34" i="3"/>
  <c r="R34" i="3"/>
  <c r="Q17" i="3"/>
  <c r="R17" i="3"/>
  <c r="Q5" i="3"/>
  <c r="R5" i="3"/>
  <c r="Q255" i="3"/>
  <c r="R255" i="3"/>
  <c r="Q63" i="3"/>
  <c r="R63" i="3"/>
  <c r="Q58" i="3"/>
  <c r="R58" i="3"/>
  <c r="Q52" i="3"/>
  <c r="R52" i="3"/>
  <c r="Q46" i="3"/>
  <c r="R46" i="3"/>
  <c r="Q24" i="3"/>
  <c r="R24" i="3"/>
  <c r="Q20" i="3"/>
  <c r="R20" i="3"/>
  <c r="Q16" i="3"/>
  <c r="R16" i="3"/>
  <c r="Q8" i="3"/>
  <c r="R8" i="3"/>
  <c r="Q4" i="3"/>
  <c r="R4" i="3"/>
  <c r="Q1457" i="3"/>
  <c r="R1457" i="3"/>
  <c r="Q65" i="3"/>
  <c r="R65" i="3"/>
  <c r="Q55" i="3"/>
  <c r="R55" i="3"/>
  <c r="Q21" i="3"/>
  <c r="R21" i="3"/>
  <c r="Q9" i="3"/>
  <c r="R9" i="3"/>
  <c r="Q62" i="3"/>
  <c r="R62" i="3"/>
  <c r="Q57" i="3"/>
  <c r="R57" i="3"/>
  <c r="Q50" i="3"/>
  <c r="R50" i="3"/>
  <c r="Q41" i="3"/>
  <c r="R41" i="3"/>
  <c r="Q23" i="3"/>
  <c r="R23" i="3"/>
  <c r="Q19" i="3"/>
  <c r="R19" i="3"/>
  <c r="Q11" i="3"/>
  <c r="R11" i="3"/>
  <c r="Q7" i="3"/>
  <c r="R7" i="3"/>
  <c r="Q3" i="3"/>
  <c r="R3" i="3"/>
  <c r="Q1930" i="3"/>
  <c r="R1930" i="3"/>
  <c r="Q61" i="3"/>
  <c r="R61" i="3"/>
  <c r="Q56" i="3"/>
  <c r="R56" i="3"/>
  <c r="Q49" i="3"/>
  <c r="R49" i="3"/>
  <c r="Q35" i="3"/>
  <c r="R35" i="3"/>
  <c r="Q22" i="3"/>
  <c r="R22" i="3"/>
  <c r="Q18" i="3"/>
  <c r="R18" i="3"/>
  <c r="Q10" i="3"/>
  <c r="R10" i="3"/>
  <c r="Q6" i="3"/>
  <c r="R6" i="3"/>
  <c r="Q974" i="3"/>
  <c r="R974" i="3"/>
</calcChain>
</file>

<file path=xl/sharedStrings.xml><?xml version="1.0" encoding="utf-8"?>
<sst xmlns="http://schemas.openxmlformats.org/spreadsheetml/2006/main" count="19642" uniqueCount="1969">
  <si>
    <t>Shipment Date</t>
  </si>
  <si>
    <t>Consignee</t>
  </si>
  <si>
    <t>Consignee State/Region</t>
  </si>
  <si>
    <t>Shipper</t>
  </si>
  <si>
    <t>Shipment Origin</t>
  </si>
  <si>
    <t>Shipment Destination</t>
  </si>
  <si>
    <t>HS Code</t>
  </si>
  <si>
    <t>Goods Shipped</t>
  </si>
  <si>
    <t>Gross Weight (kg)</t>
  </si>
  <si>
    <t>Gross Weight (t)</t>
  </si>
  <si>
    <t>Value of Goods (USD)</t>
  </si>
  <si>
    <t>Sumitomo Chemical Brasil Industria Quimica Sa</t>
  </si>
  <si>
    <t>São Paulo</t>
  </si>
  <si>
    <t>Nufarm Chemical (Shanghai)Co. Ltd.</t>
  </si>
  <si>
    <t>SHANGHAI</t>
  </si>
  <si>
    <t>SANTOS</t>
  </si>
  <si>
    <t>29333935</t>
  </si>
  <si>
    <t>1 X 40 CONTAINERS CONTAINING 32 BAGS OF IMAZETHAPYR TECHNICAL</t>
  </si>
  <si>
    <t>38089329</t>
  </si>
  <si>
    <t>1 X 40 CONTAINERS CONTAINING 1600 CARTONS OF NIPPON 40 ENVIRONMENTALLY HAZARDOUS SUBSTANCE, LIQUID</t>
  </si>
  <si>
    <t>Ceará</t>
  </si>
  <si>
    <t>PECEM</t>
  </si>
  <si>
    <t>29333921</t>
  </si>
  <si>
    <t>1 X 40 CONTAINERS CONTAINING 40 BAGS OF PICLORAM TECH</t>
  </si>
  <si>
    <t>29313912</t>
  </si>
  <si>
    <t>5 X 40 CONTAINERS CONTAINING 130 BAGS OF GLYPHOSATE TECH FISCAL</t>
  </si>
  <si>
    <t>5 X 40 CONTAINERS CONTAINING 200 BAGS OF PICLORAM TECH</t>
  </si>
  <si>
    <t>Quehenberger Air &amp; Ocean Gmb H</t>
  </si>
  <si>
    <t>HAMBURG</t>
  </si>
  <si>
    <t>29189912</t>
  </si>
  <si>
    <t>9 X 20 CONTAINERS CONTAINING 180 PALLET OF 4-D ACID TECNICO NUFARM</t>
  </si>
  <si>
    <t>29339969</t>
  </si>
  <si>
    <t>1 X 20 CONTAINERS CONTAINING 30 BAGS OF FLUTRIAFOL TECH 95%</t>
  </si>
  <si>
    <t>Nufarm Australia Ltd.</t>
  </si>
  <si>
    <t>MELBOURNE</t>
  </si>
  <si>
    <t>38089199</t>
  </si>
  <si>
    <t>2 X 40 CONTAINERS CONTAINING 576 PACKAGES OF ENVIRONMENTALLY HAZARDOUS SUBSTANCE, SOLID, N.O.S CONTAINS IMIDACLOPRID</t>
  </si>
  <si>
    <t>Nufarm Industria Quimica E Farmaceutica Sa</t>
  </si>
  <si>
    <t>Sulphur Mills Ltd.</t>
  </si>
  <si>
    <t>HAZIRA</t>
  </si>
  <si>
    <t>38086990</t>
  </si>
  <si>
    <t>1 X 20 CONTAINERS CONTAINING 18 IBCS OF KAISO LAMBDA- CYHALOTHRIN</t>
  </si>
  <si>
    <t>Gharda Chemicals Ltd.</t>
  </si>
  <si>
    <t>NHAVA SHEVA (JAWAHARLAL N</t>
  </si>
  <si>
    <t>29333922</t>
  </si>
  <si>
    <t>2 X 20 CONTAINERS CONTAINING 136 DRUMS OF INSECTICIDE - CLORPIRIFOS TECNICOAGRIPEC REMOVABLEHEAD TYPE LACQU ERED EPOXY COATED STEEL</t>
  </si>
  <si>
    <t>2 X 20 CONTAINERS CONTAINING 36 IBCS OF KAISO 250 CS LAMBDA-CYHAL OTHRIN250 CS</t>
  </si>
  <si>
    <t>4 X 20 CONTAINERS CONTAINING 2160 BAGS OF TEBUCONAZOLE TECH ENVIRONMENTALLY HAZARDOUS SUBSTANCE, SOLID</t>
  </si>
  <si>
    <t>9 X 20 CONTAINERS CONTAINING 180 PALLET OF 2,4-D ACID TECNICO NUFARM ENVIRONMENTALLY HAZARDOUS SUBSTANCE, SOLID</t>
  </si>
  <si>
    <t>4 X 40 CONTAINERS CONTAINING 160 BAGS OF PICLORAM TECNICO YN</t>
  </si>
  <si>
    <t>9 X 20 CONTAINERS CONTAINING 180 PALLET OF 2,4-D ACID TECNICO NUFARM 2,4-D ACID TECNICO NUFARM ENVIRONMENTALLY HAZARDOUS SUBSTANCE, SOLID, N.O S.</t>
  </si>
  <si>
    <t>Nufarm Gmb H &amp; Co Kg</t>
  </si>
  <si>
    <t>4 X 20 CONTAINERS CONTAINING 80 PACKAGES OF D ACIDO TECHNICO NUFARM</t>
  </si>
  <si>
    <t>Youjia Crop Proteciton Co., Ltd.</t>
  </si>
  <si>
    <t>29333919</t>
  </si>
  <si>
    <t>2 X 40 CONTAINERS CONTAINING 80 BAGS OF ENVIRONMENTALLY HAZARDOUS SUBSTANCE, SOLID 3-CHLORO-N 3-CHLORO-5-TRIFLUOROMETHYL-2-PYRIDYL TRIFLUORO-2,6-DINITRO-P-TOLUIDINE</t>
  </si>
  <si>
    <t>5 X 20 CONTAINERS CONTAINING 100 PACKAGES OF D ACIDO TECHNICO NUFARM</t>
  </si>
  <si>
    <t>9 X 20 CONTAINERS CONTAINING 180 PALLET OF 2,4-D ACID TECNICO NUFARM 2,4-D ACID TECNICO NUFARM ENVIRONMENTALLY HAZARDOUS SUBSTANCE, SOLID, N .S.</t>
  </si>
  <si>
    <t>1 X 20 CONTAINERS CONTAINING 24 BAGS OF IMAZETHAPYR TECHNICAL FISCAL</t>
  </si>
  <si>
    <t>5 X 20 CONTAINERS CONTAINING 100 PACKAGES OF 2,4-DICHLOROPHENOXYACETIC ACID NON HAZARDOUS</t>
  </si>
  <si>
    <t>29333929</t>
  </si>
  <si>
    <t>1 X 40 CONTAINERS CONTAINING 40 BAGS OF ACETAMIPRID 99%TECH PESTICIDE, SOLID, TOXIC</t>
  </si>
  <si>
    <t>1 X 40 CONTAINERS CONTAINING 40 BAGS OF IMAZETHAPYR TECHNICAL  FISCAL</t>
  </si>
  <si>
    <t>2 X 20 CONTAINERS CONTAINING 36 IBCS OF CS KAISO 2 50 CS LAMBDA-CYHALOTHRIN</t>
  </si>
  <si>
    <t>Nufarm Industria Quimica &amp; Farmaceutica Sa</t>
  </si>
  <si>
    <t>2 X 40 CONTAINERS CONTAINING 4800 CARTONS OF NUFURON FISCAL ENVIRONMENTALLY HAZARDOUS SUBSTANC E, SOLID, N.O.S.</t>
  </si>
  <si>
    <t>9 X 20 CONTAINERS CONTAINING 180 PALLET OF 2,4-D ACID TECNICO NUFARM</t>
  </si>
  <si>
    <t>5 X 20 CONTAINERS CONTAINING 100 PACKAGES OF 2,4-DICHLOROPHENOXYACETIC   ACID</t>
  </si>
  <si>
    <t>2 X 20 CONTAINERS CONTAINING 40 PACKAGES OF 2,4-DICHLOROPHENOXYACETIC ACID</t>
  </si>
  <si>
    <t>9 X 20 CONTAINERS CONTAINING 180 PALLET OF ACID TECNICO NUFARM</t>
  </si>
  <si>
    <t>Yongnong Biosciences Co., Ltd.</t>
  </si>
  <si>
    <t>4 X 40 CONTAINERS CONTAINING 160 BAGS OF  PICLORAM TECNICO YN</t>
  </si>
  <si>
    <t>North Star Transport Inc.</t>
  </si>
  <si>
    <t>HOUSTON (TX)</t>
  </si>
  <si>
    <t>29211900</t>
  </si>
  <si>
    <t>7 X 20 CONTAINERS CONTAINING 7 TANK OF MONOISOPROPYLAMINE ISOPROPYLAMINE</t>
  </si>
  <si>
    <t>Dow Group</t>
  </si>
  <si>
    <t>34020000</t>
  </si>
  <si>
    <t>2 X 20 CONTAINERS CONTAINING 156 DRUMS OF TRITON TM -114 SURFACTANT 470 LB</t>
  </si>
  <si>
    <t>5 X 40 CONTAINERS CONTAINING 210 BAGS OF GLYPHOSATE TECH</t>
  </si>
  <si>
    <t>Taminco Bvba</t>
  </si>
  <si>
    <t>ANTWERPEN</t>
  </si>
  <si>
    <t>29210000</t>
  </si>
  <si>
    <t>4 X 20 CONTAINERS CONTAINING 4 TANK OF DIMETHYLAMINE MINIMUM 60 % SOLUTION</t>
  </si>
  <si>
    <t>9 X 20 CONTAINERS CONTAINING 180 PALLET OF TECNICO NUFARM ACID TECNICO NUFARM ENVIRONMENTALLY HAZARDOUS SUBSTANCE, SOLID, N.O</t>
  </si>
  <si>
    <t>2 X 20 CONTAINERS CONTAINING 36 IBCS OF KAISO 250 CS LAMBDA-CYHALOTHRIN 250 C</t>
  </si>
  <si>
    <t>Celanese Operations Mexico S De Rl Cv</t>
  </si>
  <si>
    <t>VERACRUZ</t>
  </si>
  <si>
    <t>8 X 20 CONTAINERS CONTAINING 8 TANK OF UN 1160 DIMETHYLAMINE AQUEOUS SOLUTION CLASS 3 8 PG 2 FLASH</t>
  </si>
  <si>
    <t>9 X 20 CONTAINERS CONTAINING 180 PALLET OF 2,4-D ACID TECNICO NUFARM ACID TECNICO NUFARM</t>
  </si>
  <si>
    <t>5 X 20 CONTAINERS CONTAINING 340 DRUMS OF INSECTICIDE - CLORPIRIFOS TECNICO AGRIPEC FISCAL</t>
  </si>
  <si>
    <t>1 X 20 CONTAINERS CONTAINING 18 IBCS OF KAISO 250 CS LAMBDA -CYHALOTHRIN 250 CS</t>
  </si>
  <si>
    <t>3 X 20 CONTAINERS CONTAINING 234 DRUMS OF TRITON SURFACTANT PLASTIC DRUM</t>
  </si>
  <si>
    <t>7 X 20 CONTAINERS CONTAINING 7 TANK OF UN 1160 DIMETHYLAMINE AQUEOUS SOLUTION CLASS 3 8 PG 2 FLASH</t>
  </si>
  <si>
    <t>2 X 20 CONTAINERS CONTAINING 156 DRUMS OF TRITON SURFACTANT PLASTIC DRUM</t>
  </si>
  <si>
    <t>5 X 20 CONTAINERS CONTAINING 340 DRUMS OF INSECTICIDE-CLORPIRIFOS TECNICO AGRIPEC</t>
  </si>
  <si>
    <t>5 X 20 CONTAINERS CONTAINING 5 TANK OF DIMETHYLAMINE MINIMUM 60 % SOLUTION</t>
  </si>
  <si>
    <t>3 X 40 CONTAINERS CONTAINING 120 BAGS OF PICLORAM TECNICO NUFARM</t>
  </si>
  <si>
    <t>9 X 20 CONTAINERS CONTAINING 9 TANK OF DIMETHYLAMINE, AQUEOUS SOLUTION</t>
  </si>
  <si>
    <t>2 X 40 CONTAINERS CONTAINING 80 BAGS OF ENVIRONMENTALL Y HAZARDOUS SUBSTANCE, SOLID FLUAZINAM FLUAZINAM TECNICO NUFARM FISCAL</t>
  </si>
  <si>
    <t>Fengshan Group</t>
  </si>
  <si>
    <t>1 X 40 CONTAINERS CONTAINING 40 BAGS OF ACETAMIPRID 99% TECH NUFARM INDUSTRIAL QUIMICA E FARMACEUTICA S,A FISC AL</t>
  </si>
  <si>
    <t>29211923</t>
  </si>
  <si>
    <t>8 X 20 CONTAINERS CONTAINING 8 TANK OF MONOISOPROPYLAMINE ISOPROPYLAMINE</t>
  </si>
  <si>
    <t>ROTTERDAM</t>
  </si>
  <si>
    <t>00330000</t>
  </si>
  <si>
    <t>1 X 20 CONTAINERS CONTAINING 80 DRUMS OF CYPERMETHRIN TECHNICAL PYRETHROID, PESTICIDE, LIQUID, TOXIC</t>
  </si>
  <si>
    <t/>
  </si>
  <si>
    <t>10 X 20 CONTAINERS CONTAINING 680 DRUMS OF INSECTICIDE-   CLORPIRIFOS TECNICO AGRIPEC LACQUERED EPOXY COATED STEEL</t>
  </si>
  <si>
    <t>5 X 20 CONTAINERS CONTAINING 100 PACKAGES OF 4-DICHLOROPHENOXYACETIC ACID</t>
  </si>
  <si>
    <t>1 X 20 CONTAINERS CONTAINING 720 CARTONS OF NUFURON</t>
  </si>
  <si>
    <t>Gulf Express Line</t>
  </si>
  <si>
    <t>NORFOLK (VA)</t>
  </si>
  <si>
    <t>38089359</t>
  </si>
  <si>
    <t>2 X 40 CONTAINERS CONTAINING 18 SKIDS OF  CORROSIVE LIQUID, ACIDIC ORGANIC, NOS UREA SULFATE AND ETHEPHON</t>
  </si>
  <si>
    <t>5 X 40 CONTAINERS CONTAINING 85 SKIDS OF  CORROSIVE LIQUID, ACIDIC ORGANIC, NOS UREA SULFATE AND ETHEPHON</t>
  </si>
  <si>
    <t>5 X 40 CONTAINERS CONTAINING 85 SKIDS OF  PLASTIC BOTTLES CORROSIVE LIQUID, ACIDIC ORGANIC, NOS UREA SULFATE AND ETHEPHON</t>
  </si>
  <si>
    <t>2 X 40 CONTAINERS CONTAINING 80 BAGS OF CHLORO-N 3-CHLORO-5-TRIFLUOROMETHYL-2-PYRID YL ,,-TRIFLUORO-2,6-DINITRO-P-TOLUIDINE LEANDRO OLIVEIRA</t>
  </si>
  <si>
    <t>29269000</t>
  </si>
  <si>
    <t>2 X 20 CONTAINERS CONTAINING 160 DRUMS OF CYPERMETHRIN TECHNICAL PYRETHROID, PESTICIDE, LIQUID, TOXIC</t>
  </si>
  <si>
    <t>9 X 20 CONTAINERS CONTAINING 180 PALLET OF ACID TECNICO NUFARM ENVIRONMENTALLY HAZARDOUS SUBSTANCE, SOLID</t>
  </si>
  <si>
    <t>4 X 20 CONTAINERS CONTAINING 80 PACKAGES OF 2,4-DICHLOROPHENOXYACETIC ACID NON HAZARDOUS</t>
  </si>
  <si>
    <t>5 X 20 CONTAINERS CONTAINING 5 TANK OF MONOISOPROPYLAMINE ISOPROPYLAMINE</t>
  </si>
  <si>
    <t>2 X 40 CONTAINERS CONTAINING 34 SKIDS OF CORROSIVE LIQUID, ACIDIC ORGANIC, NOS UREA SULFATE AND ETHEPHON</t>
  </si>
  <si>
    <t>Ningbo Sunjoy Bioscience Co., Ltd.</t>
  </si>
  <si>
    <t>1 X 40 CONTAINERS CONTAINING 54 BAGS OF IMAZETAPIR TECNICO AGRIPEC FISCAL</t>
  </si>
  <si>
    <t>2 X 40 CONTAINERS CONTAINING 80 BAGS OF CHLORO-N CHLORO-5-TRIFLUOROMETHYL-2-PYRID YL ,,-TRIFLUORO-2,6-DINITRO-P-TOLUIDINE</t>
  </si>
  <si>
    <t>1 X 20 CONTAINERS CONTAINING 1 TANK OF MONOISOPROPYLAMINE ISOPROPYLAMINE</t>
  </si>
  <si>
    <t>1 X 20 CONTAINERS CONTAINING 1 TANK OF MONOISOPROPYLAMINE</t>
  </si>
  <si>
    <t>5 X 40 CONTAINERS CONTAINING 85 SKIDS OF PLASTIC BOTTLES UN3265, CORROSIVE LIQUID, ACIDIC ORGANIC, NOS UREA SULFATE AND ETHEPHON</t>
  </si>
  <si>
    <t>5 X 40 CONTAINERS CONTAINING 85 SKIDS OF CORROSIVE LIQUID, ACIDIC UREA SULFATE AND ETHEPHON PLASTIC BOTTLES</t>
  </si>
  <si>
    <t>6 X 20 CONTAINERS CONTAINING 6 TANK OF MONOISOPROPYLAMINE ISOPROPYLAMINE</t>
  </si>
  <si>
    <t>3 X 20 CONTAINERS CONTAINING 234 DRUMS OF TRITON(TM) X-114 SURFACTANT</t>
  </si>
  <si>
    <t>3 X 20 CONTAINERS CONTAINING 234 DRUMS OF TRITON X-114 SURFACTANT 470</t>
  </si>
  <si>
    <t>3 X 20 CONTAINERS CONTAINING 234 DRUMS OF TRITON TM X-114 SURFACTANT</t>
  </si>
  <si>
    <t>7 X 20 CONTAINERS CONTAINING 7 TANK OF CHEMICALS NOS HAZARDOUS MONOISOPROPYLAMINE BULK ISOPROPYLAMINE</t>
  </si>
  <si>
    <t>7 X 20 CONTAINERS CONTAINING 140 PALLET OF 2,4-D ACID TECNICO NUFARM</t>
  </si>
  <si>
    <t>29211100</t>
  </si>
  <si>
    <t>8 X 20 CONTAINERS CONTAINING 8 PACKAGES OF DIMETHYLMINE, AQUEOUS SOLUTION</t>
  </si>
  <si>
    <t>73110000</t>
  </si>
  <si>
    <t>8 X 20 CONTAINERS CONTAINING 8 PACKAGES OF DIMETHYLAMINE, AQUEOUS SOLUTION</t>
  </si>
  <si>
    <t>3 X 40 CONTAINERS CONTAINING 51 SKIDS OF CORROSIVE LIQUID, ACIDIC ORGANIC UREA SULFATE AND ETHEPHON</t>
  </si>
  <si>
    <t>5 X 40 CONTAINERS CONTAINING 85 SKIDS OF CORROSIVE LIQUID, ACIDIC ORGANIC UREA SULFATE AND ETHEPHON</t>
  </si>
  <si>
    <t>COLUMBUS (OH)</t>
  </si>
  <si>
    <t>2 X 20 CONTAINERS CONTAINING 156 DRUMS OF TRITON TM SURFACTANT</t>
  </si>
  <si>
    <t>31021000</t>
  </si>
  <si>
    <t>5 X 40 CONTAINERS CONTAINING 85 SKIDS OF UN3265, CORROSIVE LIQUID, ACIDIC ORGANIC, NOS UREA SULFATE AND ETHEPHON</t>
  </si>
  <si>
    <t>5 X 40 CONTAINERS CONTAINING 85 SKIDS OF CORROSIVE LIQUID, ACIDIC, ORGANIC, NOS UREA SULFATE AND ETHEPHON</t>
  </si>
  <si>
    <t>5 X 40 CONTAINERS CONTAINING 85 CASE OF UN3265, CORROSIVE LIQUID, ACIDIC ORGANIC, NOS UREA SULFATE AND ETHEPHON</t>
  </si>
  <si>
    <t>5 X 40 CONTAINERS CONTAINING 85 SKIDS OF CORROSIVE LIQUID, ACIDIC ORGANIC, NOS UREA SULFATE AND ETHEPHON</t>
  </si>
  <si>
    <t>2 X 20 CONTAINERS CONTAINING 38 CASE OF KAISO 250 CS LAMBDA-CYHALOTHRIN</t>
  </si>
  <si>
    <t>1 X 20 CONTAINERS CONTAINING 19 CASE OF KAISO 250 CS LAMBDA-CYHALOTHRIN</t>
  </si>
  <si>
    <t>9 X 20 CONTAINERS CONTAINING 180 PACKAGES OF 2,4-DACID TECNICO NUFARM</t>
  </si>
  <si>
    <t>3 X 40 CONTAINERS CONTAINING 864 PACKAGES OF ENVIRONMENTALLY HAZARDOUS SUBSTANCE, SOLID, N.O.S IMIDACLOPRID</t>
  </si>
  <si>
    <t>2 X 20 CONTAINERS CONTAINING 156 DRUMS OF TRITON TM X-114 SURFACTANT</t>
  </si>
  <si>
    <t>1 X 20 CONTAINERS CONTAINING 78 DRUMS OF TRITON TM X-114 SURFACTANT</t>
  </si>
  <si>
    <t>2 X 40 CONTAINERS CONTAINING 80 BAGS OF FLUAZINAM TECNICO NUFARM ENVIRONMENTALLY HAZARDOUS SUBSTANCE, SOLID 3-CHLORO-N -CHLORO-5-TRIFLUOROMETHYL-2-PYRIDYL A-TRIFLUORO-2,6-DINITRO-P-TOLUIDINE</t>
  </si>
  <si>
    <t>Sinon Corp</t>
  </si>
  <si>
    <t>TAICHUNG</t>
  </si>
  <si>
    <t>29339959</t>
  </si>
  <si>
    <t>1 X 20 &amp; 1 X 40 CONTAINERS CONTAINING 60 BAGS OF CARBENDAZIN TECNICO AGRIPEC ENVIRONMENTALLY HAZARDOUS SUBSTANCE SOLID CARBENDAZIM METHYL BENZIMIDAZOL 2-YLCARBAMATE</t>
  </si>
  <si>
    <t>5 X 20 CONTAINERS CONTAINING 100 PACKAGES OF ,4-DICHLOROPHENOXYACETIC ACID</t>
  </si>
  <si>
    <t>2 X 40 CONTAINERS CONTAINING 80 BAGS OF FLUAZINAM TECNICO NUFARM FISCAL</t>
  </si>
  <si>
    <t>9 X 20 CONTAINERS CONTAINING 180 PACKAGES OF 4-DACID TECNICO NUFARM</t>
  </si>
  <si>
    <t>3 X 20 CONTAINERS CONTAINING 57 CASE OF KAISO 250 CS LAMBDA-CYHALOTHRIN</t>
  </si>
  <si>
    <t>29269023</t>
  </si>
  <si>
    <t>Fh Agrochemical International Trade Pte., Ltd.</t>
  </si>
  <si>
    <t>5 X 40 CONTAINERS CONTAINING 130 BAGS OF GLYPHOSATE 95% TC</t>
  </si>
  <si>
    <t>4 X 20 CONTAINERS CONTAINING 80 PACKAGES OF 4-DICHLOROPHENOXYACETIC ACID</t>
  </si>
  <si>
    <t>29331990</t>
  </si>
  <si>
    <t>1 X 20 CONTAINERS CONTAINING 20 BAGS OF FIPRONIL TECNICO</t>
  </si>
  <si>
    <t>Nufarm Australia</t>
  </si>
  <si>
    <t>4 X 40 CONTAINERS CONTAINING 1152 PACKAGES OF IMIDACLOPRID NUPRID 700WG</t>
  </si>
  <si>
    <t>Tagros Chemicals India Ltd.</t>
  </si>
  <si>
    <t>CHENNAI</t>
  </si>
  <si>
    <t>1 X 20 CONTAINERS CONTAINING 20 PALLET OF CIPERMETRINA TAGROS TECNICO</t>
  </si>
  <si>
    <t>12 X 20 CONTAINERS CONTAINING 1 FLEXITANK OF DIMETHYLMINE, AQUEOUS SOLUTION</t>
  </si>
  <si>
    <t>DIMETHYLMINE, AQUEOUS   SOLUTION, CLASS 3</t>
  </si>
  <si>
    <t>1 X 20 CONTAINERS CONTAINING 20 PALLET OF CIPERMETRINA CYPERMETHRIN TECHNICAL</t>
  </si>
  <si>
    <t>1 X 20 CONTAINERS CONTAINING 19 CASE OF KAISO CS LAMBDA-CYHALOTHRIN</t>
  </si>
  <si>
    <t>Nufarm Chemical Shanghai Co., Ltd.</t>
  </si>
  <si>
    <t>1 X 20 CONTAINERS CONTAINING 720 CARTONS OF NUFURON FISCAL</t>
  </si>
  <si>
    <t>5 X 20 CONTAINERS CONTAINING 100 PACKAGES OF TECHNICAL 2,4-DICHLOROPHENOXYACETIC ACID NON HAZARDOUS</t>
  </si>
  <si>
    <t>5 X 20 CONTAINERS CONTAINING 100 PACKAGES OF TECHNICAL 2,4-DICHLOROPHENOXYACETIC ACID</t>
  </si>
  <si>
    <t>2 X 40 CONTAINERS CONTAINING 576 PACKAGES OF IMIDACLOPRID NUPRID 700WG</t>
  </si>
  <si>
    <t>8 X 20 CONTAINERS CONTAINING 8 TANK OF CHEMICALS NOS, HAZARDOUS   MONOISOPROPYLAMINE BULKEASTMAN ISOPROPYLAMINE</t>
  </si>
  <si>
    <t>2 X 20 CONTAINERS CONTAINING 38 CASE OF LAMBDA-CYHALOTHRIN 250 CS</t>
  </si>
  <si>
    <t>Fh Agrochemical International</t>
  </si>
  <si>
    <t>2 X 40 CONTAINERS CONTAINING 4800 CARTONS OF NUFURON FISCAL</t>
  </si>
  <si>
    <t>CHICAGO (IL)</t>
  </si>
  <si>
    <t>38089300</t>
  </si>
  <si>
    <t>5 X 40 CONTAINERS CONTAINING 70 SKIDS OF CORROSIVE LIQUID, ACIDIC, ORGANIC ETHEPHON</t>
  </si>
  <si>
    <t>5 X 40 CONTAINERS CONTAINING 70 SKIDS OF CORROSIVE LIQUID, ACIDIC ORGANIC ETHEPHON</t>
  </si>
  <si>
    <t>38030000</t>
  </si>
  <si>
    <t>1 X 40 CONTAINERS CONTAINING 18 SKIDS OF CORROSIVE LIQUID, ACIDIC, ORGANIC, NOS ETHEPHON</t>
  </si>
  <si>
    <t>2 X 40 CONTAINERS CONTAINING 576 PACKAGES OF ENVIRONMENTALLY HAZARDOUS SUBSTANCE, SOLID IMIDACLOPRID NUPRID 700WG</t>
  </si>
  <si>
    <t>1 X 40 CONTAINERS CONTAINING 288 PACKAGES OF ENVIRONMENTALLY HAZARDOUS SUBSTANCE, SOLID IMIDACLOPRID NUPRID 700WG</t>
  </si>
  <si>
    <t>3 X 20 CONTAINERS CONTAINING 234 DRUMS OF TRITON TM X-114 SURFACTANT 470</t>
  </si>
  <si>
    <t>2 X 20 CONTAINERS CONTAINING 38 CASE OF LAMBDA-CYHALOTHRIN</t>
  </si>
  <si>
    <t>5 X 20 CONTAINERS CONTAINING 100 PACKAGES OF 4-DICHLOROPHENOXYACETIC ACID NON HAZARDOUS</t>
  </si>
  <si>
    <t>1 X 20 CONTAINERS CONTAINING 4 SKIDS OF ENVIRONMENTALLY HAZARDOUS SUBSTANCES, SOLID ACIDO TECNICO NUFARM</t>
  </si>
  <si>
    <t>38089100</t>
  </si>
  <si>
    <t>68 DRUMS OF CLORPIRIFOS TECNICO AGRIPEC</t>
  </si>
  <si>
    <t>Indofil Industries Ltd.</t>
  </si>
  <si>
    <t>38089293</t>
  </si>
  <si>
    <t>4 X 40 CONTAINERS CONTAINING 10240 BAGS OF MANFIL 800 WP</t>
  </si>
  <si>
    <t>68 DRUMS OF CLORPIRIFOS TECNICO AGRIPEC INSECTICIDE</t>
  </si>
  <si>
    <t>5 X 20 CONTAINERS CONTAINING 68 DRUMS OF CLORPIRIFOS TECNICO AGRIPEC</t>
  </si>
  <si>
    <t>34021290</t>
  </si>
  <si>
    <t>5 X 20 CONTAINERS CONTAINING 340 DRUMS OF CLORPIRIFOS TECNICO AGRIPEC</t>
  </si>
  <si>
    <t>8 X 20 CONTAINERS CONTAINING 160 PALLET OF 2,4-D ACID TECNICO NUFARM</t>
  </si>
  <si>
    <t>2 X 40 CONTAINERS CONTAINING 72 BAGS OF IMAZETAPIR TECNICO NUFARM</t>
  </si>
  <si>
    <t>3 X 20 CONTAINERS CONTAINING 3 TANK OF DIMETHYLMINE, AQUEOUS   SOLUTION,</t>
  </si>
  <si>
    <t>3 X 20 CONTAINERS CONTAINING 60 PACKAGES OF TECHNICAL 2,4-DICHLOROPHENOXYACETIC ACID</t>
  </si>
  <si>
    <t>1 X 20 CONTAINERS CONTAINING 19 CASE OF  LAMBDA CYHALOTHRIN</t>
  </si>
  <si>
    <t>2 X 20 CONTAINERS CONTAINING 156 DRUMS OF TRITON(TM) X-114 SURFACTANT</t>
  </si>
  <si>
    <t>1 X 20 CONTAINERS CONTAINING 78 DRUMS OF TRITON(TM) X-114 SURFACTANT</t>
  </si>
  <si>
    <t>1 X 20 CONTAINERS CONTAINING 1 TANK OF ISOPROPYLAMINE</t>
  </si>
  <si>
    <t>3 X 20 CONTAINERS CONTAINING 234 DRUMS OF TRITON TM SURFACTANT</t>
  </si>
  <si>
    <t>6 X 40 CONTAINERS CONTAINING 15360 BAGS OF MANFIL 800 WP INDIAN</t>
  </si>
  <si>
    <t>2 X 40 CONTAINERS CONTAINING 576 PACKAGES OF UN 3077, ENVIRONMENTALLY HAZARDOUS SUBSTANCE, SOLID CONTAINS IMIDACLOPRID</t>
  </si>
  <si>
    <t>5 X 40 CONTAINERS CONTAINING 130 BAGS OF GLYPHOSATE TECHNICAL 95%</t>
  </si>
  <si>
    <t>6 X 20 CONTAINERS CONTAINING 408 DRUMS OF CLORPIRIFOS TECNICO AGRIPEC ORGANOPHOSPHORUS PESTICIDE, SOLID TOXIC</t>
  </si>
  <si>
    <t>3 X 20 CONTAINERS CONTAINING 56 BAGS OF GLYPHOSATE 95% TC</t>
  </si>
  <si>
    <t>4 X 40 CONTAINERS CONTAINING 104 BAGS OF GLYPHOSATE 95% TC</t>
  </si>
  <si>
    <t>10 X 40 CONTAINERS CONTAINING 25600 BAGS OF MANFIL 800 WP</t>
  </si>
  <si>
    <t>8 X 20 CONTAINERS CONTAINING 160 PALLET OF 2,4-D ACID TECNICO NUFARM D ACID TECNICO NUFARM</t>
  </si>
  <si>
    <t>1 X 40 CONTAINERS CONTAINING 212 PACKAGES OF IMIDACLOPRID</t>
  </si>
  <si>
    <t>Lier Chemical Co., Ltd.</t>
  </si>
  <si>
    <t>1 X 40 CONTAINERS CONTAINING 40 BAGS OF CARBENDAZIN TECNICO AGRIPEC CARBENDAZIM</t>
  </si>
  <si>
    <t>5 X 20 CONTAINERS CONTAINING 100 PACKAGES OF 2,4-DICHLOROPHENOXYACETIC ACID (NON HAZARDOUS)</t>
  </si>
  <si>
    <t>1 X 20 &amp; 1 X 40 CONTAINERS CONTAINING 90 BAGS OF FLUAZINAM TECNICO NUFARM FISCAL</t>
  </si>
  <si>
    <t>Newport Logistics</t>
  </si>
  <si>
    <t>8 X 20 CONTAINERS CONTAINING 8 FLEXITANK OF MONOISOPROPYLAMINE ISOPROPYLAMINE</t>
  </si>
  <si>
    <t>Dow</t>
  </si>
  <si>
    <t>4 X 20 CONTAINERS CONTAINING 76 CASE OF CS LAMBDA CYHALOTHRIN</t>
  </si>
  <si>
    <t>2 X 20 CONTAINERS CONTAINING 156 DRUMS OF TRITON X-114 SURFACTANT</t>
  </si>
  <si>
    <t>1 X 20 CONTAINERS CONTAINING 78 DRUMS OF TRITON X-114 SURFACTANT</t>
  </si>
  <si>
    <t>7 X 20 CONTAINERS CONTAINING 7 TANK OF DIMETHYLAMINE, AQUEOUS SOLUTION</t>
  </si>
  <si>
    <t>1 X 20 CONTAINERS CONTAINING 20 DRUMS OF ACETAMIPRID 99% TECH</t>
  </si>
  <si>
    <t>1 X 40 CONTAINERS CONTAINING 30 BAGS OF FIPRONIL TECNICO FISCAL PESTICIDE SOLID TOXIC</t>
  </si>
  <si>
    <t>1 X 40 CONTAINERS CONTAINING 40 BAGS OF IMAZETAPIR TECNICO NUFARM</t>
  </si>
  <si>
    <t>Shandong Weifang Rainbow Chemical Co., Ltd.</t>
  </si>
  <si>
    <t>QINGDAO</t>
  </si>
  <si>
    <t>38089324</t>
  </si>
  <si>
    <t>6 X 40 CONTAINERS CONTAINING 5760 CARTONS OF NUFOSATE WG GLYPHOSATE 72% WG</t>
  </si>
  <si>
    <t>5 X 40 CONTAINERS CONTAINING 4800 CARTONS OF NUFOSATE WG GLYPHOSATE 72% WG</t>
  </si>
  <si>
    <t>1 X 20 CONTAINERS CONTAINING 78 DRUMS OF TRITON TM X 114 SURFACTANT</t>
  </si>
  <si>
    <t>3 X 20 CONTAINERS CONTAINING 234 DRUMS OF TRITON TM X 114 SURFACTANT</t>
  </si>
  <si>
    <t>2 X 20 CONTAINERS CONTAINING 156 DRUMS OF TRITON TM X 114 SURFACTANT</t>
  </si>
  <si>
    <t>1 X 20 CONTAINERS CONTAINING 30 DRUMS OF TEBUCONAZOLE TECHNICAL FISCAL</t>
  </si>
  <si>
    <t>6 X 20 CONTAINERS CONTAINING 408 DRUMS OF INSECTICIDE CLORPIRIFOS TECNI CO AGRIPEC EPOXY COATED STEEL DRUMS</t>
  </si>
  <si>
    <t>5 X 20 CONTAINERS CONTAINING 100 PACKAGES OF 2,4-DICHLOROPHENOXYACETIC ACID</t>
  </si>
  <si>
    <t>7 X 20 CONTAINERS CONTAINING 7 TANK OF DIMETHYLMINE, AQUEOUS SOLUTION</t>
  </si>
  <si>
    <t>2 X 20 CONTAINERS CONTAINING 2 FLEXITANK OF MONOISOPROPYLAMINE ISOPROPYLAMINE</t>
  </si>
  <si>
    <t>4 X 20 CONTAINERS CONTAINING 76 CASE OF KAISO 250 CS LAMBDA-CYHALOTHRIN 250 CS</t>
  </si>
  <si>
    <t>1 X 20 CONTAINERS CONTAINING 19 CASE OF KAISO 250 CS LAMBDA-CYHALOTHRIN 250 CS</t>
  </si>
  <si>
    <t>4 X 20 CONTAINERS CONTAINING 80 PACKAGES OF 2,4-DICHLOROPHENOXYACETIC ACID</t>
  </si>
  <si>
    <t>1 X 40 CONTAINERS CONTAINING 2560 BAGS OF MANFIL 800 WP</t>
  </si>
  <si>
    <t>6 X 20 CONTAINERS CONTAINING 408 DRUMS OF CHLORPYRIFOS TECH</t>
  </si>
  <si>
    <t>Zhejiang Xinhua Chemical Co., Ltd.</t>
  </si>
  <si>
    <t>NINGBO</t>
  </si>
  <si>
    <t>4 X 20 CONTAINERS CONTAINING 4 TANK OF MONOISOPROPYLAMINE</t>
  </si>
  <si>
    <t>1 X 20 CONTAINERS CONTAINING 20 DRUMS OF ACETAMIPRID 99 TECH</t>
  </si>
  <si>
    <t>27070000</t>
  </si>
  <si>
    <t>5 X 20 CONTAINERS CONTAINING 5 TANK OF XYLENES TOXIC INHALATION HAZARD ZONE</t>
  </si>
  <si>
    <t>3 X 20 CONTAINERS CONTAINING 3 TANK OF 1307 , XYLENES TOXIC INHALATION HAZARD ZONE</t>
  </si>
  <si>
    <t>5 X 20 CONTAINERS CONTAINING 100 PACKAGES OF TECHNICAL 2 4 DICHLOROPHENOXYACETIC ACID</t>
  </si>
  <si>
    <t>9 X 20 CONTAINERS CONTAINING 180 PALLET OF ,4-D ACID TECNICO NUFARM 2,4-D ACID TECNICO NUFARM</t>
  </si>
  <si>
    <t>2 X 20 CONTAINERS CONTAINING 80 BAGS OF FLUAZINAM TECNICO NUFARM FISCAL</t>
  </si>
  <si>
    <t>5 X 40 CONTAINERS CONTAINING 50 SKIDS OF 4-D ACID</t>
  </si>
  <si>
    <t>87089900</t>
  </si>
  <si>
    <t>1 X 40 CONTAINERS CONTAINING 10 SKIDS OF ENVIRONMENTALLY HAZARDOUS SUBSTANCES, SOLID 2, 4-D ACID</t>
  </si>
  <si>
    <t>1 X 40 &amp; 4 X 40 CONTAINERS CONTAINING 50 SKIDS OF 4-D ACID</t>
  </si>
  <si>
    <t>2 X 40 &amp; 3 X 40 CONTAINERS CONTAINING 50 SKIDS OF 4-D ACID</t>
  </si>
  <si>
    <t>6 X 20 CONTAINERS CONTAINING 6 FLEXITANK OF DIMETHYLMINE, AQUEOUS SOLUTION</t>
  </si>
  <si>
    <t>1 X 40 &amp; 2 X 40 CONTAINERS CONTAINING 30 SKIDS OF 4-D ACID</t>
  </si>
  <si>
    <t>9 X 40 CONTAINERS CONTAINING 23040 BAGS OF MANFIL 800 WP</t>
  </si>
  <si>
    <t>5 X 20 CONTAINERS CONTAINING 100 PACKAGES OF 2 4 DICHLOROPHENOXYACETIC ACID NON HAZARDOUS</t>
  </si>
  <si>
    <t>20 X 20 CONTAINERS CONTAINING 25600 BAGS OF MANFIL 800 WP INDIAN</t>
  </si>
  <si>
    <t>38089325</t>
  </si>
  <si>
    <t>5 X 40 CONTAINERS CONTAINING 5400 DRUMS OF NUQUAT PARAQUAT 276G,L SL</t>
  </si>
  <si>
    <t>4 X 40 CONTAINERS CONTAINING 4320 DRUMS OF NUQUAT PARAQUAT 276G,L SL BIPYRIDILIUM PESTICIDE LIQUID TOXIC</t>
  </si>
  <si>
    <t>3 X 40 CONTAINERS CONTAINING 30 SKIDS OF 4-D ACID</t>
  </si>
  <si>
    <t>29189920</t>
  </si>
  <si>
    <t>4 X 40 CONTAINERS CONTAINING 40 SKIDS OF 4-D ACID</t>
  </si>
  <si>
    <t>1 X 40 CONTAINERS CONTAINING 10 SKIDS OF 4-D ACID</t>
  </si>
  <si>
    <t>9 X 20 CONTAINERS CONTAINING 9 TANK OF ISOPROPYLAMINE</t>
  </si>
  <si>
    <t>3 X 20 CONTAINERS CONTAINING 234 DRUMS OF TRITON TM X-114 SURFACTANT 470 LB</t>
  </si>
  <si>
    <t>29242190</t>
  </si>
  <si>
    <t>1 X 20 CONTAINERS CONTAINING 360 DRUMS OF LUFENURON TECH FISCAL</t>
  </si>
  <si>
    <t>8 X 20 CONTAINERS CONTAINING 160 PALLET OF  2 4 D ACID TECNICO NUFARM</t>
  </si>
  <si>
    <t>Psychem Chemicals Co., Ltd.</t>
  </si>
  <si>
    <t>2 X 20 CONTAINERS CONTAINING 1441 PACKAGES OF KRAKEN CLETHODIM EC</t>
  </si>
  <si>
    <t>5 X 20 CONTAINERS CONTAINING 100 PACKAGES OF ICHLOROPHENOXYACETIC ACID NON HAZARDOUS</t>
  </si>
  <si>
    <t>1 X 40 CONTAINERS CONTAINING 288 PACKAGES OF IMIDACLOPRID</t>
  </si>
  <si>
    <t>4 X 40 CONTAINERS CONTAINING 160 BAGS OF PICLORAM TECNICO NUFARM</t>
  </si>
  <si>
    <t>1 X 20 CONTAINERS CONTAINING 20 PALLET OF CIPERMETRINA</t>
  </si>
  <si>
    <t>29180000</t>
  </si>
  <si>
    <t>4 X 40 CONTAINERS CONTAINING 40 SKIDS OF  4-D ACID</t>
  </si>
  <si>
    <t>6 X 20 CONTAINERS CONTAINING 6 TANK OF  MONOISOPROPYLAMINE ISOPROPYLAMINE</t>
  </si>
  <si>
    <t>1 X 40 &amp; 4 X 40 CONTAINERS CONTAINING 50 SKIDS OF   4-D ACID</t>
  </si>
  <si>
    <t>2 X 40 &amp; 3 X 40 CONTAINERS CONTAINING 50 SKIDS OF   4-D ACID</t>
  </si>
  <si>
    <t>2 X 20 CONTAINERS CONTAINING 156 DRUMS OF  TRITON TM X-114 SURFACTANT</t>
  </si>
  <si>
    <t>7 X 20 CONTAINERS CONTAINING 7 TANK OF  MONOISOPROPYLAMINE ISOPROPYLAMINE</t>
  </si>
  <si>
    <t>5 X 20 CONTAINERS CONTAINING 5 FLEXITANK OF   MONOISOPROPYLAMINE ISOPROPYLAMINE</t>
  </si>
  <si>
    <t>4 X 40 &amp; 1 X 40 CONTAINERS CONTAINING 50 SKIDS OF   4-D ACID</t>
  </si>
  <si>
    <t>2 X 40 &amp; 2 X 40 CONTAINERS CONTAINING 40 SKIDS OF   4-D ACID</t>
  </si>
  <si>
    <t>1 X 20 CONTAINERS CONTAINING 19 PACKAGES OF KAISO 250 CS LAMBDA CYHALOTHRIN</t>
  </si>
  <si>
    <t>1 X 20 CONTAINERS CONTAINING 19 PACKAGES OF LAMBDA-CYHALOTHRIN</t>
  </si>
  <si>
    <t>5 X 20 CONTAINERS CONTAINING 100 PACKAGES OF  TECHNICAL 2,4-DICHLOROPHENOXYACETIC ACID NON HAZARDOUS</t>
  </si>
  <si>
    <t>1 X 20 CONTAINERS CONTAINING 180 DRUMS OF LUFENURON TECH FISCAL</t>
  </si>
  <si>
    <t>2 X 40 CONTAINERS CONTAINING 576 PACKAGES OF  ENVIRONMENTALLY HAZARDOUS SUBSTANCE SOLID CONTAINS IMIDACLOPRID NUPRID</t>
  </si>
  <si>
    <t>6 X 20 CONTAINERS CONTAINING 408 DRUMS OF INSECTICIDE CLORPIRIFOS TECNICO AGRIPEC FISCAL</t>
  </si>
  <si>
    <t>Psyche</t>
  </si>
  <si>
    <t>2 X 40 CONTAINERS CONTAINING 2161 PACKAGES OF KRAKEN CLETHODIM 240 EC</t>
  </si>
  <si>
    <t>7 X 20 CONTAINERS CONTAINING 7 TANK OF MONOISOPROPYLAMINE UN 1221 ISOPROPYLAMINE 3 8 PG I</t>
  </si>
  <si>
    <t>8 X 20 CONTAINERS CONTAINING 8 TANK OF MONOISOPROPYLAMINE UN 1221 ISOPROPYLAMINE 3</t>
  </si>
  <si>
    <t>7 X 20 CONTAINERS CONTAINING 7 TANK OF MONOISOPROPYLAMINE UN 1221 ISOPROPYLAMINE</t>
  </si>
  <si>
    <t>1 X 20 CONTAINERS CONTAINING 80 DRUMS OF CYPERMETHRIN TECHNICAL PYRETHROID PESTICIDE LIQUID TOXIC</t>
  </si>
  <si>
    <t>2 X 20 CONTAINERS CONTAINING 156 DRUMS OF TRITON TM X-114 SURFACTANT 470 LB</t>
  </si>
  <si>
    <t>29211121</t>
  </si>
  <si>
    <t>7 X 20 CONTAINERS CONTAINING 7 FLEXITANK OF DIMETHYLMINE, AQUEOUS SOLUTION, CLASS ISOCONTAINER NOT MARINE POLLUTANT</t>
  </si>
  <si>
    <t>1 X 40 CONTAINERS CONTAINING 288 PACKAGES OF SUBSTANCE, SOLID, N.O.S CONTAINS IMIDACLOPRID</t>
  </si>
  <si>
    <t>9 X 20 CONTAINERS CONTAINING 180 PALLET OF 2 4 D ACID TECNICO NUFARM</t>
  </si>
  <si>
    <t>Sunjoy Industries Group Ltd.</t>
  </si>
  <si>
    <t>29322000</t>
  </si>
  <si>
    <t>1 X 40 CONTAINERS CONTAINING 720 DRUMS OF  ABAMECTIN TECNICO 95%</t>
  </si>
  <si>
    <t>4 X 40 CONTAINERS CONTAINING 4320 DRUMS OF NUQUAT PARAQUAT 276G,L SL</t>
  </si>
  <si>
    <t>6 X 40 CONTAINERS CONTAINING 5760 CARTONS OF NUFOSATE WG GLYPHOSATE 72 WG</t>
  </si>
  <si>
    <t>2 X 40 CONTAINERS CONTAINING 2161 PACKAGES OF  KRAKEN CLETHODIM 240 EC</t>
  </si>
  <si>
    <t>5 X 40 CONTAINERS CONTAINING 5764 PACKAGES OF  KRAKEN CLETHODIM 240 EC</t>
  </si>
  <si>
    <t>2 X 40 CONTAINERS CONTAINING 576 PACKAGES OF ENVIRONMENTALLY HAZARDOUS   SUBSTANCE, SOLID, N.O.S CONTAINS IMIDACLOPRID MARINE POLLUTANT   NUPRID 700WG</t>
  </si>
  <si>
    <t>9 X 20 CONTAINERS CONTAINING 180 PALLET OF D ACID TECNICO NUFARM</t>
  </si>
  <si>
    <t>5 X 40 CONTAINERS CONTAINING 5400 DRUMS OF NUQUAT PARAQUAT 276G L SL</t>
  </si>
  <si>
    <t>2 X 20 CONTAINERS CONTAINING 1441 PACKAGES OF KRAKEN CLETHODIM 240 EC</t>
  </si>
  <si>
    <t>6 X 40 CONTAINERS CONTAINING 6480 DRUMS OF NUQUAT PARAQUAT</t>
  </si>
  <si>
    <t>3 X 20 CONTAINERS CONTAINING 3 TANK OF MONOISOPROPYLAMINE</t>
  </si>
  <si>
    <t>1 X 20 CONTAINERS CONTAINING 19 CASE OF LAMBDA CYHALOTHRIN</t>
  </si>
  <si>
    <t>6 X 40 CONTAINERS CONTAINING 6480 DRUMS OF NUQUAT PARAQUAT 276G L SL</t>
  </si>
  <si>
    <t>5 X 40 CONTAINERS CONTAINING 4800 CARTONS OF NUFOSATE WG</t>
  </si>
  <si>
    <t>1 X 40 CONTAINERS CONTAINING 288 PACKAGES OF IMIDACLOPRID NUPRID 700WG DUNNAGE</t>
  </si>
  <si>
    <t>1 X 20 CONTAINERS CONTAINING 20 PALLET OF CIPERMETRINA CIPERMETRINA TAGROS TECNICO</t>
  </si>
  <si>
    <t>1 X 20 CONTAINERS CONTAINING 78 DRUMS OF TRITON TM SURFACTANT</t>
  </si>
  <si>
    <t>1 X 20 CONTAINERS CONTAINING 78 DRUMS OF TRITON  TM SURFACTANT</t>
  </si>
  <si>
    <t>7 X 20 CONTAINERS CONTAINING 7 PACKAGES OF DIMETHYLMINE AQUEOUS SOLUTION</t>
  </si>
  <si>
    <t>1 X 20 CONTAINERS CONTAINING 19 CASE OF LAMBDA-CYHALOTHRIN</t>
  </si>
  <si>
    <t>7 X 20 CONTAINERS CONTAINING 7 TANK OF DIMETHYLMINE AQUEOUS SOLUTION</t>
  </si>
  <si>
    <t>5 X 20 CONTAINERS CONTAINING 100 PACKAGES OF 2 4 DICHLOROPHENOXYACETIC ACID</t>
  </si>
  <si>
    <t>11 X 20 CONTAINERS CONTAINING 14080 BAGS OF MANFIL 800 WP INDIAN</t>
  </si>
  <si>
    <t>5 X 20 CONTAINERS CONTAINING 100 PALLET OF 2,4-D ACID TECNICO NUFARM</t>
  </si>
  <si>
    <t>Ningbo Sunjoy Agroscience Co., Ltd.</t>
  </si>
  <si>
    <t>1 X 40 CONTAINERS CONTAINING 600 DRUMS OF ABAMECTIN TECNICO 95 %</t>
  </si>
  <si>
    <t>1 X 20 CONTAINERS CONTAINING 19 IBCS OF KAISO 250 CS LAMBDA-CYHALOTHRIN</t>
  </si>
  <si>
    <t>1 X 40 CONTAINERS CONTAINING 40 BAGS OF PICLORAM TECNICO YN</t>
  </si>
  <si>
    <t>9 X 20 CONTAINERS CONTAINING 11520 BAGS OF MANFIL 800 WP</t>
  </si>
  <si>
    <t>9 X 20 CONTAINERS CONTAINING 11520 BAGS OF MANFIL 800 WP INDIAN</t>
  </si>
  <si>
    <t>6 X 20 CONTAINERS CONTAINING 6 TANK OF  MONOISOPROPYLAMINE</t>
  </si>
  <si>
    <t>1 X 20 CONTAINERS CONTAINING 19 IBCS OF LAMBDA CYHALOTHRIN</t>
  </si>
  <si>
    <t>7 X 20 CONTAINERS CONTAINING 7 TANK OF DMA 60% DIMETHYLAMINE MINIMUM 60 % SOLUTION</t>
  </si>
  <si>
    <t>2 X 20 CONTAINERS CONTAINING 156 DRUMS OF TRITON X 114 SURFACTANT</t>
  </si>
  <si>
    <t>4 X 20 CONTAINERS CONTAINING 4 TANK OF MONOISOPROPYLAMINE ISOPROPYLAMINE</t>
  </si>
  <si>
    <t>6 X 40 CONTAINERS CONTAINING 5760 CARTONS OF NUFOSATE WG GLYPHOSATE 72% WG NUFOSATE WG GLYPHOSATE 72% WG</t>
  </si>
  <si>
    <t>5 X 40 CONTAINERS CONTAINING 4800 CARTONS OF NUFOSATE WG GLYPHOSATE 72% WG NUFOSATE WG GLYPHOSATE 72% WG</t>
  </si>
  <si>
    <t>2 X 20 CONTAINERS CONTAINING 38 IBCS OF KAISO LAMBDA-CYHALOTHRIN</t>
  </si>
  <si>
    <t>2 X 20 CONTAINERS CONTAINING 160 DRUMS OF CYPERMETHRIN TECHNICAL PYRETHROID PESTICIDE LIQUID TOXIC</t>
  </si>
  <si>
    <t>7 X 20 CONTAINERS CONTAINING 7 FLEXITANK OF MONOISOPROPYLAMINE ISOPROPYLAMINE</t>
  </si>
  <si>
    <t>3 X 20 CONTAINERS CONTAINING 3 TANK OF DIMETHYLMINE AQUEOUS SOLUTION</t>
  </si>
  <si>
    <t>1 X 20 CONTAINERS CONTAINING 800 CARTONS OF NIPPON 40 FISCAL SINOCHEM NINGBO</t>
  </si>
  <si>
    <t>2 X 20 CONTAINERS CONTAINING 40 PALLET OF 2,4-D ACID TECNICO NUFARM</t>
  </si>
  <si>
    <t>5 X 40 CONTAINERS CONTAINING 5400 DRUMS OF GLINT HALOXYFOP-P-METHYL 125G,L EC</t>
  </si>
  <si>
    <t>29189990</t>
  </si>
  <si>
    <t>3 X 20 CONTAINERS CONTAINING 60 PALLET OF 2,4-D ACID TECNICO NUFARM</t>
  </si>
  <si>
    <t>2 X 20 CONTAINERS CONTAINING 2 TANK OF MONOISOPROPYLAMINE ISOPROPYLAMINE</t>
  </si>
  <si>
    <t>7 X 20 CONTAINERS CONTAINING 7 TANK OF DIMETHYLAMINE MINIMUM 60 % SOLUTION</t>
  </si>
  <si>
    <t>4 X 40 CONTAINERS CONTAINING 4320 DRUMS OF GLINT HALOXYFOP-P-METHYL 125G,L EC</t>
  </si>
  <si>
    <t>1 X 20 CONTAINERS CONTAINING 19 IBCS OF KAISO 250 CS LAMBDA CYHALOTHRIN</t>
  </si>
  <si>
    <t>1 X 22 CONTAINERS CONTAINING 20 PALLET OF CIPERMETRINA CIPERMETRINA TAGROS TECNICO</t>
  </si>
  <si>
    <t>Nutrichem Co., Ltd.</t>
  </si>
  <si>
    <t>29269099</t>
  </si>
  <si>
    <t>1 X 42 CONTAINERS CONTAINING 720 DRUMS OF AZOXYSTROBIN TECHNICAL</t>
  </si>
  <si>
    <t>8 X 20 CONTAINERS CONTAINING 10240 BAGS OF   MANFIL 800 WP</t>
  </si>
  <si>
    <t>9 X 20 CONTAINERS CONTAINING 180 PALLET OF 2,4 D ACID TECNICO NUFARM</t>
  </si>
  <si>
    <t>8 X 20 CONTAINERS CONTAINING 10240 BAGS OF MANFIL 800 WP</t>
  </si>
  <si>
    <t>2 X 20 CONTAINERS CONTAINING 2560 BAGS OF MANFIL 800 WP</t>
  </si>
  <si>
    <t>1 X 20 CONTAINERS CONTAINING 19 IBCS OF   LAMBD A CYHALOTHRIN</t>
  </si>
  <si>
    <t>1 X 40 CONTAINERS CONTAINING 300 DRUMS OF TEBUCONAZOLE TECHNICAL FISCAL</t>
  </si>
  <si>
    <t>5 X 40 CONTAINERS CONTAINING 4800 CARTONS OF  NUFOSATE WG GLYPHOSATE 72% WG</t>
  </si>
  <si>
    <t>1 X 40 CONTAINERS CONTAINING 600 DRUMS OF ABAMECTIN TECNICO 95%</t>
  </si>
  <si>
    <t>9 X 20 CONTAINERS CONTAINING 180 PALLET OF  2 4 D ACID TECNICO NUFARM</t>
  </si>
  <si>
    <t>6 X 20 CONTAINERS CONTAINING 7680 BAGS OF MANFIL 800 WP</t>
  </si>
  <si>
    <t>5 X 20 CONTAINERS CONTAINING 340 DRUMS OF INSECTICIDE CLORPIRIFOS TECNICO AGRIPEC FISCAL ID</t>
  </si>
  <si>
    <t>2 X 40 CONTAINERS CONTAINING 600 DRUMS OF TEBUCONAZOLE TECHNICAL FISCAL</t>
  </si>
  <si>
    <t>5 X 20 CONTAINERS CONTAINING 100 PACKAGES OF  DICHLOROPHENOXYACETIC ACID</t>
  </si>
  <si>
    <t>3 X 20 CONTAINERS CONTAINING 60 PACKAGES OF  DICHLOROPHENOXYACETIC ACID</t>
  </si>
  <si>
    <t>9 X 20 CONTAINERS CONTAINING 180 PALLET OF  ACID TECNICO NUFARM</t>
  </si>
  <si>
    <t>1 X 20 CONTAINERS CONTAINING 10 BAGS OF FIPRONIL TECNICO PESTICIDE, SOLID, TOXIC</t>
  </si>
  <si>
    <t>8 X 22 CONTAINERS CONTAINING 10240 BAGS OF  MANFIL 800 WP</t>
  </si>
  <si>
    <t>8 X 22 CONTAINERS CONTAINING 10240 BAGS OF MANFIL 800 WP</t>
  </si>
  <si>
    <t>7 X 40 CONTAINERS CONTAINING 7560 DRUMS OF NUQUAT PARAQUAT 276G,L SL</t>
  </si>
  <si>
    <t>5 X 20 CONTAINERS CONTAINING 340 DRUMS OF INSECTICIDE CLORPIRIFOS TECNICO</t>
  </si>
  <si>
    <t>2 X 40 CONTAINERS CONTAINING 4800 CARTONS OF NUFURON</t>
  </si>
  <si>
    <t>6 X 40 CONTAINERS CONTAINING 6480 DRUMS OF PARAQUAT 276G,L SL</t>
  </si>
  <si>
    <t>5 X 40 CONTAINERS CONTAINING 5400 DRUMS OF PARAQUAT 276G,L SL</t>
  </si>
  <si>
    <t>6 X 20 CONTAINERS CONTAINING 408 DRUMS OF INSECTICIDE CLORPIRIFOS TECNICO AGRIPEC</t>
  </si>
  <si>
    <t>8 X 20 CONTAINERS CONTAINING 160 PALLET OF  2,4 D ACID TECNICO NUFARM</t>
  </si>
  <si>
    <t>2 X 40 CONTAINERS CONTAINING 104 BAGS OF FLUTRIAFOL TECNICO NUFARM</t>
  </si>
  <si>
    <t>Vtg Tanktainer North America Inc.</t>
  </si>
  <si>
    <t>Florida</t>
  </si>
  <si>
    <t>NEW ORLEANS (LA)</t>
  </si>
  <si>
    <t>2 X 22 CONTAINERS CONTAINING 2 TANK OF MONOISOPROPYLAMINE</t>
  </si>
  <si>
    <t>8 X 20 CONTAINERS CONTAINING 160 PALLET OF 2,4 D ACID TECNICO NUFARM</t>
  </si>
  <si>
    <t>5 X 20 CONTAINERS CONTAINING 100 PACKAGES OF   DICHLOROPHENOXYACETIC ACID NON HAZARDOUS</t>
  </si>
  <si>
    <t>5 X 20 CONTAINERS CONTAINING 100 PACKAGES OF   2,4-DICHLOROPHENOXYACETIC ACID NON HAZARDOUS</t>
  </si>
  <si>
    <t>1 X 20 &amp; 2 X 40 CONTAINERS CONTAINING 70 BAGS OF GLYPHOSATE TECH FISCAL ID</t>
  </si>
  <si>
    <t>3 X 22 CONTAINERS CONTAINING 3 TANK OF XYLENE ASTM</t>
  </si>
  <si>
    <t>2 X 20 CONTAINERS CONTAINING 38 PACKAGES OF  LAMBDA CYHALOTHRIN</t>
  </si>
  <si>
    <t>4 X 40 CONTAINERS CONTAINING 4320 DRUMS OF NUQUAT PARAQUAT</t>
  </si>
  <si>
    <t>8 X 20 CONTAINERS CONTAINING 10240 BAGS OF  MANFIL 800 WP INDIAN</t>
  </si>
  <si>
    <t>8 X 20 CONTAINERS CONTAINING 160 PALLET OF ACID TECNICO NUFARM</t>
  </si>
  <si>
    <t>5 X 40 CONTAINERS CONTAINING 130 BAGS OF  GLYPHOSATE TECH</t>
  </si>
  <si>
    <t>7 X 20 CONTAINERS CONTAINING 7 TANK OF MONO ISOPROPYLAMINE 3 8</t>
  </si>
  <si>
    <t>8 X 20 CONTAINERS CONTAINING 8 TANK OF MONO ISOPROPYLAMINE</t>
  </si>
  <si>
    <t>6 X 20 CONTAINERS CONTAINING 6 TANK OF MONO ISOPROPYLAMINE 3 8</t>
  </si>
  <si>
    <t>6 X 20 CONTAINERS CONTAINING 6 TANK OF MONO ISOPROPYLAMINE</t>
  </si>
  <si>
    <t>1 X 20 CONTAINERS CONTAINING 19 PACKAGES OF KAISO 250 CS LAMBDA CYHALO THRIN</t>
  </si>
  <si>
    <t>3 X 22 CONTAINERS CONTAINING 3 TANK OF XYLENE ASTM XYLENES</t>
  </si>
  <si>
    <t>5 X 20 CONTAINERS CONTAINING 100 PACKAGES OF 2,4 DICHLOROPHENOXYACETIC ACID NON HAZARDOUS</t>
  </si>
  <si>
    <t>6 X 40 CONTAINERS CONTAINING 6480 DRUMS OF   NUQUAT PARAQUAT 276G L SL</t>
  </si>
  <si>
    <t>5 X 20 CONTAINERS CONTAINING 5 FLEXITANK OF  MONOISOPROPYLAMINE ISOPROPYLAMINE</t>
  </si>
  <si>
    <t>6 X 20 CONTAINERS CONTAINING 6 TANK OF MONOISOPROPYLAMINE BULK CHEMICALS NOS   HAZARDOUS</t>
  </si>
  <si>
    <t>3 X 20 CONTAINERS CONTAINING 60 PACKAGES OF 2,4 DICHLOROPHENOXYACETIC ACID NON HAZARDOUS</t>
  </si>
  <si>
    <t>8 X 20 CONTAINERS CONTAINING 160 BAGS OF 2,4 D ACID TECNICO NUFARM</t>
  </si>
  <si>
    <t>38086900</t>
  </si>
  <si>
    <t>SAVANNAH (GA)</t>
  </si>
  <si>
    <t>4 X 40 CONTAINERS CONTAINING 56 SKIDS OF PLASTIC RECEPTACLES UREA SULFATE AND ETHEPHON</t>
  </si>
  <si>
    <t>5 X 40 CONTAINERS CONTAINING 70 SKIDS OF PLASTIC RECEPTACLES UREA SULFATE AND ETHEPHON</t>
  </si>
  <si>
    <t>2 X 40 CONTAINERS CONTAINING 2880 CARTONS OF KROMO 250WG FISCAL</t>
  </si>
  <si>
    <t>2 X 20 CONTAINERS CONTAINING 38 IBCS OF KAISO 250 CS LAMBDA CYHALOTHRIN</t>
  </si>
  <si>
    <t>5 X 20 CONTAINERS CONTAINING 100 PACKAGES OF 2,4-DICHLOROPHENOXYACETIC   ACID NON HAZARDOUS</t>
  </si>
  <si>
    <t>2 X 22 CONTAINERS CONTAINING 4 TANK OF ISOPROPYLAMINE MONOISOPROPYLAMINE</t>
  </si>
  <si>
    <t>5 X 20 CONTAINERS CONTAINING 5 TANK OF ISOPROPYLAMINE MONOISOPROPYLAMINE</t>
  </si>
  <si>
    <t>5 X 40 CONTAINERS CONTAINING 70 SKIDS OF CORROSIVE LIQUID ACIDIC ORGANIC UREA SULFATE AND ETHEPHON</t>
  </si>
  <si>
    <t>3 X 20 CONTAINERS CONTAINING 3 TANK OF DMA 60%   DIMETHYLAMINE MINIMUM 60 % SOLUTION</t>
  </si>
  <si>
    <t>1 X 40 CONTAINERS CONTAINING 1053 CARTONS OF    MAESTRO 800 WG</t>
  </si>
  <si>
    <t>5 X 20 CONTAINERS CONTAINING 100 PACKAGES OF DICHLOROPHENOXYACETIC ACID NON HAZARDOUS</t>
  </si>
  <si>
    <t>5 X 40 CONTAINERS CONTAINING 130 BAGS OF   GLYPHOSATE TECH</t>
  </si>
  <si>
    <t>2 X 20 CONTAINERS CONTAINING 60 BAGS OF   FLUAZINAM TECNICO NUFARM METSULFURON METHYL</t>
  </si>
  <si>
    <t>2 X 20 CONTAINERS CONTAINING 40 BAGS OF  ACETAMIPRID TECNICO NUFARM FISCAL</t>
  </si>
  <si>
    <t>Newport China Tank Containers Co.</t>
  </si>
  <si>
    <t>9 X 20 CONTAINERS CONTAINING 9 TANK OF  MONOISOPROPYLAMINE ISOPROPYLAMINE</t>
  </si>
  <si>
    <t>8 X 20 CONTAINERS CONTAINING 8 TANK OF  MONOISOPROPYLAMINE</t>
  </si>
  <si>
    <t>6 X 20 CONTAINERS CONTAINING 408 DRUMS OF  EPOXY INSECTICIDE CLORPIRIFOS TECNICOAGRIPEC</t>
  </si>
  <si>
    <t>5 X 40 CONTAINERS CONTAINING 70 SKIDS OF  UREA SULFATE AND ETHEPHON</t>
  </si>
  <si>
    <t>5 X 40 CONTAINERS CONTAINING 70 SKIDS OF    UREA SULFATE AND ETHEPHON</t>
  </si>
  <si>
    <t>2 X 20 CONTAINERS CONTAINING 38 IBCS OF  KAISO 250 CS LAMBDA CYHALOTHRIN</t>
  </si>
  <si>
    <t>7 X 20 CONTAINERS CONTAINING 7 TANK OF  DMA 60%   DIMETHYLAMINE MINIMUM 60 % SOLUTION</t>
  </si>
  <si>
    <t>5 X 40 CONTAINERS CONTAINING 5400 DRUMS OF  NUQUAT PARAQUAT 276G,L SL</t>
  </si>
  <si>
    <t>5 X 40 CONTAINERS CONTAINING 130 BAGS OF  GLYPHOSATE TECH FISCAL</t>
  </si>
  <si>
    <t>5 X 20 CONTAINERS CONTAINING 100 PACKAGES OF  TECHNICAL 2,4-DICHLOROPHENOXYACETIC   ACID NON HAZARDOUS</t>
  </si>
  <si>
    <t>1 X 20 CONTAINERS CONTAINING 78 DRUMS OF  TRITON TM SURFACTANT 470 LB</t>
  </si>
  <si>
    <t>8 X 20 CONTAINERS CONTAINING 8 TANK OF  MONOISOPROPYLAMINE ISOPROPYLAMINE</t>
  </si>
  <si>
    <t>1 X 20 CONTAINERS CONTAINING 1 FLEXITANK OF   ISOPROPYLAMINE, CLASS MONOISOPROPYLAMINE</t>
  </si>
  <si>
    <t>5 X 40 CONTAINERS CONTAINING 5400 CANS OF  NUQUAT PARAQUAT 276G,L SL</t>
  </si>
  <si>
    <t>4 X 40 CONTAINERS CONTAINING 4320 CANS OF  NUQUAT PARAQUAT 276G,L SL</t>
  </si>
  <si>
    <t>5 X 40 CONTAINERS CONTAINING 70 SKIDS OF UREA SULFATE AND ETHEPHON</t>
  </si>
  <si>
    <t>5 X 20 CONTAINERS CONTAINING 100 PACKAGES OF  TECHNICAL DICHLOROPHENOXYACETIC ACID</t>
  </si>
  <si>
    <t>5 X 20 CONTAINERS CONTAINING 340 DRUMS OF INSECTICIDE CLORPIRIFOS TECNICOAGRIPEC FISCAL EPOXY</t>
  </si>
  <si>
    <t>10 X 20 CONTAINERS CONTAINING 680 DRUMS OF INSECTICIDE CLORPIRIFOS TECNICOAGRIPEC FISCAL</t>
  </si>
  <si>
    <t>1 X 20 CONTAINERS CONTAINING 20 BAGS OF ACETAMIPRID TECNICO NUFARM FISCAL</t>
  </si>
  <si>
    <t>6 X 20 CONTAINERS CONTAINING 6 PACKAGES OF DIMETHYLMINE, AQUEOUS</t>
  </si>
  <si>
    <t>5 X 20 CONTAINERS CONTAINING 5 OF DIMETHYLMINE, AQUEOUS POLLUTAN EMS</t>
  </si>
  <si>
    <t>3 X 20 CONTAINERS CONTAINING 60 PACKAGES OF DICHLOROPHENOXYACETIC ACID</t>
  </si>
  <si>
    <t>5 X 20 CONTAINERS CONTAINING 100 PACKAGES OF DICHLOROPHENOXYACETIC ACID</t>
  </si>
  <si>
    <t>1 X 20 &amp; 3 X 40 CONTAINERS CONTAINING 5040 CARTONS OF  KROMO 250WG</t>
  </si>
  <si>
    <t>2 X 40 DRY CONTAINERS CONTAINING 70 BAGS OF ACETAMIPRIDO TECNICO NUFARM FISCAL</t>
  </si>
  <si>
    <t>10 X 20 CONTAINERS CONTAINING 680 DRUMS OF  INSECTICIDE CLORPIRIFOS TECNICOAGRIPEC FISCAL LACQ UERED EPOXY COATED STEEL APPROVED SPECN</t>
  </si>
  <si>
    <t>5 X 40 CONTAINERS CONTAINING 5400 CANS OF NUQUAT PARAQUAT 276G,L SL</t>
  </si>
  <si>
    <t>6 X 40 HIGH CUBE DRY CONTAINERS CONTAINING 5760 CARTONS OF  NUFOSATE WG GLYPHOSATE 72% WG</t>
  </si>
  <si>
    <t>1 X 20 DRY CONTAINERS CONTAINING 840 CARTONS OF MAESTRO 800 WG</t>
  </si>
  <si>
    <t>1 X 40 DRY CONTAINERS CONTAINING 1680 CARTONS OF MAESTRO 800 WG</t>
  </si>
  <si>
    <t>7 X 40 CONTAINERS CONTAINING 6720 CARTONS OF NUFOSATE WG GLYPHOSATE 72% WG</t>
  </si>
  <si>
    <t>10 X 20 DRY CONTAINERS CONTAINING 680 DRUMS OF INSECTICIDE CLORPIRIFOS TECNICO AGRIPEC FISCAL</t>
  </si>
  <si>
    <t>2 X 20 DRY CONTAINERS CONTAINING 60 BAGS OF FLUAZINAM TECNICO NUFARM METSULFURON-METHYL</t>
  </si>
  <si>
    <t>2 X 20 CONTAINERS CONTAINING 2 TANK OF ISOPROPYLAMINE MONOISOPROPYLAMINE - BULK</t>
  </si>
  <si>
    <t>8 X 20 CONTAINERS CONTAINING 8 TANK OF ISOPROPYLAMINE</t>
  </si>
  <si>
    <t>5 X 20 CONTAINERS CONTAINING 340 DRUMS OF  INSECTICIDE CLORPIRIFOS TECNICO AGRIPEC</t>
  </si>
  <si>
    <t>6 X 40 HIGH CUBE DRY CONTAINERS CONTAINING 5760 CARTONS OF NUFOSATE WG (GLYPHOSATE 72% WG )</t>
  </si>
  <si>
    <t>5 X 20 CONTAINERS CONTAINING 5 TANK OF  DMA 60% DIMETHYLAMINE MINIMUM 60 % SOLUTION</t>
  </si>
  <si>
    <t>5760 CARTONS NUFOSATE WG GLYPHOSATE 72% WG</t>
  </si>
  <si>
    <t>8 X 20 TANK FOR DANGEROUSE LIQUID CONTAINERS CONTAINING 8 TANK OF 1221 ISOPROPYLAMINE MONOISOPROPYLAMINE</t>
  </si>
  <si>
    <t>2X20 GP FCL CONTAINERS CONTAINING 38 IBCS KAISO 250 CS LAMBDA-CYHALOTHRIN 250 CS</t>
  </si>
  <si>
    <t>8 X 20 TANK FOR DANGEROUSE LIQUID CONTAINERS CONTAINING 8 TANK OF ISOPROPYLAMINE MONOISOPROPYLAMINE</t>
  </si>
  <si>
    <t>7 X 20 TANK FOR DANGEROUSE LIQUID CONTAINERS CONTAINING 7 TANK OF UN 1221 ISOPROPYLAMINE, 3 (8), PG I, FLP (-30C), EMS NO F-E, S-C MONOISOPROPYLAMINE - BULK</t>
  </si>
  <si>
    <t>8 X 20 TANK FOR DANGEROUSE LIQUID CONTAINERS CONTAINING 8 TANK OF UN1221 ISOPROPYLAMINE MONOISOPROPYLAMINE</t>
  </si>
  <si>
    <t>2 X 20 DRY CONTAINERS CONTAINING 156 DRUMS OF TRITON TM X-114 SURFACTANT 470 LB</t>
  </si>
  <si>
    <t>960 CARTONS NUFOSATE WG GLYPHOSATE 72% WG</t>
  </si>
  <si>
    <t>5 X 20 TANK CONTAINERS CONTAINING 5 TANK OF DIMETHYLMINE AQUEOUS SOLUTION</t>
  </si>
  <si>
    <t>Changzhou August Agrochem Co., Ltd.</t>
  </si>
  <si>
    <t>40119000</t>
  </si>
  <si>
    <t>1500 CARTONS 360G L THIDIAZURON 180G L DIURON</t>
  </si>
  <si>
    <t>2 TANK XYLENE ASTM XYLENES</t>
  </si>
  <si>
    <t>1X20 GP FCL CONTAINER CONTAINING 19 IBCS 250 CASE KAISO 250 CASE LAMBDA CYHALOTHRIN</t>
  </si>
  <si>
    <t>288 PACKAGES ENVIRONMENTALLY HAZARDOUS SUBSTANCE, SOLID, N.O.S CONTAINS IMIDACLOPRID NUPRID 700WG 32 TREATED PALLETS &amp; DUNNAGE</t>
  </si>
  <si>
    <t>6 X 20FT SHIPPERS OWN TANK CONTAINER DMA 60%   DIMETHYLAMINE MINIMUM 60 % SOLUTION</t>
  </si>
  <si>
    <t>288 PACKAGES ENVIRONMENTALLY HAZARDOUS SUBSTANCE, SOLID, N.O.S CONTAINS IMIDACLOPRID NUPRID 700WG</t>
  </si>
  <si>
    <t>1000 BAGS ACIDTECNICO NUFARM</t>
  </si>
  <si>
    <t>1X20 GP FCL CONTAINER CONTAINING 19 IBCS KAISO 250 CS LAMBDA-CYHALOTHRIN</t>
  </si>
  <si>
    <t>160 PALLETS ACID TECNICO NUFARM</t>
  </si>
  <si>
    <t>1X20 GP FCL CONTAINER CONTAINING 19 IBCS KAISO 250 CS LAMBDA CYHALOTHRIN 250 CS</t>
  </si>
  <si>
    <t>1X20 GP FCL CONTAINER CONTAINING 19 IBCS LAMBDA CYHALOTHRIN</t>
  </si>
  <si>
    <t>3 20´CONTAINER 234 DRUMS TRITON TM X-</t>
  </si>
  <si>
    <t>288 PACKAGES CONTAINS IMIDACLOPRID</t>
  </si>
  <si>
    <t>2X20 GP FCL CONTAINERS CONTAINING 38 IBCS KAISO 250 CS LAMBDA CYHALOTHRIN 250 CS</t>
  </si>
  <si>
    <t>ONE 20´ X 8´ X 8´6" GENERAL PU SLAC 20 IBCS FIPRONIL TECNICO FISCAL PESTICIDE, SOLID, TOXIC,</t>
  </si>
  <si>
    <t>02 20´ X 8´ X 8´6" TANK CONTA SLAC 2 TANK ISOPROPYLAMINE</t>
  </si>
  <si>
    <t>576 PACKAGE ENVIRONMENTALLY HAZARDOUS SUBSTANCE SOLID IMIDACLOPRID</t>
  </si>
  <si>
    <t>1920 CT NUFOSATE WG GLYPHOSATE 72% WG</t>
  </si>
  <si>
    <t>6 X 20 ST CONTAINER 408 DRUMS INSECTICIDE CLORPIRIFOS TECNICO AGRIPEC FISCAL</t>
  </si>
  <si>
    <t>1 X 20 ST CONTAINER 20 PALLETS CIPERMETRINA</t>
  </si>
  <si>
    <t>7 X 20FT 7 TANK DIMETHYLAMINE MINIMUM 60 % SOLUTION CLASS 3</t>
  </si>
  <si>
    <t>38089323</t>
  </si>
  <si>
    <t>1500 CARTONS PUNTO 360G L THIDIAZURON 180G L DIURON</t>
  </si>
  <si>
    <t>3X20 GP FCL CONTAINERS CONTAINING 57 IBCS KAISO 250 CS LAMBDA CYHALOTHRIN</t>
  </si>
  <si>
    <t>140 PALLETS ACID TECNICO NUFARM</t>
  </si>
  <si>
    <t>1 X 20 ´ ST CONTAINER 20 PALLETS CIPERMETRINA TAGROS TECNICO</t>
  </si>
  <si>
    <t>5 X 20 ´ST CONTAINER 340 DRUMS INSECTICIDE - CLORPIRIFOS TECNICO AGRIPEC FISCAL</t>
  </si>
  <si>
    <t>01 X20 GP FCL CONTAINER CONTAINING 19 IBCS LAMBDA CYHALOTHRIN</t>
  </si>
  <si>
    <t>160 PALLET D ACID TECNICO NUFARM</t>
  </si>
  <si>
    <t>504 FIBER BOARD BOXES 36 BOXES PER PALLET 14 PALLETS UN3265 CORROSIVE LIQUID ACIDIC ORGANIC N O S UREA SULFATE AND ETHEPHON PLASTIC BOTTLES PER BOX</t>
  </si>
  <si>
    <t>1X20 FCL CONTAINER 19 IBC KAISO 250 CS LAMBDA CYHALOTHRIN</t>
  </si>
  <si>
    <t>GLIFOSATO TECNICO NUFARM FC</t>
  </si>
  <si>
    <t>IMAZETAPIR TECNICO AGRIPEC FISCAL</t>
  </si>
  <si>
    <t>2 X 20 ´ST CONTAINERS 136 DRUMS CHLORPYRIFOS TECHNICAL</t>
  </si>
  <si>
    <t>100 PACKAGE ENVIRONMENTALLY HAZARDOUS   SUBSTANCE CONTAINS 2,4   DICHLOROPHENOXYACETIC   ACID CLASS 9</t>
  </si>
  <si>
    <t>40 PACKAGE ENVIRONMENTALLY HAZARDOUS SUBSTANCE CONTAINS 2,4 DICHLOROPHENOXYACETIC ACID CLASS 9</t>
  </si>
  <si>
    <t>720 DRUMS FLUROXIPIR MEPTILICO TECNICO NUFARM</t>
  </si>
  <si>
    <t>576 PACKAGE ENVIRONMENTALLY HAZARDOUS   SUBSTANCE CONTAINS IMIDACLOPRID NUPRID 700WG CLASS 9</t>
  </si>
  <si>
    <t>100 PACKAGE ENVIRONMENTALLY HAZARDOUS   SUBSTANCE CONTAINS 2,4   DICHLOROPHENOXYACETIC   ACID</t>
  </si>
  <si>
    <t>288 PACKAGES ENVIRONMENTALLY HAZARDOUS SUBSTANCE CONTAINS IMIDACLOPRID NUPRID 700WG CLASS 9</t>
  </si>
  <si>
    <t>360 DRUMS FLUROXIPIR MEPTILICO TECNICO NUFARM</t>
  </si>
  <si>
    <t>5X20ST CONTAINER SAID TO   CONTAIN 100 BAG GLIFOSATO TECNICO NUFARM FC</t>
  </si>
  <si>
    <t>19 IBC TANK 250 CS LAMBDA CYHALO THRIN</t>
  </si>
  <si>
    <t>504 FIBER BOARD BOXES 36 BOXES 14 PALLETS UREA SULFATE AND ETHEPHON 2 X 10L PLASTIC BOTTLES</t>
  </si>
  <si>
    <t>Ningbo Engineering Imp. &amp; Exp. . Co., Ltd.</t>
  </si>
  <si>
    <t>400DRUMS  ABAMECTIN TECNICO95%</t>
  </si>
  <si>
    <t>03 40´ X 8´ X 8´6" GENERAL PU SLAC 120 BAGS IMAZETAPIR TECNICO NUFARM</t>
  </si>
  <si>
    <t>05 20´ X 8´ X 8´6" GENERAL PU SLAC 587 PACKAGES IMAZETAPIR TECNICO NUFARM</t>
  </si>
  <si>
    <t>120 PALLETS 2,4-D ACID TECNICO NUFARM</t>
  </si>
  <si>
    <t>100 PACKAGES 2,4-DICHLOROPHENOXYACETIC ACID</t>
  </si>
  <si>
    <t>576 PACKAGE NUPRID 700WG</t>
  </si>
  <si>
    <t>80 PACKAGES 2,4-DICHLOROPHENOXYACETIC ACID</t>
  </si>
  <si>
    <t>1 X 20 ST CONTAINER 20 PALLETS OF CIPERMETRINA CIPERMETRINA TAGROS TECNICO</t>
  </si>
  <si>
    <t>38 IBC TANKS 250 CS LAMBDA CYHALOTHRIN</t>
  </si>
  <si>
    <t>444 FIBER BOARD BOXES CORROSIVE LIQUID, ACIDIC ORGANIC UREA SULFATE AND ETHEPHON</t>
  </si>
  <si>
    <t>504 FIBER BOARD BOXES CORROSIVE LIQUID, ACIDIC ORGANIC UREA SULFATE AND ETHEPHON</t>
  </si>
  <si>
    <t>ONE 20´ X 8´ X 8´6" GENERAL PU SLAC 600 CARTONS NUFURON FISCAL ID METSULFURON METHYL</t>
  </si>
  <si>
    <t>ONE 40´ X 8´ X 8´6" GENERAL PU SLAC 2400 CARTONS NUFURON FISCAL ID METSULFURON METHYL</t>
  </si>
  <si>
    <t>ONE 20´ X 8´ X 8´6" GENERAL PU SLAC 20 IBCS FIPRONIL TECNICO FISCAL ID PESTICIDE SOLID TOXIC</t>
  </si>
  <si>
    <t>01 X 20 FCL 19 IBCS KAISO 250 CS LAMBDA CYHALOTHRIN</t>
  </si>
  <si>
    <t>29189900</t>
  </si>
  <si>
    <t>100 PACKAGES STC TECHNICAL   2,4-DICHLOROPHENOXYACETIC ACID</t>
  </si>
  <si>
    <t>100 PACKAGES STC TECHNICAL 2,4-DICHLOROPHENOXYACETIC ACID</t>
  </si>
  <si>
    <t>4X20´ FCL CONTAINER STC 272 DRUMS CLORPIRIFOS TECNICO AGRIPEC</t>
  </si>
  <si>
    <t>08 20´ X 8´ X 8´6" TANK CONTA SLAC 8 TANK ISOPROPYLAMINE, CLASS 3</t>
  </si>
  <si>
    <t>100 PACKAGE TECHNICAL 2,4 DICHLOROPHENOXYACETIC ACID NON HAZARDOUS</t>
  </si>
  <si>
    <t>100 PACKAGE TECHNICAL 2 4 DICHLOROPHENOXYACETIC ACID</t>
  </si>
  <si>
    <t>01 X 20 FCL 19 IBCS KAISO 250 CS LAMBDA-CYHALOTHRIN 250 CS</t>
  </si>
  <si>
    <t>Agromen Chemiclas Co.</t>
  </si>
  <si>
    <t>29189993</t>
  </si>
  <si>
    <t>80 DRUMS 20 PALLETS LACTOFEN TECNICOAGRIPEC</t>
  </si>
  <si>
    <t>100 PACKAGE 2,4   DICHLOROPHENOXYACETIC   ACID</t>
  </si>
  <si>
    <t>40 PACKAGE 2,4 DICHLOROPHENOXYACETIC ACID</t>
  </si>
  <si>
    <t>100 PACKAGES 2,4 DICHLOROPHENOXYACETIC ACID</t>
  </si>
  <si>
    <t>ONE 40´ X 8´ X 8´6" GENERAL PU SLAC 600 BAGS TEBUCONAZOLE TECNICO AGRIPEC</t>
  </si>
  <si>
    <t>08 20´ X 8´ X 8´6" TANK CONTA SLAC 8 TANK MONOISOPROPYLAMINE</t>
  </si>
  <si>
    <t>05 20´ X 8´ X 8´6" TANK CONTA SLAC 5 TANK MONOISOPROPYLAMINE</t>
  </si>
  <si>
    <t>504 FIBER BOARD BOXES 36 BOXES PER PALLET UREA SULFATE AND ETHEPHON</t>
  </si>
  <si>
    <t>1X20 FCL CONTAINER 19 IBC KAISO 250 CS LAMBDA CYHALOTHRIN 250 CS</t>
  </si>
  <si>
    <t>Nufarm Gmb H &amp; Co.</t>
  </si>
  <si>
    <t>160 BG ACID TECNICO NUFARM</t>
  </si>
  <si>
    <t>277 PACKAGE CONTAINS IMIDACLOPRID CLASS 9</t>
  </si>
  <si>
    <t>240 DRUMS LACTOFEN TECNICOAGRIPEC</t>
  </si>
  <si>
    <t>540 DRUMS IMAZETAPIR TECNICO AGRIPEC FISCAL ID</t>
  </si>
  <si>
    <t>6 X 20 ST CONTAINER 408 DRUMS CLORPIRIFOS TECNICO AGRIPEC FISCAL NON REMOVABLE HEAD TYPE LACQUERED</t>
  </si>
  <si>
    <t>200 DRUMS ABAMECTIN TECNICO 95% FISCAL ID</t>
  </si>
  <si>
    <t>3000 CARTONS 360G,L THIDIAZURON 180G,L  DIURON THIDIAZURON,DIURON  MIXTURE CLASS 9</t>
  </si>
  <si>
    <t>34021300</t>
  </si>
  <si>
    <t>3 20´CONTAINER 234 DR TRITON(TM) X-114 SURFACTANT</t>
  </si>
  <si>
    <t>3X 20´CONTAINER 234 DRUMS TRITON X 114 SURFACTANT 470 LB</t>
  </si>
  <si>
    <t>06X20´ FCL CONTAINER STC 408 DRUMS INSECTICIDE CLORPIRIFOS TECNICO AGRIPEC</t>
  </si>
  <si>
    <t>008 20´ X 8´ X 8´6" TANK CONTA SLAC 8 TANK MONOISOPROPYLAMINE</t>
  </si>
  <si>
    <t>UREA SULFATE AND ETHEPHON</t>
  </si>
  <si>
    <t>576 PACKAGE CONTAINS IMIDACLOPRID ENVIRONMENTALLY HAZARDOUS   SUBSTANCE, SOLID N.O.S</t>
  </si>
  <si>
    <t>38 IBC TANK KAISO 250 CS LAMBDA-CYHALOTHRIN 250 CS</t>
  </si>
  <si>
    <t>5 20´ X 8´ X 8´6" TANK CONTA SLAC 5 TANK MONOISOPROPYLAMINE ISOPROPYLAMINE</t>
  </si>
  <si>
    <t>02 40´ X 8´ X 8´6" GENERAL PU SLAC 4,800 BOXES PLASTIC BOTTLES NUFARM NUFURON METSULFURON-METHYL CLASS 9</t>
  </si>
  <si>
    <t>FLUTRIAFOL TECNICO NUFARM</t>
  </si>
  <si>
    <t>1920 CARTONS NIPPON 40</t>
  </si>
  <si>
    <t>60 PALLETS PICLORAM TECNICO YN</t>
  </si>
  <si>
    <t>100 PACKAGES TECHNICAL DICHLOROPHENOXYACETIC ACID  NON HAZARDOUS</t>
  </si>
  <si>
    <t>576 PACKAGES IMIDACLOPRID</t>
  </si>
  <si>
    <t>ABAMECTIN TECNICO 95%</t>
  </si>
  <si>
    <t>20 PALLETS ACETAMIPRIDO TECNICO NUFARM</t>
  </si>
  <si>
    <t>100 PACKAGES TECHNICAL DICHLOROPHENOXYACETIC ACID NON HAZARDOUS</t>
  </si>
  <si>
    <t>ONE 20´ X 8´ X 8´6" GENERAL PU SLAC 600 CARTONS NUFURON METSULFURON-METHYL CLASS 9</t>
  </si>
  <si>
    <t>10 20´ X 8´ X 8´6" TANK CONTA SLAC 10 TANK MONOISOPROPYLAMINE BULK CHEMICALS NOS HAZARDOUS ISOPROPYLAMINE</t>
  </si>
  <si>
    <t>100 PACKAGES STC TECHNICAL 2 4 DICHLOROPHENOXYACETIC ACID NON HAZARDOUS</t>
  </si>
  <si>
    <t>02 20´ X 8´ X 8´6" GENERAL PU SLAC 60 BAGS FLUAZINAM TECNICO NUFARM 3-CHLORO-N-(3-CHLORO-5-TRIFLUOROMET HYL-2-PYRIDYL)- A,A,A-TRIFLUORO-2, 6-DINITRO-PTOLUIDINE CLASS 9</t>
  </si>
  <si>
    <t>100 PACKAGE STC TECHNICAL 2 4 DICHLOROPHENOXYACETIC ACID ACID</t>
  </si>
  <si>
    <t>120 BAGS 2,4-D ACID TECNICO NUFARM</t>
  </si>
  <si>
    <t>864 PACKAGES NUPRID 700WG</t>
  </si>
  <si>
    <t>ONE 40´ X 8´ X 8´6" GENERAL PU SLAC 600 BAGS TEBUCONAZOLE TECNICO AGRIPEC CLASS 9</t>
  </si>
  <si>
    <t>5 TANK DIMETHYLMINE, AQUEOUS SOLUTION</t>
  </si>
  <si>
    <t>06 X 20´ X 8´ X 8´6" TANK CONTA SLAC 6 TANK MONOISOPROPYLAMINE</t>
  </si>
  <si>
    <t>08 X 20´ X 8´ X 8´6" TANK CONTA SLAC 8 TANK MONOISOPROPYLAMINE</t>
  </si>
  <si>
    <t>100 PACKAGE STC TECHNICAL 2,4-DICHLOROPHENOXYACETIC   ACID (NON HAZARDOUS)</t>
  </si>
  <si>
    <t>5 X 20 ST CONTAINER 340 DRUMS INSECTICIDE CLORPIRIFOS TECNICO AGRIPEC FISCAL</t>
  </si>
  <si>
    <t>40 PACKAGE STC TECHNICAL 2,4-DICHLOROPHENOXYACETIC ACID (NON HAZARDOUS)</t>
  </si>
  <si>
    <t>288 PACKAGE IMIDACLOPRID CLASS 9, NUPRID 700WG</t>
  </si>
  <si>
    <t>100 BAGS ACIDO TECNICO NUFARM</t>
  </si>
  <si>
    <t>140 BAGS 2,4-D ACID TECNICO NUFARM</t>
  </si>
  <si>
    <t>19 IBC TANK KAISO 250 CS LAMBDA-CYHALO THRIN</t>
  </si>
  <si>
    <t>1X20 ISOCANTAINER 4 TNK DIMETHYLMINE AQUEOUS SOLUTION</t>
  </si>
  <si>
    <t>4 20´CONTAINER 312 DRUMS TRITON TM X 114 SURFACTANT</t>
  </si>
  <si>
    <t>3 X 20 FCL CONTAINERS 204 DRUMS INSECTICIDE CLORPIRIFOS TECNICO AGRIPEC</t>
  </si>
  <si>
    <t>38089200</t>
  </si>
  <si>
    <t>10240 BAGS BAGSMANFIL 800 WP</t>
  </si>
  <si>
    <t>29051900</t>
  </si>
  <si>
    <t>3 TNK DIMETHYLMINE, AQUEOUS SOLUTION</t>
  </si>
  <si>
    <t>01X20 FCL CONTAINER SAID TO CONTAIN 19 LBC LAMBDA CYHALOTHRIN</t>
  </si>
  <si>
    <t>10240 BAGS MANFIL 800 WPIN DIAN</t>
  </si>
  <si>
    <t>Huntsman Petrochemical Llc</t>
  </si>
  <si>
    <t>160 DR TERIC X8 UN3082 ENVIRONMENTALLY H   AZARDOUS SUBSTANCE, LIQUI D,   N.O.S.(OCTYLPHENOL ETHOXYLATE), CLASS 9,       III</t>
  </si>
  <si>
    <t>08 20´ X 8´ X 8´6" TANK CONTA SLAC 8 TANK MONOISOPROPYLAMINE ISOPROPYLAMINE</t>
  </si>
  <si>
    <t>5 RECTANGULAR TANK DIMETHYLMINE, AQUEOUS SOLUTION</t>
  </si>
  <si>
    <t>10 OF PALLETS PICLORAM TECNICOYN</t>
  </si>
  <si>
    <t>120 BG 2 4 D ACID TECNICO NUFARM</t>
  </si>
  <si>
    <t>160 DR TERIC X8 UN3082, ENVIRONMENTALLY H AZARDOUS SUBSTANCE, LIQUI D,   N.O.S.(OCTYLPHENOL ETHOXYLATE), CLASS 9,       III</t>
  </si>
  <si>
    <t>5 X20 DV CONTAINERS 340 DRUMS INSECTICIDE CLORPIRIFOS TECNICOAGRIPEC FISCAL</t>
  </si>
  <si>
    <t>08 20´ X 8´ X 8´6" TANK CONTA SLAC 8 TANK MONOISOPROPYLAMINE CHEMICALS NOS HAZARDOUS ISOPROPYLAMINE</t>
  </si>
  <si>
    <t>40 BIG BAGS ACID TECNICO NUFARM</t>
  </si>
  <si>
    <t>864 PACKAGES CONTAINS IMIDACLOPRID</t>
  </si>
  <si>
    <t>29309054</t>
  </si>
  <si>
    <t>DIMETOATO TECNICOAGRIPEC FISCAL</t>
  </si>
  <si>
    <t>6 X 20FT SHIPPERS OWN TANK CONTAINER S.T.C. 6 TNK DMA 60 DIMETHYLAMINE MINIMUM 60 SOLUTION</t>
  </si>
  <si>
    <t>40 PACKAGE STC TECHNICAL 2,4 DICHLOROPHENOXYACETIC ACID</t>
  </si>
  <si>
    <t>6 X 20FT  TANK CONTAINER S.T.C 6 TNK DMA 60 DIMETHYLAMINE MINIMUM 60 SOLUTION</t>
  </si>
  <si>
    <t>04 X 20 FCL 3200 BOXES IN 80 PALLETS NUPRID 700 WG IMIDACLOPRID 70%:WG</t>
  </si>
  <si>
    <t>Dow Chemical</t>
  </si>
  <si>
    <t>1X 20´CONTAINER 234 DRUMS TRITON X 114 SURFACTANT 470 LB</t>
  </si>
  <si>
    <t>160 PALLETS CONTAINING 6400 BOXES NUPRID 700 WG IMIDACLOPRID 70% WG</t>
  </si>
  <si>
    <t>5 X 20 FCL CONTAINERS SAID TO CONTAIN 340 DRUMS INSECTICIDE CLORPIRIFOS TECNICO CLORPIRIFOS TECNICO AGRIPEC</t>
  </si>
  <si>
    <t>38089290</t>
  </si>
  <si>
    <t>Sichuan Leshan Fuhua Tongda Agro Chemical Tech Co., Ltd.</t>
  </si>
  <si>
    <t>576 PACKAGE CONTAINS IMIDACLOPRID</t>
  </si>
  <si>
    <t>ANKLESHWAR</t>
  </si>
  <si>
    <t>7X20 GP 140 PALLETS CONTAINING 5600 BOXES NUPRID 700 WG</t>
  </si>
  <si>
    <t>5X20 FCL CONTAINER STC TOTAL 340 DRUMS ONLY INSECTICIDE CLORPIRIFOS TECNICO AGRIPEC</t>
  </si>
  <si>
    <t>5400 DRUMS  NUQUAT</t>
  </si>
  <si>
    <t>510 CARTONS 360G L THIDIAZURON 180G L DIURON</t>
  </si>
  <si>
    <t>5400 DRUMS  LITERS NUQUAT</t>
  </si>
  <si>
    <t>1 20´CONTAINER 234 DRUMS TRITON TM X 114 SURFACTANT 470 LB PLASTIC DRUM</t>
  </si>
  <si>
    <t>Stolt Nielsen Transport Group</t>
  </si>
  <si>
    <t>5 TANK CONTAINER 5 TANK DIMETHYLAMINE AQUEOUS SOLUTION</t>
  </si>
  <si>
    <t>6 TANK CONTAINER 6 TANK DIMETHYLMINE AQUEOUS SOLUTION</t>
  </si>
  <si>
    <t>1 20´ CONTAINER 226 DRUM LOADED INTO TRITON TM X 1114 SURFACTANT 470 LB PLASTIC DRUM</t>
  </si>
  <si>
    <t>1 20´CONTAINER 234 DRUMS LOADED INTO TRITON TM X 114 SURFACTANT 470 LB PLASTIC DRUM</t>
  </si>
  <si>
    <t>1 TK XYLENE ASTM XYLENES</t>
  </si>
  <si>
    <t>5400 DRUMS NUQUAT PARAQUAT 276G,L SL</t>
  </si>
  <si>
    <t>004 40´ X 8´ X 9´6" HIGH CUBE SLAC 140 BAGS PICLORAM TECNICO NUFARM</t>
  </si>
  <si>
    <t>120 PALLET ACIDO TECNICO D ACID TECNICO NUFARM</t>
  </si>
  <si>
    <t>1X20 GP 20 PALLETS CONTAINING 800 BOXES NUPRID 700 WG</t>
  </si>
  <si>
    <t>006 20´ X 8´ X 8´6" GENERAL PU SLAC 120 BAGS ACID TECNICO NUFARM</t>
  </si>
  <si>
    <t>100 PACKAGE 2,4-DICHLOROPHENOXYACETIC ACID NON HAZARDOUS</t>
  </si>
  <si>
    <t>80 PALLETS ACIDO TECNICO</t>
  </si>
  <si>
    <t>006 20´ X 8´ X 8´6" GENERAL PU SLAC ACID TECNICO NUFARM</t>
  </si>
  <si>
    <t>57 IBCS LAMB  DA-CYHALOTHRIN</t>
  </si>
  <si>
    <t>001 40´ X 8´ X 8´6" GENERAL PU SLAC 60 BAGS TEBUCONAZOLE TECNICO AGRIPEC</t>
  </si>
  <si>
    <t>CYPERMETHRIN TECHNICAL PYRETHROID, PESTICIDE, LIQUID</t>
  </si>
  <si>
    <t>100 PACKAGE 2,4 DICHLOROPHENOXYACETIC ACID</t>
  </si>
  <si>
    <t>100 PACKAGE 2,4 DICHLOROPHENOXYACETIC   ACID</t>
  </si>
  <si>
    <t>5400 DRUMS NUQUAT PARAQUAT</t>
  </si>
  <si>
    <t>1X20 GP 20 PALLETS CONTAINING 800 BOXES NUPRID 700 IMIDACLOPRID 70% WG</t>
  </si>
  <si>
    <t>5400 DRUMS CL 6.1 UN 3016 NUQUAT PARAQUAT 276G L SL</t>
  </si>
  <si>
    <t>ONE 20´ X 8´ X 8´6" GENERAL PU SLAC 40 BAGS FLUAZINAM TECNICO NUFARM</t>
  </si>
  <si>
    <t>04 40´ X 8´ X 9´6" HIGH CUBE SLAC 100 BAGS GLIFOSATO TECNICO NUFARM FC</t>
  </si>
  <si>
    <t>100 PACKAGE 2,4-DICHLOROPHENOXYACETIC ACID</t>
  </si>
  <si>
    <t>5400 DRUMS UN 3016 IMO 6.1 NUQUAT PARAQUAT 276G L SL</t>
  </si>
  <si>
    <t>6 20´ X 8´ X 8´6" GENERAL PU SLAC 120 BAGS ACIDO TECNICO</t>
  </si>
  <si>
    <t>9 20´ X 8´ X 8´6" TANK CONTA SLAC 9 TANK MONOISOPROPYLAMINE</t>
  </si>
  <si>
    <t>5400 DRUMS NUQUAT PARAQUAT 276G L</t>
  </si>
  <si>
    <t>6X20 GP SAID TO CONTAIN 120 PALLETS CONTAINING 4800 BOXES NUPRID 700 WG</t>
  </si>
  <si>
    <t>2X20  GP 40 PALLETS CONTAINING 1600 BOXES NUPRID 700 WG</t>
  </si>
  <si>
    <t>5400 DRUMS NUQUAT PARAQUAT 276G L SL</t>
  </si>
  <si>
    <t>5400 DRUMS NUQUAT PARAQUAT 276G L SL CL 6.1 UN 3016</t>
  </si>
  <si>
    <t>007 20 TANK CONTA SLAC 7 TANK MONOISOPROPYLAMINE BULK CHEMICALS NOS HAZARDOUS UN 1221 ISOPROPYLAMINE</t>
  </si>
  <si>
    <t>628 PACKAGES IMIDACLOPRID CLASS 9 UN 3077</t>
  </si>
  <si>
    <t>ONE 40´ X 8´ X 9´6" HIGH CUBE SLAC 40 BAGS FLUTRIAFOL TECNICO NUFARM</t>
  </si>
  <si>
    <t>CYPERMETHRIN TECHNICAL PYRETHROID PESTICIDE LIQUID TOXIC 6.1 UN3352 PACKING GROUP III MARINE POLLUTANT</t>
  </si>
  <si>
    <t>4X20 GP SAID TO CONTAIN 80 PALLETS CONTAINING 3200 BOXES NUPRID IMIDACLOPRID</t>
  </si>
  <si>
    <t>3X20 GP 60 PALLETS CONTAINING 2400 BOXES NUPRID IMIDACLOPRID</t>
  </si>
  <si>
    <t>29242992</t>
  </si>
  <si>
    <t>320 DRUMS INSECTICIDE DIFLUBENZURON TECNICOAGRI PEC FISCAL ID</t>
  </si>
  <si>
    <t>5400 DRUMS 20L,DRUM WITH PALLETS NUQUAT EDUARDO PEREIRA</t>
  </si>
  <si>
    <t>CLORPIRIFOS TECNICOAGRIPEC</t>
  </si>
  <si>
    <t>5400 DRUMS NUQUAT EDUARDO PEREIRA</t>
  </si>
  <si>
    <t>04 40´ X 8´ X 8´6" GENERAL PU SLAC 100 BAGS GLIFOSATO TECNICO NUFARM FC</t>
  </si>
  <si>
    <t>19 IBC TANK AMBDA CYHALOTHRIN</t>
  </si>
  <si>
    <t>6 20´ X 8´ X 8´6" TANK CONTA SLAC 6 TANK MONOISOPROPYLAMINE</t>
  </si>
  <si>
    <t>8 20´ X 8´ X 8´6" TANK CONTA SLAC 8 TANK MONOISOPROPYLAMINE BULK CHEMICALS</t>
  </si>
  <si>
    <t>1 X 40 HQ CONTAINERS 234 DRUM INSECTICIDE DIFLUBENZUR ON TECNICO AGRIPEC FISCAL ID</t>
  </si>
  <si>
    <t>6X20 DV CONTAINERSIS 408 DRUM INSECTICIDE CLORPIRIFOS TECNICOAGRIPEC FISCAL</t>
  </si>
  <si>
    <t>1 X 20 FC 19 IBC TANK KAI SO 250CS LAMBDA CYHALOTHR</t>
  </si>
  <si>
    <t>576 PACKAGE ENVIRONMENTALLY HAZARDOUS SUBSTANCE SOLID N O S CONTAINS IMIDACLOPRID</t>
  </si>
  <si>
    <t>288 PACKAGE ENVIRONMENTALLY HAZARDOUS SUBSTANCE SOLID N O S CONTAINS IMIDACLOPRID</t>
  </si>
  <si>
    <t>ONE 20´ X 8´ X 8´6" GENERAL PU SLAC 360 DRUMS FLUROXYPYR-MEPTYL TECHNICAL</t>
  </si>
  <si>
    <t>5  X 20  DV  CONTAINERS INSECTICIDE CLORPIRIFOS TECNICOAGRIPEC</t>
  </si>
  <si>
    <t>DMA 60% DIMETHYLAMINE, AQUEOUS SOLUTION 1160 3 II</t>
  </si>
  <si>
    <t>10240 BAGS BAGS MANFIL 800 WPIN DIAN</t>
  </si>
  <si>
    <t>5400 DRUMS 108,000.00LITERS NUQUAT(PARAQUAT 276G,L SL) PACKED IN 20L,DRUM WITH PALLETS</t>
  </si>
  <si>
    <t>003 X 20´ X 8´ X 8´6" TANK CONTA SLAC 3 TANK MONOISOPROPYLAMINE - BULK UN 1221, ISOPROPYLAMINE, 3(8),</t>
  </si>
  <si>
    <t>5400 DRUMS NUQUAT(PARAQUAT 276G,L SL)</t>
  </si>
  <si>
    <t>08 20´ X 8´ X 8´6" TANK CONTA SLAC 8 TANK MONOISOPROPYLAMINE BULK CHEMICALS NOS HAZARDOUS UN 1221, ISOPROPYLAMINE, 3(8), PG:I</t>
  </si>
  <si>
    <t>1600 CARTONS NIPPON 40 UN:3082 CLASS:9</t>
  </si>
  <si>
    <t>MANFIL 800 WPIN DIAN</t>
  </si>
  <si>
    <t>CLORPIRIFOS TECNICOAGRIPEC FISCAL</t>
  </si>
  <si>
    <t>4320 DRUMS 86,400.00LITERS NUQUAT(PARAQUAT 276G,L SL) PACKED IN 20L,DRUM WITH PALLETS</t>
  </si>
  <si>
    <t>10240 BAGS MANFIL 800</t>
  </si>
  <si>
    <t>1 X 20 FCL CONTAINERS SAI D TO CONTAIN 68 DRUM CLORP IRIFOS TECNICO AGRIPEC</t>
  </si>
  <si>
    <t>Jiangsu Fengshan Group Co., Ltd.</t>
  </si>
  <si>
    <t>ACETAMIPRIDO TECNICO NUFARM FISCAL CLASS 6.1 UN 27 61 III</t>
  </si>
  <si>
    <t>CYPERMETHRIN TECHNICAL PYRETHROID PESTICIDE LIQUID TOXIC 6.1 UN3352 PACKING GROUP III</t>
  </si>
  <si>
    <t>ONE 20´ X 8´ X 8´6" GENERAL PU SLAC 360 DRUMS FLUROXYPYR-MEPTYL TECHNICAL FISCAL ID ENVIRONMENTALLY HAZARDOUS SUBSTANCE, SOLID, N.O.S. 1-METHYLHEPTYL(( 4-AMINO-3, 5-DICHLORO-6-FLURO-2-PYRIDYL)OXY) ACETATE PACKING GROUP:III UN:3077 CLASS:9</t>
  </si>
  <si>
    <t>4 20´ X 8´ X 8´6" GENERAL PU SLAC 80 BAGS ACIDO TECNICO</t>
  </si>
  <si>
    <t>4 20´CONTAINER 312 DRUMS TRITON TM X-114 SURFACTANT 470 LB</t>
  </si>
  <si>
    <t>4 20´CONTAINER 312 DRUMS TRITON X-114 SURFACTANT 470 LB</t>
  </si>
  <si>
    <t>008 X 20´ X 8´ X 8´6" TANK CONTA SLAC 8 TANK MONOISOPROPYLAMINE- BULK UN 1221, ISOPROPYLAMINE</t>
  </si>
  <si>
    <t>05 20´ X 8´ X 8´6" GENERAL PU SLAC 180 BAGS PICLORAM TECNICO NORTOX</t>
  </si>
  <si>
    <t>CHONGQING</t>
  </si>
  <si>
    <t>004 X 40´ X 8´ X 8´6" GENERAL PU SLAC 52 PALLETS GLIFOSATO TECNICO NUFARM FC</t>
  </si>
  <si>
    <t>2800 BAGS MANFIL 800 WP INDI AN</t>
  </si>
  <si>
    <t>19 IBCS KAISO 250CS LAMBD A CYHALOTHRIN</t>
  </si>
  <si>
    <t>2800 BAGS MANFIL 800 WP 9 UN NO</t>
  </si>
  <si>
    <t>TOTAL 57 IBCS ON57 PALLET S KAISO250 CS LAMBDA CYHA LOTHRIN</t>
  </si>
  <si>
    <t>560BG MANFIL 800 WP INDIAN</t>
  </si>
  <si>
    <t>1120 BAGS MANFIL 800 WP INDI AN</t>
  </si>
  <si>
    <t>3 TNK DIMETHYLAMINE MINIMUM 60 % SOLUTION UN 1160 DIMETHYLAMINE AQUEOUS SOLUTION</t>
  </si>
  <si>
    <t>006 X 20´ X 8´ X 8´6" GENERAL PU SLAC 120 BAGS ACID TECNICO NUFARM</t>
  </si>
  <si>
    <t>08 20´ X 8´ X 8´6" TANK CONTA SLAC 8 TANK CHEMICALS NOS HAZARDOUS MONOISOPROPYLAMINE BULK UN 1221, ISOPROPYLAMINE PG I</t>
  </si>
  <si>
    <t>008 20´ X 8´ X 8´6" TANK CONTA SLAC TANK MONOISOPROPYLAMINE BULK CHEMICALS NOS HAZARDOUS ISOPROPYLAMINE</t>
  </si>
  <si>
    <t>8 20´ X 8´ X 8´6" TANK CONTA SLAC 8 TANK MONOISOPROPYLAMINE BULK CHEMICALS NOS HAZARDOUS UN 1221, ISOPROPYLAMINE, 3 8 PG:I,</t>
  </si>
  <si>
    <t>8 TNK MONOISOPROPYLAMINE   UN 1221 ISOPROPYLAMINE 3(8) I FLASHPOINT (-30.0C) EMS NO: F-E, S-C,</t>
  </si>
  <si>
    <t>5400 CARTONS 108,000.00LITERS  NUQUAT PARAQUAT 276G,L SL PACKED IN 5L,DRUM*4,CARTON WITH PALLETS,  TOTAL 5400 CARTONS</t>
  </si>
  <si>
    <t>8 TANK, RECTANGULAR MONOISOPROPYLAMINE ISOPROPYLAMINE</t>
  </si>
  <si>
    <t>1 X 40 HQ CONTAINERS SAID TO CONTAIN 320 DRUM IN SECTICIDE DIFLUBENZURON TECNICO AGRIPEC</t>
  </si>
  <si>
    <t>CYPERMETHRIN TECHNICAL PYRETHROID, PESTICIDE</t>
  </si>
  <si>
    <t>4 40´ X 8´ X 8´6" GENERAL PU SLAC 52 PALLETS GLIFOSATO TECNICO NUFARM FC</t>
  </si>
  <si>
    <t>5400 CARTONS NUQUAT(PARAQUAT 276G,L SL)</t>
  </si>
  <si>
    <t>1 20´CONTAINER(S) 234 DR LOADED INTO TRITON(TM) X-114 SURFACTANT 470 LB   PLASTIC DRUM</t>
  </si>
  <si>
    <t>6 20´ X 8´ X 8´6" GENERAL PU SLAC 120 BIG BAGS PECEM 2 4 D ACID TECNICO NUFARM</t>
  </si>
  <si>
    <t>INSECTICIDE CLORPIRIFOS TECNICOAGRIPEC FISCAL</t>
  </si>
  <si>
    <t>7 CONTAINERS OF BULK CARGO DMA 60%   DIMETHYLAMINE MINIMUM 60 % SOLUTION   UN 1160 DIMETHYLAMINE,   AQUEOUS SOLUTION,   3(8)II</t>
  </si>
  <si>
    <t>6 20´ X 8´ X 8´6" GENERAL PU SLAC 120 BAGS 2 4 D ACID TECNICO NUFARM</t>
  </si>
  <si>
    <t>ONE 20´ X 8´ X 8´6" GENERAL PU SLAC 30 BAGS FLUAZINAM TECNICO NUFARM</t>
  </si>
  <si>
    <t>4 40´ X 8´ X 8´6" GENERAL PU SLAC 100 BAGS GLIFOSATO TECNICO NUFARM FC</t>
  </si>
  <si>
    <t>ONE 20´ X 8´ X 8´6" GENERAL PU SLAC 360 DRUMS FLUROXYPYR TECNICO</t>
  </si>
  <si>
    <t>7 TANK MONOISOPROPYLAMINE   UN 1221, ISOPROPYLAMINE</t>
  </si>
  <si>
    <t>7 TNK MONOISOPROPYLAMINE   UN 1221, ISOPROPYLAMINE, 3(8), I</t>
  </si>
  <si>
    <t>5 TNK UN 1160, DIMETHYLAMINE AQUEOUS SOLUTION CLASS 3 (8), PG II</t>
  </si>
  <si>
    <t>06 40´ X 8´ X 9´6" HIGH CUBE SLAC 6,480 CARTONS GLYPHOSATE 72% WG (NUFOSATE WG)</t>
  </si>
  <si>
    <t>6 40´ X 8´ X 9´6" HIGH CUBE SLAC 6,480 CARTONS GLYPHOSATE 72% WG NUFOSATE WG PACKED IN 5KG,BAG*4,CARTON WITH PALLETS,</t>
  </si>
  <si>
    <t>003 40´ X 8´ X 8´6" GENERAL PU SLAC 100 BAGS PICLORAM TECNICO NORTOX</t>
  </si>
  <si>
    <t>5 TANK MONOISOPROPYLAMINE   UN 1221, ISOPROPYLAMINE, 3(8), I,</t>
  </si>
  <si>
    <t>7 TNK MONOISOPROPYLAMINE   UN 1221, ISOPROPYLAMINE, 3(8), I,   FLASHPOINT (-30.0C) EMS NO: F-E, S-C   EMERGENCY CONTACT: CHEMTREC 703.527.3887   CONTRACTED BY TAMINCO INC</t>
  </si>
  <si>
    <t>5X40HC CONTAINER(S) SAID TO CONTAIN GLYPHOSATE 72% WG (NUFOSATE WG 5400 CARTONS</t>
  </si>
  <si>
    <t>05 40´ X 8´ X 9´6" HIGH CUBE SLAC 5,400 CARTONS GLYPHOSATE 72% WG (NUFOSATE WG)</t>
  </si>
  <si>
    <t>006 40´ X 8´ X 9´6" HIGH CUBE SLAC 6,480 CARTONS NUFOSATE WG</t>
  </si>
  <si>
    <t>5X40HC CONTAINER(S) SAID TO CONTAIN 5,400 CARTON GLYPHOSATE 72% WG NUFOSATE WG</t>
  </si>
  <si>
    <t>ONE 20´ X 8´ X 8´6" GENERAL PU SLAC 40 BAGS FLUAZINAM TECNICO NUFARM FISCAL ID</t>
  </si>
  <si>
    <t>004 40´ X 8´ X 8´6" GENERAL PU SLAC 100 BAGS GLIFOSATO TECNICO NUFARM FC</t>
  </si>
  <si>
    <t>ONE 20´ X 8´ X 8´6" GENERAL PU SLAC 30 BAGS FLUTRIAFOL TECNICO NUFARM FISCAL ID</t>
  </si>
  <si>
    <t>288 PACKAGE 288 PACKAGES UN 3077 ENVIRONMENTALLY HAZARDOUS SUBSTANCE, SOLID, N.O.S CONTAINS IMIDACLOPRID</t>
  </si>
  <si>
    <t>003 20´ X 8´ X 8´6" GENERAL PU SLAC 60 BAGS ACIDO TECNICO</t>
  </si>
  <si>
    <t>7 CN DMA 60%   DIMETHYLAMINE MINIMUM 60 % SOLUTION   DIMETHYLAMINE, AQUEOUS SOLUTION   CLASS: 3 UN: 1160 PACKINGGROUP: II</t>
  </si>
  <si>
    <t>1280 BAGS MANFIL 800 WP INDIAN IMC O CLASS 9 UN NO 30 77 PKG III</t>
  </si>
  <si>
    <t>5040 BAGS BAGSMANFIL 800 WP INDI AN</t>
  </si>
  <si>
    <t>MANFIL 800 WPTOTAL 5040 BAGS 5040 X 25 KG BAGSMANFIL 800 WP INDI AN I MCOCLASS: 9 UN NO.: 3077</t>
  </si>
  <si>
    <t>004 X 40´ X 8´ X 9´6" HIGH CUBE SLAC 4,320 CARTONS GLYPHOSATE 72% WG (NUFOSATE WG)</t>
  </si>
  <si>
    <t>5 TNK DIMETHYLAMINE AQUEOUS SOLUTION UN 1160, CLASS 3 (8), PG II</t>
  </si>
  <si>
    <t>PALLETIZED ON HEAT TREATED PALLETS ( CYPERMETHRIN TECHNICAL ) PYRETHROID, PESTICIDE</t>
  </si>
  <si>
    <t>3920 BAGS BAGSMANFIL 800 WP INDI AN</t>
  </si>
  <si>
    <t>Ninhua Group Co., Ltd.</t>
  </si>
  <si>
    <t>DALIAN</t>
  </si>
  <si>
    <t>IMAZETAPIR TECNICO AGRIPEC</t>
  </si>
  <si>
    <t>002 40´ X 8´ X 8´6" GENERAL PU SLAC 80 BAGS PICLORAM TECNICO NORTOX</t>
  </si>
  <si>
    <t>ONE 40´ X 8´ X 8´6" GENERAL PU SLAC 50 BAGS FLUAZINAM TECNICO NUFARM FISCAL</t>
  </si>
  <si>
    <t>288 PACKAGES UN 3077, ENVIRONMENTALLY HAZARDOUS SUBSTANCE, SOLID, N.O.S (CONTAINS IMIDACLOPRID), CLASS 9, PG III,</t>
  </si>
  <si>
    <t>INSECTICIDE - CLORPIRIFOS TECNICOAGRIPEC FISCAL</t>
  </si>
  <si>
    <t>NUQUAT(PARAQUAT 276G,L SL)  PACKED IN 20L,DRUM WITH PALLETS, TOTAL  4320 DRUMS</t>
  </si>
  <si>
    <t>40 BG ACIDO TECNICO</t>
  </si>
  <si>
    <t>006 X 20´ X 8´ X 8´6" GENERAL PU SLAC 120 BAGS ACIDO TECNICO ACID TECNICO NUFARM</t>
  </si>
  <si>
    <t>8 TANK ONOISOPROPYLAMINE UN 1221, ISOPROPYLAMINE, 3(8), I,   FLASHPOINT</t>
  </si>
  <si>
    <t>576 PK UN 3077, ENVIRONMENTALLY   HAZARDOUS SUBSTANCE,   SOLID, N.O.S (CONTAINS   IMIDACLOPRID), CLASS 9,   PG III</t>
  </si>
  <si>
    <t>ONE 20´ X 8´ X 8´6" GENERAL PU SLAC 40 IBC BAGS FLUAZINAM TECNICO NUFARM 3-CHLORO-N-(3-CHLORO-5-TRIFLUOROMET HYL-2-PYRIDYL)- A,A,A-TRIFLUORO-2, 6-DINITRO-PTOLUIDINE PACKING GROUP:III</t>
  </si>
  <si>
    <t>ONE 40´ X 8´ X 8´6" GENERAL PU SLAC 100 BAGS GLIFOSATO TECNICO NUFARM FC</t>
  </si>
  <si>
    <t>006 20´ X 8´ X 8´6" GENERAL PU SLAC 120 BAGS ACIDO TECNICO</t>
  </si>
  <si>
    <t>002 40´ X 8´ X 8´6" GENERAL PU SLAC 115 BAGS FLUTRIAFOL TECNICO NUFARM FISCAL</t>
  </si>
  <si>
    <t>100 PACKAGE 20 PACKAGES TECHNICAL   2,4-DICHLOROPHENOXYACETIC   ACID (NON HAZARDOUS)</t>
  </si>
  <si>
    <t>80 PACKAGE 20 PACKAGES STC TECHNICAL   2,4-DICHLOROPHENOXYACETIC   ACID (NON HAZARDOUS)</t>
  </si>
  <si>
    <t>80 DRUM   O,N:0123,1718 20 PACKAGES STC TECHNICAL   2,4-DICHLOROPHENOXYACETIC   ACID (NON HAZARDOUS)</t>
  </si>
  <si>
    <t>288 PACKAGES UN 3077, ENVIRONMENTALLY HAZARDOUS SUBSTANCE, SOLID, N.O.S (CONTAINS IMIDACLOPRID),</t>
  </si>
  <si>
    <t>FORTALEZA</t>
  </si>
  <si>
    <t>2 X 20?´ST CONTAINER TOTAL 38 IBCS ONLY TOTAL THIRTY EIGHT IBCS ONLY:KAISO 250 CS LAMBDA-CYHALOTHRIN PYRETHROID PESTICIDE, LIQUID LAMBDA CYHALOTHRIN 25:0 CS</t>
  </si>
  <si>
    <t>. 2 X 20?´ ST CONTAINER TOTAL 38 INTERMEDIATE BULK CONTAINERS TANKS ONL:Y INTERMEDIATE BULK CONTAINERS TANKS ONLY KAISO 250: CS LAMBDA CYHALOTHRIN ID PESTICIDE, LIQUID, TOXIC UN NUMBER?: 3352 - IMDG CLASS?: 6.1 - PG?: II:I CHEMICAL NAME?: (RS)-ALPHA-CYANO-3-PHENOXYBENZYL Z-(1RS,3RS)-3-(2-CHL:ORO-3,3,3-TRIFLUOROPROPENYL</t>
  </si>
  <si>
    <t>PALLETIZED ON HEAT TREATED PALLETS ( CYPERMETHRIN TECHNICAL ) PYRETHROID, PESTICIDE, LIQUID,</t>
  </si>
  <si>
    <t>(008) 20´ X 8´ X 8´6" GENERAL PU SLAC 160 BAGS ACIDO TECNICO</t>
  </si>
  <si>
    <t>003 20´ X 8´ X 8´6" GENERAL PU SLAC 100 BAGS PICLORAM TECNICO NORTOX</t>
  </si>
  <si>
    <t>576 DRUM UN 3077,   ENVIRONMENTALLY HAZARDOUS   SUBSTANCE, SOLID, N.O.S   (CONTAINS IMIDACLOPRID),   CLASS 9, PG III, EMS:   F-A,S-F,   MARINE POLLUTANT   NUPRID 700WG</t>
  </si>
  <si>
    <t>LACTOFEN TECNICO AGRIPEC IMDG?:9 UN?:3082</t>
  </si>
  <si>
    <t>234 DRUMS   LOADED INTO   1 20´CONTAINER(S)   TRITON(TM) X-114 SURFACTANT 470 LB   PLASTIC DRUM TRADEMARK</t>
  </si>
  <si>
    <t>100 PACKAGES STC TECHNICAL   2,4-DICHLOROPHENOXYACETIC   ACID (NON HAZARDOUS)</t>
  </si>
  <si>
    <t>1 X 20?´ ST CONTAINER TOTAL 20 PALLETS ONLY TOTAL TWENTY PALLETS ONLY: 80 DRUMS ON 20 PLASTIC PALLETS OF CIPERMETRINA (CIPERMETRIN:A TAGROS TECNICO) PACKED IN 80 NOS 240 KGS U.N.APPROVED DRUMS</t>
  </si>
  <si>
    <t>288 PACKAGES UN 3077, ENVIRONMENTALLY HAZARDOUS SUBSTANCE, SOLID, N.O.S (CONTAINS IMIDACLOPRID), CLASS 9, PG III, EMS: F-A,S-F, MARINE POLLUTANT</t>
  </si>
  <si>
    <t>ONE 40´ X 8´ X 8´6" GENERAL PU SLAC 40 BAGS PICLORAM TECNICO NORTOX</t>
  </si>
  <si>
    <t>1 X 40 HQ CONTAINERS SAID TO CONTAIN TOTAL 320 DRUM S ONLY (TOTAL THREE HUNDRE D &amp; TWENTY DRUMS ONLY.) IN SECTICIDE -DIFLUBENZURON TECNICO AGRIPEC FISCAL</t>
  </si>
  <si>
    <t>6 TANK MONOISOPROPYLAMINE - BULK   UN 1221, ISOPROPYLAMINE, 3(8), PG:I,   FLP: -30C, EMS NO: F-E, S-C</t>
  </si>
  <si>
    <t>2 TNK MONOISOPROPYLAMINE - BULK   UN 1221, ISOPROPYLAMINE, 3(8), PG:I   FLP: -30C, EMS NO: F-E, S-C</t>
  </si>
  <si>
    <t>. 1 X 20?´ST CONTAINER TOTAL 20 PALLETS CIPERMETRINA (CIPERMETRIN:A TAGROS TECNICO)</t>
  </si>
  <si>
    <t>1 X 20?´ST CONTAINER TOTAL 19 INTERMEDIATE BULK CONTAINERS LAMBDA-CYHALOTH:RIN</t>
  </si>
  <si>
    <t>90 PACKAGES UN 3077, ENVIRONMENTALLY HAZARDOUS SUBSTANCE, SOLID, N.O.S: (CONTAINS IMIDACLOPRID), CLASS 9, PG III F-A,S-F, MARINE POLLUT:ANT NUPRID 700WG</t>
  </si>
  <si>
    <t>(005) 20´ X 8´ X 8´6" GENERAL PU SLAC 90 BAGS ACIDO TECNICO</t>
  </si>
  <si>
    <t>1 20´CONTAINER(S) 234 DRUMS TRITON(TM) X-114 SURFACTANT 470 LB   PLASTIC DRUM</t>
  </si>
  <si>
    <t>6 TK TRADE NAME : MONOISOPROPYLAMINE   CHEMICAL NAME : ISOPROPYLAMINE</t>
  </si>
  <si>
    <t>Celanese Comercial S De Rl De Cv</t>
  </si>
  <si>
    <t>(008) 20´ X 8´ X 8´ TANK CONTAIN SLAC 8 TANK, CYLINDRICAL UN 1160 DIMETHYLAMINE AQUEOUS SOLUTION, CLASS 3 (8),PG.II FLASH POINT:-30C (CC)  1X20 ISOCONTAINER NOT MARINE POLLUTANT  EMS CODE: F-E,S-C</t>
  </si>
  <si>
    <t>1X20 ST CONTAINER 20 PALLETS 80: DRUMS OF CIPERMETRINA (CIPERMETRINA T:AGROS TECNICO)</t>
  </si>
  <si>
    <t>(504 CASES) COTTONQUIK, BRAZIL 2X10L CASE UN3265, CORROSIVELIQUID, ACIDIC, ORGANIC, N.O.S., (UREA SULFATE ANDETHEPHON), 8, III</t>
  </si>
  <si>
    <t>LACTOFEN TECNICOAGRIPEC FISCAL ID</t>
  </si>
  <si>
    <t>20 DRUM 20 PACKAGES STC TECHNICAL 2,4-DICHLOROPHENOXYACETIC ACID (NON HAZARDOUS)</t>
  </si>
  <si>
    <t>7 TK MONOISOPROPYLAMINE</t>
  </si>
  <si>
    <t>288 PACKAGE ENVIRONMENTALLY HAZARDOUS SUBSTANCE, SOLID, N.O.S (CONTAINS IMIDACLOPRID), MARINE POLLUTANT NUPRID 700WG 288 X 70 32 TREATED PALLETS &amp; DUNNAGE</t>
  </si>
  <si>
    <t>208 PACKAGES UN 3077, ENVIRONMENTALLY HAZARDOUS SUBSTANCE, SO:LID, N.O.S (CONTAINS IMIDACLOPRID), CLASS 9, PG III NUPRID 700WG</t>
  </si>
  <si>
    <t>1 X 20?´ST CONTAINER TOTAL 19 INTERMEDIATE BULK CONTAINERS ONLY TOTA:L NINETEEN INTERMEDIATE BULK CONTAINERS ONLY KAISO 250 CS LAMBDA-CYHA:LOTHRIN PKG?: 1 X 1000 LTRS X 19 IBCS</t>
  </si>
  <si>
    <t>2 X 20?´ST CONTAINER TOTAL 38 INTERMEDIATE BULK CONTAINERS ONLY TOTAL: THIRTY EIGHT INTERMEDIATE BULK CONTAINERS ONLY 38 IBCS TANKS TOTAL TH:IRTY EIGHT IBCS TANKS ONLY KAISO 250 CS LAMBDA-CYHALOTHRIN PKG?: 1 X 10:00 LTRS X 38 IBCS</t>
  </si>
  <si>
    <t>1X20?´ST CONTAINER TOTAL 20 PLASTIC PALLETS ONLY TOTAL TWENTY PLASTIC: PALLETS ONLY 80 DRUMS ON 20 PLASTIC PALLETS CIPERMETRIN:A (CIPERMETRINA TAGROS TECNICO) PACKED IN 80 NOS 240 KGS U.N.APPROVED:DRUMS</t>
  </si>
  <si>
    <t>288 PACKAGES UN 3077, ENVIRONMENTALLY HAZARDOUS SUBSTANCE, SOLID, N.O.:S (CONTAINS IMIDACLOPRID), CLASS 9, PG III</t>
  </si>
  <si>
    <t>1 X 40 HQ CONTAINERS SAID TO CONTAIN TOTAL 320 DRUM S ONLY (TOTAL THREE HUNDRE D &amp; TWENTY DRUMS ONLY.) IN SECTICIDE -DIFLUBENZURON CLASS: 9 UN N O : 3077 PKG GROUP : III</t>
  </si>
  <si>
    <t>IMAZETAPIR TECNICO AGRIPEC FISCAL ID</t>
  </si>
  <si>
    <t>ABAMECTIN TECNICO 95% UN:2588 CLASS:6.1 FISCAL ID</t>
  </si>
  <si>
    <t>ONE 40´ X 8´ X 8´6" GENERAL PU SLAC 60 BAGS TEBUCONAZOLE TECNICO AGRIPEC</t>
  </si>
  <si>
    <t>FLUAZINAM TECNICONUFARM FLUAZINAM TECNICONUFARM</t>
  </si>
  <si>
    <t>5 X 20?´ST CONTAINER TOTAL 340 DRUMS ONLY TOTAL THREE HUNDRED FORTY:DRUMS ONLY INSECTICIDE - CLORPIRIFOS TECNICO AGRIPEC 340 DRUMS X 283.50 KGS NON-REMOVABLE HEAD TYPE LACQUERED (EPOXY) CO:ATED STEEL DRUMS OF UN APPROVED SPECN. AND PALLETISED. CLASS?: 6.1 UN N´ O ?: 2783 PKG GROUP ?: III</t>
  </si>
  <si>
    <t>1 X 20 ST CONTAINER TOTAL 19 INTERMEDIATE BULK CONTAINER ONLY TOTAL: NINETEEN INTERMEDIATE BULK CONTAINER ONLY KAISO 250 CS LAMBDA-CYHALOT:HRIN PKG?: 1 X 1000 LTRS X 19 IBCS</t>
  </si>
  <si>
    <t>(007) 20´ X 8´ X 8´6" GENERAL PU SLAC 140 BAGS ACIDO TECNICO</t>
  </si>
  <si>
    <t>4 X 20 DV CONTAINER INSECTICIDE - CLORPIRIFOS TECNICOAGRIPEC</t>
  </si>
  <si>
    <t>148 DRUMS DIMETOATO TECNICO AGRIPEC 111 PALLETS. 111 PALLETS. 111 PALLETS.</t>
  </si>
  <si>
    <t>6 X 20?´ ST CONTAINERS TOTAL 408 DRUMS ONLY TOTAL FOUR HUNDRED EIGHT:DRUMS ONLY INSECTICIDE - CLORPIRIFOS TECNICO AGRIPEC FISCAL ID</t>
  </si>
  <si>
    <t>1 X 20?´ ST CONTAINER TOTAL 19 IBCS TANKS ONLY TOTAL NINETEEN IBCS TA:NKS ONLY KAISO 250 CS LAMBDA-CYHALOTHRIN PKG?: 1 X 1000 LTRS X 19 IBCS</t>
  </si>
  <si>
    <t>3 X 20?´ST CONTAINER TOTAL 204 DRUMS ONLY TOTAL TWO HUNDRED FOUR DRUM:S ONLY INSECTICIDE - CLORPIRIFOS TECNICO AGRIPEC FISCAL</t>
  </si>
  <si>
    <t>2 X 20?´ST CONTAINER TOTAL 38 IBCS TANKS ONLY TOTAL THIRTY EIGHT IBCS: TANKS ONLY KAISO 250 CS LAMBDA-CYHALOTHRIN PKG?: 1 X 1000 LTRS X 38 IB:CS</t>
  </si>
  <si>
    <t>1 X 40 HQ CONTAINERS SAI D TO CONTAIN TOTAL 320 DRU MS ONLY INS ECTICIDE -DIFLUBENZURON T ECNICO AGRIPEC FISCAL</t>
  </si>
  <si>
    <t>80 DRUM STC TECHNICAL 2,4-DICHLOROPHENOXYACETIC ACID (NON HAZARDOUS</t>
  </si>
  <si>
    <t>100 DRUM STC TECHNICAL 2,4-DICHLOROPHENOXYACETIC ACID (NON HAZARDOUS</t>
  </si>
  <si>
    <t>. 1 X 20?´ST CONTAINER TOTAL 20 PLASTIC PALLETS ONLY TOTAL TWENTY PLAST IC PALLETS ONLY 80 DRUMS ON 20 PLASTIC PALLETS CIPERMETR INA (CIPERMETRINA TAGROS TECNICO</t>
  </si>
  <si>
    <t>320 DRUMS ONLY INSECTICIDE D:IFLUBENZURON TECNICO AGRIPEC FISCAL</t>
  </si>
  <si>
    <t>575 PACKAGES PACKAGE:S UN 3077, ENVIRONMENTALLY HAZARDOUS SUBSTANCE, SOLID, N.O.S (CONTAINS: IMIDACLOPRID), CLASS 9, PG III</t>
  </si>
  <si>
    <t>. 2 X 20?´ST CONTAINER TOTAL 38 IBCS DRUMS ONLY TOTAL THIRTY EIGHT IBCS: DRUMS ONLY KAISO 250 CS LAMBDA-CYHALOTHRIN PKG?: 1 X 1000 LTRS X 38 IB:CS</t>
  </si>
  <si>
    <t>(004) 20´ X 8´ X 8´6" GENERAL PU SLAC 80 BAGS ACIDO TECNICO</t>
  </si>
  <si>
    <t>20 PALLETS IN 80 DRUMS TOLUENE DIISOCYANATE</t>
  </si>
  <si>
    <t>8 X 20 CONTAINERS TOTAL 544 DRUMS ONLY TOTAL FIVE HUNDRED &amp; FORTY: FOUR DRUMS ONLY INSECTICIDE CLORPIRIFOS TECNICO AGRIPEC FISCAL</t>
  </si>
  <si>
    <t>ONE 20´ X 8´ X 8´6" GENERAL PU SLAC 142 BAGS 4-D ACID TECNICO NUFARM</t>
  </si>
  <si>
    <t>ONE 20´ X 8´ X 8´6" GENERAL PU SLAC 160 BAGS 4-D ACID TECNICO NUFARM</t>
  </si>
  <si>
    <t>ABAMECTIN TECNICO 95% FISCAL ID?: CLASS?:6.1</t>
  </si>
  <si>
    <t>240 DR 1 20´CONTAINER(S) TRITON(TM) X-114 SURFACTANT</t>
  </si>
  <si>
    <t>316 DR 1 20´CONTAINER(S) TRITON(TM) X-114 SURFACTANT PLASTIC DRUM</t>
  </si>
  <si>
    <t>IMAZETHAPYR TECHNICAL (IMAZETAPIR TECNICO NUFARM)</t>
  </si>
  <si>
    <t>296 DRUM DIMETOATO TECNICO AGRIPEC CLASS:6.1 UN NO:2783 PG:III</t>
  </si>
  <si>
    <t>IMAZETHAPYR TECH (IMAZETAPIR TECNICO NUFARM)</t>
  </si>
  <si>
    <t>LACTOFEN TECNICO AGRIPEC</t>
  </si>
  <si>
    <t>1 20´CONTAINER(S) 380 DRUMS TRITON(TM) X-114 SURFACTANT 470 LB   PLASTIC DRUM</t>
  </si>
  <si>
    <t>1 X 20 ST CONTAINER TOTAL 20 PALLETS ONLY TOTAL TWENTY PALLETS ONLY DRUMS ON 20 WOODEN PALLETS C IPERMETRINA (CIPERMETRINA TAGROS TECNICO PACKED IN 80 NOS 240 KGS U.N:.APPROVED DRUMS</t>
  </si>
  <si>
    <t>288 PACKAGES UN 3077, ENVIRONMENTALLY HAZARDOUS SUBSTANCE, SOLID, N.O.:S (CONTAINS IMIDACLOPRID), CLASS 9, PG III, ENVIRONMENTALLY HAZARDOUS SUBSTANCE, SOLID, N.O:.S. IMCO NUMBER?: 9 SERIAL NUMBER?: 3077 PACKAGE</t>
  </si>
  <si>
    <t>PORT OF SPAIN</t>
  </si>
  <si>
    <t>38089000</t>
  </si>
  <si>
    <t>ORGANOPHOSPH:ORUS PESTICIDE, SOLID, TOXIC UN NUMBER 2783 IMDG CLASS 6.1 - PG?: I:II CHLORPYRIFOS TECH 97%</t>
  </si>
  <si>
    <t>FLUAZINAM TECNICO NUFARM FISCAL CLASS?: 9 UN NO.?: 307 7</t>
  </si>
  <si>
    <t>ABAMECTIN TECNICO 95% CLASS 6.1 UN NO 2588</t>
  </si>
  <si>
    <t>296 DRUM DIMETOATO TECNICO AGRIPEC FISCAL</t>
  </si>
  <si>
    <t>120 BAG 2,4-D ACID TECNICO NUFARM</t>
  </si>
  <si>
    <t>160 BAG ACID TECNICO NUFARM</t>
  </si>
  <si>
    <t>2 X 20?´ST CONTAINER TOTAL 38 PACKAGE ONLY TOTAL THIRTY EIGHT PACKAGE:S ONLY 38 IBCS KAISO 250 CS LAMBDA-CYHALOTHRIN</t>
  </si>
  <si>
    <t>Sinotrans &amp; Csc</t>
  </si>
  <si>
    <t>160 BAGS 2,4-D ACID TECNICO NUFARM</t>
  </si>
  <si>
    <t>160 BG 2,4-D ACID TECNICO NUFARM BIG BAGS, ON PALLETS</t>
  </si>
  <si>
    <t>1 X 20 CONTAINER 19 PACKAGES KAISO 250 CS LAMBDA-CYHALOTHRIN</t>
  </si>
  <si>
    <t>5 X 20 CONTAINER 340 DRUMS INSECTICIDE - CLORPIRIFOS TECNICO AGRIPEC FISCAL</t>
  </si>
  <si>
    <t>700 CARTONS  THIDIAZURON,DIURON MIXTURE ENVIRONMENTALLY  HAZARDOUS SUBSTANCE, LIQUID,  N.O.S (THIDIAZURON,DIURON  MIXTURE)38089323  HAZARD CLASS: 9  PACKING GROUP: III</t>
  </si>
  <si>
    <t>1 20´CONTAINER(S) LOADED INTO 234 DR TRITON(TM) X-114 SURFACTANT 470 LB PLASTIC DRUM TRADEMARK</t>
  </si>
  <si>
    <t>Sabero Organics Gujarat Ltd.</t>
  </si>
  <si>
    <t>03X20 CONTAINER 2400 DRUMS X 20 LTR DRUM CLORPIRIFOS SABERO 480 EC</t>
  </si>
  <si>
    <t>03X20 CONTAINER CLORPIRIFOS SABERO 480 EC 2400 DRUMS X 20 LTR DRUM</t>
  </si>
  <si>
    <t>40 PALLETS NIPPON 40</t>
  </si>
  <si>
    <t>80 BAGS ACIDO TECNICO</t>
  </si>
  <si>
    <t>127 PACKAGES UN 3077, ENVIRONMENTALLY HAZARDOUS SUBSTANCE, SOLID, N.O.:S (CONTAINS IMIDACLOPRID), CLASS 9, PG III, EMS?: F-A,S-F, MARINE POLLU:TANT NUPRID 700WG</t>
  </si>
  <si>
    <t>FREIGHT PREPAID UN 3077, ENVIRONMENTALLY HAZARDOUS SUBSTANCE, SOLID, N:.O.S (CONTAINS IMIDACLOPRID), CLASS 9, PG III, EMS?: F-A,S-F, MARINE PO:LLUTANT NUPRID 700WG</t>
  </si>
  <si>
    <t>UN 3077, ENVIRONMENTALLY HAZARDOUS SUBSTANCE, SOLID, N.O.S (CONTAINS I:MIDACLOPRID), CLASS 9, PG III, EMS?: F-A,S-F, MARINE POLLUTANT NUPRID 7:00WG</t>
  </si>
  <si>
    <t>90 PACKAGES UN 3077, ENVIRONMENTALLY HAZARDOUS SUBSTANCE, SOLID, N.O.S: (CONTAINS IMIDACLOPRID), CLASS 9, PG III, EMS?: F-A,S-F, MARINE POLLUT:ANT NUPRID 700WG</t>
  </si>
  <si>
    <t>234 DRUMS 1 20´CONTAINER(S) TRITON(TM) X-114 SURFACTANT 470 LB PLASTIC DRUM TRADEMARK</t>
  </si>
  <si>
    <t>IMAZETHAPYR TECHNICAL</t>
  </si>
  <si>
    <t>30 CARTOON BOXES X 20L PALLETS USED X 11 600L 20 CARTOON BOXES X 20L PALLETS USED X:1 TOTAL QUANTITY PER PALLET 400L UN 3082 PROPER SHIPPING NAME:: ENVIRONMENTALLY HAZARDOUS SUBSTANCE, LIQUID, N.O.S (THIDIAZURON,DIUR:ON MIXTURE)38089323 HAZARD CLASS: 9 PACKING GROUP: III 350CTNS=12PLTS</t>
  </si>
  <si>
    <t>160 PIECES 2,4-D ACID TECNICO NUFARM</t>
  </si>
  <si>
    <t>ONE 40´ X 8´ X 8´6" GENERAL PU SLAC 80 BAGS PILCORAM TECNICO NORTOX</t>
  </si>
  <si>
    <t>1 X 20 ST CONTAINER TOTAL 19 PACKAGES ONLY TOTAL NINETEEN PACKAGES ONLY KAISO 250 CS LAMBDA-CYHALOTHRIN 1 X 1000 LTRS X 19 IBCS</t>
  </si>
  <si>
    <t>320 DRUMS ONLY (THREE HUNDRED TWENTY DRUMS ONLY) INSECTICIDE - DIFL:UBENZURON TECNICO AGRIPEC FISCAL ID</t>
  </si>
  <si>
    <t>ONE 20´ X 8´ X 8´6" GENERAL PU SLAC 160 BAGS ACIDO TECNICO</t>
  </si>
  <si>
    <t>04X20 CONTAINER CLORPIRIFOS SABERO 480 EC 3200 DRUMS X 20 LTR DRUM</t>
  </si>
  <si>
    <t>28199000</t>
  </si>
  <si>
    <t>160 BG 2,4-D ACID TECNICO NUFARM 1000 KG BIG BAGS, ON PALLETS</t>
  </si>
  <si>
    <t>2 X 20 ST CONTAINER TOTAL 38 PACKAGES ONLY TOTAL THIRTY EIGHT PACKA GES ONLY 38 IBCS KAISO 250 CS LAMBDA-CYHALOTHRIN PKG?: 1 X 1000 LTRS X: 38 IBCS</t>
  </si>
  <si>
    <t>1 X 20 ST CONTAINER TOTAL 19 PACKAGES ONLY TOTAL NINETEEN PACKAGES ONL Y 19 IBCS KAISO 250 CS LAMBDA-CYHALOTHRIN PKG?: 1 X 1000 LTRS X 19 IBC S</t>
  </si>
  <si>
    <t>1 X 20 ´ST CONTAINER TOTAL 160 DRUMS ONLY INSECTICIDE - DIFLUBENZURON TECNICO AGRIPEC FISCAL PACKING 160 DRUMS X 50 KGS OPEN TOP HEAD TYPE MS LACQUERED (EPOXY) COATED DRUMS OF UN APPROVED SPECN. AND PALLETISED. CLASS?: 9 U:N NO?: 3077 PKG GROUP?: III</t>
  </si>
  <si>
    <t>270DRUMS IMAZETHAPYR TECH (IMAZETAPIR TECNICO NUFARM)</t>
  </si>
  <si>
    <t>ABAMECTIN TECNICO 95% FISCAL</t>
  </si>
  <si>
    <t>320 DRUMS INSECTICIDE - DIFL:UBENZURON TECNICO AGRIPEC FISCAL ID</t>
  </si>
  <si>
    <t>3 20´CONTAINER(S) 234 DR TRITON(TM) X-114 SURFACTANT 470 LB   PLASTIC DRUM</t>
  </si>
  <si>
    <t>SUAPE</t>
  </si>
  <si>
    <t>ONE 20´ X 8´ X 8´6" TANK CONTA SLAC MONOISOPROPYLAMINE UN 1221, ISOPROPYLAMINE, 3(8), I, FLASHPOINT (-30.0C)</t>
  </si>
  <si>
    <t>Celanese Group</t>
  </si>
  <si>
    <t>6 TANK UN 1160 DIMETHYLAMINE, AQUEOUS SOLUTION, CLASS 3 (8), PG II</t>
  </si>
  <si>
    <t>3 20´CONTAINER(S 234 DR TRITON(TM) X-114 SURFACTANT 470 LB   PLASTIC DRUM</t>
  </si>
  <si>
    <t>5 20´CONTAINER(S) 390 DR TRITON(TM) X-114 SURFACTANT 470 LB   PLASTIC DRUM</t>
  </si>
  <si>
    <t>CYPERMETHRIN TECHNICAL ) PYRETHRO ID, PESTICIDE, LIQUID, TOXIC 6.1 UN3352 PACKING GROUP III</t>
  </si>
  <si>
    <t>2X20?´ ST CONTAINER 38 PACKAGES 38 IBCS KAISO 250 CS LAMBDA-CYHALOTHRIN PKG?: 1 X 1000 LTRS X 3:8 IBCS PESTICIDE, LIQUID, TOXIC LAMBDA CYHALOTHRIN 250 G,L CS (KAISO 250 CS:)</t>
  </si>
  <si>
    <t>IMAZETHAPYR TECH IMAZETAPIR TECNICO NUFARM</t>
  </si>
  <si>
    <t>ONE 20´ X 8´ X 8´6" TANK CONTA SLAC MONOISOPROPYLAMIN UN 1221, ISOPROPYLAMINE, 3(8), PG:I, FLASHPOINT(-30.0C)</t>
  </si>
  <si>
    <t>ONE 20´ X 8´ X 8´6" TANK CONTA SLAC 8 TANK MONOISOPROPYLAMINE UN 1221, ISOPROPYLAMINE, 3(8), PG:I, FLASHPOINT (-30.0C)</t>
  </si>
  <si>
    <t>4 TANK DIMETHYLAMINE, AQUEOUS SOLUTION,</t>
  </si>
  <si>
    <t>160 BAG 2,4-D ACID TECNICO NUFARM</t>
  </si>
  <si>
    <t>100 DR 2,4-DICHLOROPHENOXYACETIC ACID (NON HAZARDOUS</t>
  </si>
  <si>
    <t>20 PACKAGES STC TECHNICAL 2,4-DICHLOROPHENOXYACETIC ACID (NON HAZARDOUS</t>
  </si>
  <si>
    <t>2 X 20 ST CONATINER TOTAL 38 PACKAGE ONLY TOTAL THIRTY EIGHT PACKAGE ONLY 38 IBCS KAISO 250 CS LAMBDA-CYHALOTHRIN</t>
  </si>
  <si>
    <t>160 DR LOW SULFUR BUNKER SURCHARGE NETT, PALLETIZED ON HEAT TREATED PALLETS CYPERMETHRIN TECHNICAL PYRETHROID, PESTICIDE, LIQUID, TOXIC</t>
  </si>
  <si>
    <t>288 PK ENVIRONMENTALLY HAZARDOUS SUBSTANCE, SOLID, N.O.S CONTAINS IMIDACLOPRID), 9, PG III, EMS: MARINE POLLUTANT NUPRID 700WG</t>
  </si>
  <si>
    <t>1600 BOXES (40 PALLETS) NUPRID 700 WG (IMIDACLOPRID 70% WG)</t>
  </si>
  <si>
    <t>6 20´ X 8´ X 8´6" GENERAL PU SLAC 120 BAGS ACIDO TECNICO 2,4-D ACIDO TECNICO NUFARM</t>
  </si>
  <si>
    <t>340 DRUMS ONLY (THREE HUNDRED FORTY DRUMS ONLY) INSECTICIDE - CLORP:IRIFOS TECNICO AGRIPEC FISCAL</t>
  </si>
  <si>
    <t>160 BG 2,4-D ACID TECNICO NUFARM</t>
  </si>
  <si>
    <t>160 PK 2,4-D ACID TECNICO NUFARM 1000 KG BIG BAGS, ON PALLETS</t>
  </si>
  <si>
    <t>Intermodal Tank Transport</t>
  </si>
  <si>
    <t>6 PACKAGES MONOISOPROYLAMINE-BULK   CHEMICALS NOS, HAZARDOUS   UN1221 ISOPROPYLAMINE 3 (8) I FLASHPOINT   (-30.0 C) EMS NO:F-E, S-C</t>
  </si>
  <si>
    <t>6 20´ X 8´ X 8´6" TANK CONTA SLAC 6 TANK MONOISOPROPYLAMINE UN 1221, ISOPROPYLAMINE, 3(8), I,</t>
  </si>
  <si>
    <t>Den Hartogh Logistics</t>
  </si>
  <si>
    <t>7 20´ X 8´ X 8´6" TANK CONTA SLAC 7 TANK UN 1221 ISOPROPYLAMINE 3 (8) I MONOISOPROPYLAMINE</t>
  </si>
  <si>
    <t>7 TANK MONOISOPROPYLAMINE-BULK   CHEMICALS NOS, HAZARDOUS   UN 1221 ISOPROPYLAMINE,   3 (8) I FLASHPOINT (-30.0C)</t>
  </si>
  <si>
    <t>7 20´ X 8´ X 8´6" TANK CONTA SLAC 7 TANK CONTAINING: MONOISOPROPYLAMINE UN 1221, ISOPROPYLAMINE, 3(8),</t>
  </si>
  <si>
    <t>6 20´ X 8´ X 8´6" TANK CONTA SLAC 6 TANK UN 1221 ISOPROPYLAMINE 3 (8) I, MONOISOPROPYLAMINE</t>
  </si>
  <si>
    <t>4 X 20" ISOCONTAINER NOT MARINE POLLUTAN   NOT MARINE POLLUTANT EMS CODE: F-E,S-D   EMS CODE F-E, S-C DIMETHYLAMINE, AQUEOUS SOLUTION</t>
  </si>
  <si>
    <t>38089295</t>
  </si>
  <si>
    <t>COTTONQUICK BRAZIL 2 X 10L CASE UN3265, CORROSIVE LIQUID, ACIDIC, ORGANIC, N.O.S., (UREA SULFATE AND ETHEPHON), 8, III</t>
  </si>
  <si>
    <t>288 PACKAGES UN 3077, ENVIRONMENTALLY HAZARDOUS SUBSTANCE, SOLID, N.O.S (CONTAINS IMIDACLOPRID), CLASS 9, PG III, NUPRID 700WG</t>
  </si>
  <si>
    <t>576 PACKAGES UN 3077,   ENVIRONMENTALLY HAZARDOUS   SUBSTANCE, SOLID, N.O.S   (CONTAINS IMIDACLOPRID),   CLASS 9, PG III,   EMS: F-A,S-F,   MARINE POLLUTANT   NUPRID 700WG</t>
  </si>
  <si>
    <t>ABAMECTIN TECNICO 95% FISCAL CLASS 6.1 UN</t>
  </si>
  <si>
    <t>1X20 DV FCL CONTAINER STC 800 DRUMS ONLY CLORPIRIFOS SABERO 480 EC 80:0 DRUMS X 20 LTR DRUM</t>
  </si>
  <si>
    <t>3200 BOXES (80 PALLETS) NUPRID 700 WG (IMIDACLOPRID 70% WG) PKG?: 10 X:1 KG X 3200 BOXES = 80 PALLETS</t>
  </si>
  <si>
    <t>800 BOXES (20 PALLETS) NUPRID 700 WG (IMIDACLOPRID 70% WG)</t>
  </si>
  <si>
    <t>120 PAL 2,4-D ACID TECNICO NUFARM ON PALLETS</t>
  </si>
  <si>
    <t>Arkema</t>
  </si>
  <si>
    <t>LA CHAMBRE</t>
  </si>
  <si>
    <t>29053910</t>
  </si>
  <si>
    <t>240 DRUM HEXILENE GLICOL (HG)</t>
  </si>
  <si>
    <t>100 PACKAGES TECHNICAL 2,4-DICHLOROPHENOXYACETIC ACID (NON HAZARDOUS)</t>
  </si>
  <si>
    <t>100 DRUM TECHNICAL 2,4-DICHLOROPHENOXYACETIC ACID (NON HAZARDOUS)</t>
  </si>
  <si>
    <t>1 X 20 ST CONTAINER 38 PACKAGES KAISO 250 CS LAMBDA-CYHALOTHRIN</t>
  </si>
  <si>
    <t>7 20´ X 8´ X 8´6" TANK CONTA SLAC 7 TANK MONOISOPROPYLAMINE BULK CHEMICALS NOS, HAZARDOUS UN 1221, ISOPROPYLAMINE, 3(8) I</t>
  </si>
  <si>
    <t>234 DRUMS TRITON(TM) X-114 SURFACTANT 470 LB   PLASTIC DRUM TRADEMARK</t>
  </si>
  <si>
    <t>100 PACKAGES STC TECHNICAL   2,4-DICHLOROPHENOXYACETIC   ACID (NON HAZARDOUS</t>
  </si>
  <si>
    <t>340 DRUMS ONLY (THREE HUNDRED FORTY DRUMS ONLY) INSECTICIDE - CLORP:IRIFOS TECNICO AGRIPEC</t>
  </si>
  <si>
    <t>100 PALLET TECHNICAL   2,4-DICHLOROPHENOXYACETIC   ACID (NON HAZARDOUS</t>
  </si>
  <si>
    <t>1X20  FCL CONTAINER 160 DRUMS ONLY (ONE HUNDRED SIXTY DRUMS ONLY.): INSECTICIDE- DIFLUBENZURON TECNICO AGRIPEC FISCAL ID</t>
  </si>
  <si>
    <t>100 PALLET TECHNICAL 2,4-DICHLOROPHENOXYACETIC   ACID (NON HAZARDOUS)</t>
  </si>
  <si>
    <t>1600 BOXES (40 PALLETS) NUPRID 700 WG (IMIDACLOPRID 70% WG</t>
  </si>
  <si>
    <t>5X20 FCL CONTAINER CONTAIN TOTAL 4000 DRUMS ONLY 4000 DRUMS X 20 LTR DRUM CLORPIRIFOS SABERO 480 EC MEASURE:MENT?: 80000</t>
  </si>
  <si>
    <t>01X20 CONTAINER CLORPIRIFOS SABERO 480 EC 800 DRUMS X 20 LTR DRUM</t>
  </si>
  <si>
    <t>4X20?  DV FCL CONTAINERS TOTAL 3200 DRUMS ONLY (TOTAL 3200 DRUMS X 20 LTR DRUM CLORPIRIFOS SABERO 4:80 EC</t>
  </si>
  <si>
    <t>120 PK 2,4-D ACID TECNICO NUFARM</t>
  </si>
  <si>
    <t>2400 BOXES (60 PALLETS) NUPRID 700 WG (IMIDACLOPRID 70% WG)</t>
  </si>
  <si>
    <t>008 20´ X 8´ X 8´6" GENERAL PU SLAC 160 BAGS ACIDO TECNICO</t>
  </si>
  <si>
    <t>160 DR HEXILENO GLICOL (HG)</t>
  </si>
  <si>
    <t>7 20´ X 8´ X 8´6" TANK CONTA SLAC 7 TANK MONOISOPROPYLAMINE UN 1221, ISOPROPYLAMINE, 3(8),</t>
  </si>
  <si>
    <t>576 PACKAGES UN 3077, ENVIRONMENTALLY HAZARDOUS SUBSTANCE, SOLID, N.O.S (CONTAINS IMIDACLOPRID), CLASS 9, PG III, EMS: F-A,S-F, MARINE POLLUTANT NUPRID 700WG</t>
  </si>
  <si>
    <t>2 X 20 CONTAINER TOTAL 38 PACKAGES KAISO 250 CS LAMBDA-CYHALOTHRIN PKG</t>
  </si>
  <si>
    <t>34022000</t>
  </si>
  <si>
    <t>2 20´CONTAINER(S) 156 DR TRITON(TM) X-114 SURFACTANT 470 LB   PLASTIC DRUM</t>
  </si>
  <si>
    <t>4 X 20?´ ST CONTAINERS TOTAL 76 PACKAGES LAMBDA-CYHALOTHRIN</t>
  </si>
  <si>
    <t>4X20 FCL CONTAINER CONTAIN 3200 DRUMS ONLY DRUM CLORPIRIFOS SABERO:480 EC</t>
  </si>
  <si>
    <t>2X40´GP FCL 296 DRUM DIMETOATO TECNICO AGRIPEC</t>
  </si>
  <si>
    <t>MANFIL 800 WPTOTAL 1920 CORRUGATED BOX 1920 CBX 10 NOS X 1 KG PO UCH MANFIL 800WP INDIAN</t>
  </si>
  <si>
    <t>136 DRUMS ONLY (ONE HUNDRED THIRTY SIX DRUMS ONLY) INSECTICIDE- CLOR PIRIFOS TECNICO AGRIPEC FISCAL ID</t>
  </si>
  <si>
    <t>160 PK 2,4-D ACID TECNICO NUFARM</t>
  </si>
  <si>
    <t>KAISO 250 CS LAMBDA-CYHALOTHRIN PKG?: 1 X 1000 LTRS X 38 IBCS</t>
  </si>
  <si>
    <t>40 PALLETS PLANT PROTECTION PRODUCT USE FOR AGRICULTURAL PURPOSE: IMIDACLOPRID 70% WG</t>
  </si>
  <si>
    <t>5600 BOXES (140 PALLETS) NUPRID 700 WG (IMIDACLOPRID 70% WG)</t>
  </si>
  <si>
    <t>78 DRUMS LOADED ONTO 20 PALLETS LOADED INTO 1 20´CONTAINER(S) TRITON(TM) X-114 SURFACTANT 470 LB PLASTIC DRUM TRADEMARK</t>
  </si>
  <si>
    <t>4,320 CARTONS GLYPHOSATE 72% WG NUFOSATE WG</t>
  </si>
  <si>
    <t>4,320 CARTONS GLYPHOSATE 72% WG (NUFOSATE WG</t>
  </si>
  <si>
    <t>3,240 CARTONS GLYPHOSATE 72% WG (NUFOSATE WG)</t>
  </si>
  <si>
    <t>4,320 CARTONS GLYPHOSATE 72% WG (NUFOSATE WG)</t>
  </si>
  <si>
    <t>160 PK PALLETS 2,4-D ACID TECNICO NUFARM</t>
  </si>
  <si>
    <t>UN 3077, ENVIRONMENTALLY HAZARDOUS SUBSTANCE, SOLID, N.O.S (CONTAINS I:MIDACLOPRID), CLASS 9, PG III</t>
  </si>
  <si>
    <t>288 PACKAGED UN 3077, ENVIRONMENTALLY HAZARDOUS SUBSTANCE, SOLID, N.O.:S (CONTAINS IMIDACLOPRID), CLASS 9, PG III EMS F-A,S-F, MARINE POLLU:TANT NUPRID 700WG</t>
  </si>
  <si>
    <t>288 PACKAGES UN 3077, ENVIRONMENTALLY HAZARDOUS SUBSTANCE, SOLID, N.O.:S (CONTAINS IMIDACLOPRID), CLASS 9, PG III (288 X 70 KG) 32 TREATED PALLETS &amp; D UNNAGE ENVIRONMENTALLY HA ZARDOUS SUBSTANCE, SOLID, N.O.S. MARINE POLLUTANT</t>
  </si>
  <si>
    <t>3920 BAGS MANFIL 800 WP</t>
  </si>
  <si>
    <t>234 DRUMS LOADED ONTO 20 PALLETS LOADED INTO TRITON(TM) X-114 SURFACTANT 470 LB   PLASTIC DRUM TRADEMARK</t>
  </si>
  <si>
    <t>3920 BAGS MANFIL 800 WP INDI AN</t>
  </si>
  <si>
    <t>IMAZETHAPYR TECHNICAL (IMAZETAPIR TECNICO NUFARM</t>
  </si>
  <si>
    <t>204 DRUMS ONLY (TWO HUNDRED FOUR DRUMS ONLY) INSECTICIDE - CLORPIRIFO:S TECNICO AGRIPEC FISCAL 204 DRUMS</t>
  </si>
  <si>
    <t>40 PALLETS FLUAZINAM TECNICONUFARM</t>
  </si>
  <si>
    <t>MANFIL 800 WPMANFIL 800 WPTOTAL 1920 BOX 1920 POUCH MANFIL 800 WP INDIAN</t>
  </si>
  <si>
    <t>9 20´ X 8´ X 8´6" TANK CONTA SLAC 9 TANK MONOISOPROPYLAMINE ISOPROPYLAMINE</t>
  </si>
  <si>
    <t>03 20´CONTAINER(S) 234 DRUMS TRITON(TM) X-114 SURFACTANT 470 LB   PLASTIC DRUM</t>
  </si>
  <si>
    <t>8 20´ X 8´ X 8´6" TANK CONTA SLAC 8 TANK MONOISOPROPYLAMINE ISOPROPYLAMINE</t>
  </si>
  <si>
    <t>04 40´ X 8´ X 9´6" HIGH CUBE SLAC 4,320 CARTONS 00KGSGLYPHOSATE 72%WG(NUFOSATEWG)</t>
  </si>
  <si>
    <t>04 40´ X 8´ X 9´6" HIGH CUBE SLAC 4,320 CARTONS GLYPHOSATE 72% WG (NUFOSATE WG)</t>
  </si>
  <si>
    <t>270 DRUMS IMAZETHAPYR TECHNICAL (IMAZETAPIR TECNICO NUFARM)</t>
  </si>
  <si>
    <t>04 40´ X 8´ X 9´6" HIGH CUBE SLAC 4,320 CARTONS GLYPHOSATE 72%WG(NUFOSATEWG)</t>
  </si>
  <si>
    <t>PICLORAM TECNICOYN 60 OF PALLETS</t>
  </si>
  <si>
    <t>1X40  HC FCL CONTAINER 320 DRUMS ONLY (THREE HUNDRED TWENTY DRUM:S ONLY) INSECTICIDE - DIFLUBENZURON TECNICO AGRIPEC FISCAL</t>
  </si>
  <si>
    <t>87, 040.00LITERS NUQUAT (PARAQUAT 276 G,L SL) PACKED IN 20LITERS,DRUM WITH PALLETS, TOTAL 4352DRUMS</t>
  </si>
  <si>
    <t>204 DRUMS ONLY (TWO HUNDRED FOUR DRUMS ONLY) INSECTICIDE - CLORPIRIF:OS TECNICO AGRIPEC FISCAL</t>
  </si>
  <si>
    <t>800 BOXES (20 PALLETS) NUPRID 700 WG (IMIDACLOPRIDO</t>
  </si>
  <si>
    <t>19 IBCS KAISO 250 CS LAMBDA-CYHALOTHRIN</t>
  </si>
  <si>
    <t>544 DRUMS ONLY (FIVE HUNDRED FORTY FOUR DRUMS ONLY) INSECTICIDE - CL:ORPIRIFOS TECNICO AGRIPEC FISCAL</t>
  </si>
  <si>
    <t>2 X 20?  FCL CONTAINER 38 IBCS KAISO 250 CS LAMBDA - CYHALOTHRIN</t>
  </si>
  <si>
    <t>004 40´ X 8´ X 9´6" HIGH CUBE SLAC 4320CARTONS 23 GLYPHOSATE 72% WG (NUFOSATE WG</t>
  </si>
  <si>
    <t>7 20´ X 8´ X 8´6" TANK CONTA SLAC 7 TANK MONOISOPROPYLAMINE UN 1221, ISOPROPYLAMINE, 3(8), I,</t>
  </si>
  <si>
    <t>8 20´ X 8´ X 8´6" TANK CONTA SLAC 8 TANK MONOISOPROPYLAMINE UN 1221, ISOPROPYLAMINE, 3(8), I,</t>
  </si>
  <si>
    <t>7 20´ X 8´ X 8´6" TANK CONTA SLAC 7 TANK UN 1221, ISOPROPYLAMINE, 3(8), I, MONOISOPROPYLAMINE</t>
  </si>
  <si>
    <t>100 PALLETS CONTAINING 4000 BOXES NUPRID 700 WG (IMIDACLOPRID 70% WG) 4000 BOXES = 100 PALLETS</t>
  </si>
  <si>
    <t>5 CONTAINERS DIMETHYLAMINE, AQUEOUS SOLUTION</t>
  </si>
  <si>
    <t>08 20´ X 8´ X 8´6" GENERAL PU SLAC 160 BAGS ACIDO TECNICO NUFARM</t>
  </si>
  <si>
    <t>UN 3016 CLASS 6.1 87, 040.00LITERS NUQUAT (PARAQUAT 276 G,L SL) PACKED IN 20LITERS,DRUM WITH PALLETS, TOTAL 4352DRUMS</t>
  </si>
  <si>
    <t>UN 3077, ENVIRONMENTALLY HAZARDOUS SUBSTANCE, SOLID, N.O.S (CONTAINS I:MIDACLOPRID), CLASS 9, PG III 32 TREATED PALLETS</t>
  </si>
  <si>
    <t>06 20´ X 8´ X 8´6" TANK CONTA SLAC 6 TANK MONOISOPROPYLAMINE UN 1221, ISOPROPYLAMINE, 3(8), I,</t>
  </si>
  <si>
    <t>03 20´ X 8´ X 8´6" TANK CONTA SLAC 3 TANK MONOISOPROPYLAMINE UN 1221, ISOPROPYLAMINE</t>
  </si>
  <si>
    <t>07 20´ X 8´ X 8´6" TANK CONTA SLAC 7 TANK MONOISOPROPYLAMINE UN 1221, ISOPROPYLAMINE</t>
  </si>
  <si>
    <t>06 20´ X 8´ X 8´6" TANK CONTA SLAC 6 TANK MONOISOPROPYLAMINE  ISOPROPYLAMINE</t>
  </si>
  <si>
    <t>07 20´ X 8´ X 8´6" TANK CONTA SLAC 7 TANK MONOISOPROPYLAMINE ISOPROPYLAMINE</t>
  </si>
  <si>
    <t>FLUROXYPYR-MEPTYL TECH (FLUROXIPIR MEPTILICO TECNICO NUFARM)</t>
  </si>
  <si>
    <t>CONTAINS 270 DRUMS IMAZETHAPYR TECHNICAL (IMAZETAPIR TECNICO NUFARM</t>
  </si>
  <si>
    <t>Jiangsu Institute Of Ecomones Co., Ltd.</t>
  </si>
  <si>
    <t>METSULFURON-METHYL 60%WDG (NUFURON)</t>
  </si>
  <si>
    <t>TRITON(TM) X-114SURFACTANT 470 LBPLASTIC DRUM</t>
  </si>
  <si>
    <t>FLUAZINAM TECNICONUFARM CLASS: 9UN NO.: 3077</t>
  </si>
  <si>
    <t>4480 BAGS 800 WPMANFIL</t>
  </si>
  <si>
    <t>UN:3016  86, 400.00LITERS NUQUAT (PARAQUAT 276  G,L SL) PACKED IN 5L,D*4,C WITH 4320CARTONS</t>
  </si>
  <si>
    <t>86, 400.00LITERS NUQUAT (PARAQUAT 276 G,L SL) PACKED IN 5L,D*4,C WITH PALLETS, TOTAL 4320CARTONS</t>
  </si>
  <si>
    <t>86, 400.00LITERS NUQUAT (PARAQUAT 276 UN:3016 CL:6.1 G,L SL) PACKED IN 5L,D*4,C WITH PALLETS, TOTAL 4320CARTONS</t>
  </si>
  <si>
    <t>8 TNK ISOCONTAINER DIMETHYLAMINE AQUEOUS SOLUTION, UN 1160, CLASS 3 (8) PG II</t>
  </si>
  <si>
    <t>007 20´ X 8´ X 8´6" GENERAL PU SLAC 140 BAGS ACIDO TECNICO</t>
  </si>
  <si>
    <t>008 20´ 160 PALLETS ACIDO TECNICO ACID TECNICO NUFARM</t>
  </si>
  <si>
    <t>X20 ISOCONTAINER 10 TANK DIMETHYLAMINE AQUEOUS SOLUTION</t>
  </si>
  <si>
    <t>KATTUPALLI</t>
  </si>
  <si>
    <t>80 DRUMS ON 20 WOODEN PALLETS CIPERMETRINA (CIPERMETRINA TAGROS TECNICO)</t>
  </si>
  <si>
    <t>40 PALLETS CONTAINING 1600 BOXES NUPRID 700 WG (IMIDACLOPRID 70% WG</t>
  </si>
  <si>
    <t>340 DRUMS ONLY INSECTICIDE - CLORP:IRIFOS TECNICO AGRIPEC FISCAL ID?:</t>
  </si>
  <si>
    <t>38 IBCS KAISO 250 CS LAMBDA-CYHALOTHRIN 1 X 1000 LTRS</t>
  </si>
  <si>
    <t>800BOXES ON 20 PALLET S NUPRID 700 WG (IMIDACLOP RID70% WG)</t>
  </si>
  <si>
    <t>3360 BAGS 3360 X 25 KG BAGSMANFIL 800 WP</t>
  </si>
  <si>
    <t>1920 CORRUGATED BOX 1920 CBX 10 NOS PO UCH MANFIL 800WP INDIAN</t>
  </si>
  <si>
    <t>PICLORAM TECNICOYN TOTAL 20 OF PALLETS FISCAL</t>
  </si>
  <si>
    <t>160 PK ACID TECNICO NUFARM</t>
  </si>
  <si>
    <t>04 20´ X 8´ X 8´6" GENERAL PU SLAC 80 BAGS ACIDO TECNICO</t>
  </si>
  <si>
    <t>400 DRUM HEXILENO GLICOL (HG)-</t>
  </si>
  <si>
    <t>6480 CARTONS 129, 600.00LITERS NUQUAT (PARAQUAT 276 G,L SL) PACKED IN 5L,D*4,C WITH PALLETS</t>
  </si>
  <si>
    <t>64, 800.00LITERS NUQUAT (PARAQUAT 276 G,L SL) PACKED IN 5L,D*4,C WITH PALLETS, TOTAL 3240CARTONS CL:6.1 UN:3016</t>
  </si>
  <si>
    <t>Logistics Corp</t>
  </si>
  <si>
    <t>02 20´ X 8´ X 8´6" TANK CONTA SLAC 2 TANK CHEMICALS NOS, HAZARDOUS MONOISPORPYLAMINE - BULK UN 1221 ISOPROPYLAMINE</t>
  </si>
  <si>
    <t>1088DRUMS 21,760.00LITERS NUQUAT (PARAQUAT 276 G,L SL) PACKEDIN 20LITERS,DRUM</t>
  </si>
  <si>
    <t>1088DRUMS 21,760.00LITERS NUQUAT (PARAQUAT 276 G,L SL) PACKEDIN 20LITERS,DRUMWITH PALLETS,</t>
  </si>
  <si>
    <t>FLUAZINAM TECNICONUFARM 40 PALLETS</t>
  </si>
  <si>
    <t>340 DRUMS ONLY (THREE HUNDRED FORTY DRUMS ONLY) INSECTICIDE - CLORPIR:IFOS TECNICO AGRIPEC FISCAL ID</t>
  </si>
  <si>
    <t>4480 BAGS 4480 X 25 KG BAGSMANFIL 800 WP INDI AN</t>
  </si>
  <si>
    <t>M &amp; S Logistics Ltd.</t>
  </si>
  <si>
    <t>07 20´ X 8´ X 8´6" TANK CONTA SLAC 7 TANK CHEMICALS NOS, HAZARDOUS MONOISPORPYLAMINE - BULK UN 1221 ISOPROPYLAMINE,</t>
  </si>
  <si>
    <t>2560 CORRUGATED BOX 2560 CBX 10 NOS POUCH MANFIL 800WP INDIAN</t>
  </si>
  <si>
    <t>05 20´ X 8´ X 8´6" TANK CONTA SLAC 5 TANK MONOISOPROPYLAMINE - BULK CHEMICAL NOS, HAZARDOUS UN 1221 ISOPROPYLAMINE,</t>
  </si>
  <si>
    <t>4480 BAGS BAGSMANFIL 800 WP INDI AN</t>
  </si>
  <si>
    <t>004 20´ 80 BAGS ACIDO TECNICO ACID TECNICO NUFARM</t>
  </si>
  <si>
    <t>140 CLL 2,4-D ACID TECNICO NUFARM</t>
  </si>
  <si>
    <t>FLUAZINAM TECNICONUFARM</t>
  </si>
  <si>
    <t>29212900</t>
  </si>
  <si>
    <t>5 TANK,CYLINDRICAL DMA 60% DIMETHYLAMINE MINIMUM 60 % SOLUTION MINIMUM 60 % SOLUTION   CUSTOMERS P.O. NU UN 1160 DIMETHYLAMINE AQUEOUS SOLUTION 3 (8) II</t>
  </si>
  <si>
    <t>7 TANK DIMETHYLAMINE AQUEOUS SOLUTION, UN 1160 CLASS 3 (8), PG II</t>
  </si>
  <si>
    <t>476 DRUMS ONLY INSECTICIDE - CL:ORPIRIFOS TECNICO AGRIPEC</t>
  </si>
  <si>
    <t>LE HAVRE</t>
  </si>
  <si>
    <t>005 20´ X 8´ X 8´6" GENERAL PU SLAC TOTALS 400 DRUMS HEXILENO GLICOL (HG)</t>
  </si>
  <si>
    <t>400 DRUM   HEXILENO GLICOL (HG)-   CAS 107-41-5-</t>
  </si>
  <si>
    <t>2 20´CONTAINER(S) 156 DRUMS TRITON(TM) X-114 SURFACTANT 470 LB   PLASTIC DRUM</t>
  </si>
  <si>
    <t>544 DRUMS INSECTICIDE - CL:ORPIRIFOS TECNICO AGRIPEC</t>
  </si>
  <si>
    <t>288 PACKAGES UN 3077, ENVIRONMENTALLY HAZARDOUS SUBSTANCE, SOLID, N.O.:S (CONTAINS IMIDACLOPRID), CLASS 9, PG III, EMS?: F-A,S-F, MARINE POLLU:TANT NUPRID 700WG</t>
  </si>
  <si>
    <t>5X40´GP 1X20´GP 5280 CTN NIPPON 40</t>
  </si>
  <si>
    <t>800 BOXES ON 20 PALLETS T OTAL 2400 BOXES (60 PALLET S) NUPRID 700 WG (IMIDACLO PRID70% WG) PKG</t>
  </si>
  <si>
    <t>08X20 FCL TOTAL4480 BAGS BAGS MANFIL800 WP</t>
  </si>
  <si>
    <t>120 CLL ACID TECNICO NUFARM</t>
  </si>
  <si>
    <t>(005) 20´ X 8´ X 8´6" TANK CONTA SLAC 5 TANK MONOISOPROPYLAMINE ISOPROPYLAMINE</t>
  </si>
  <si>
    <t>204 DRUMS ONLY (TWO HUNDRED FOUR DRUMS ONLY) INSECTICIDE - CLORPIRIFOS: TECNICO AGRIPEC FISCAL</t>
  </si>
  <si>
    <t>1 X 1000 LTRS X 38 IBCS KAISO 250 CS LAMBDA-CYHALOTHRIN</t>
  </si>
  <si>
    <t>21,760.00LITERS NUQUAT (PARAQUAT 276 G,L SL) PACKEDIN 20LITERS,DRUMWITH PALLETS CLASS :6.1 UN:3016 PG:I</t>
  </si>
  <si>
    <t>21,760.00LITERS NUQUAT (PARAQUAT 276 G,L SL) PACKEDIN 20LITERS,DRUMWITH PALLETS, PACKEDIN 20LITERS,DRUMWITH PALLETS</t>
  </si>
  <si>
    <t>21,760.00LITERS NUQUAT (PARAQUAT 276 G,L SL) PACKEDIN 20LITERS,DRUMWITH PALLETS CLASS 6.1 UN:3016 PG:I</t>
  </si>
  <si>
    <t>007 X 20´ X 8´ X 8´6" GENERAL PU SLAC 140 BIG BAGS ACID TECNICO NUFARM</t>
  </si>
  <si>
    <t>80 DRUMS ON 20 WOODEN PALLETS OF CIP:ERMETRINA (CIPERMETRINA TAGROS TECNICO)</t>
  </si>
  <si>
    <t>6480CARTONS 129, 600.00LITERS GLYPHOSATE 72% WG (NUFOSATE)</t>
  </si>
  <si>
    <t>(007) 20´ X 8´ X 8´6" TANK CONTA SLAC 7 TANK MONOISOPROPYLAMINE UN 1221, ISOPROPYLAMINE, 3(8), PG:I</t>
  </si>
  <si>
    <t>(007) 20´ X 8´ X 8´6" TANK CONTA SLAC 7 TANK MONOISOPROPYLAMINE ISOPROPYLAMINE</t>
  </si>
  <si>
    <t>(006) 20´ X 8´ X 8´6" TANK CONTA SLAC 6 TANK MONOISOPROPYLAMINE ISOPROPYLAMINE</t>
  </si>
  <si>
    <t>21,760.00LITERS NUQUAT (PARAQUAT 276 G,L SL) PACKEDIN 20LITERS,DRUMWITH PALLETS, TOTAL 1088DRUMS CLASS 6.1 UN:3016 PG:I CY</t>
  </si>
  <si>
    <t>5600 BOXES ON 20 PALLE TS NUPRID 700WG (IMIDACL OPRID 70% WG</t>
  </si>
  <si>
    <t>40 BAGS PICLORAM TECNICO YN TOTAL 20 OF PALLETS FISCAL</t>
  </si>
  <si>
    <t>1600 BOXES ON 40 PALLETS PER CONTAINER 800 BOXES ON 20 PALLETS N:UPRID 700 WG (IMIDACLOPRID 70% WG) PKG</t>
  </si>
  <si>
    <t>6480CARTONS GLYPHOSATE 72% WG (NUFOSATE)</t>
  </si>
  <si>
    <t>80 DRUMS ON 20 WOODEN PALLETS OF CIPERMETRINA (CIPERMETRINA TAGROS TECN ICO)</t>
  </si>
  <si>
    <t>80 DRUMS OF CIPERMETRINA (CIPERMETRINA TAGROS TECNICO)</t>
  </si>
  <si>
    <t>160 CLL 2,4-D ACID TECNICO NUFARM</t>
  </si>
  <si>
    <t>06 20´ X 8´ X 8´6" TANK CONTA SLAC 6 TANK MONOISOPROPYLAMINE ISOPROPYLAMINE</t>
  </si>
  <si>
    <t>03 20´CONTAINER(S) 234 DRUMS TRITON(TM) X-114 SURFACTANT 470 LB   PLASTIC DRUM TRADEMARK</t>
  </si>
  <si>
    <t>2X40´GP 296 DRUM DIMETOATO TECNICO AGRIPEC</t>
  </si>
  <si>
    <t>21,760.00LITERS NUQUAT (PARAQUAT 276 G,L SL) PACKEDIN 20LITERS,DRUMWITH PALLETS 1088DRUMS</t>
  </si>
  <si>
    <t>KAISO 250 CS LAMBDA-CYHALO THRIN38 IBCS KAISO 250CS LAMBD A-CYHALOTHRIN</t>
  </si>
  <si>
    <t>1088DRUMS 21,760.00LITERS NUQUAT (PARAQUAT 276 G,L SL) PACKEDIN 20LITERS,DRUMWITH PALLETS</t>
  </si>
  <si>
    <t>3200 BOXESON 80 PAL LETS 800 BOXES ON 20 PALLE TS NUPRID 700WG (IMIDACLO PRID70% WG)</t>
  </si>
  <si>
    <t>06 40´ X 8´ X 9´6" HIGH CUBE SLAC 6,480 CARTONS GLYPHOSATE 72% WG</t>
  </si>
  <si>
    <t>204 DRUMS ONLY INSECTICIDE - CLORPIRI:FOS TECNICO AGRIPEC FISCAL</t>
  </si>
  <si>
    <t>ONE 40´ X 8´ X 9´6" HIGH CUBE SLAC 1,080 CARTONS GLYPHOSATE 72% WG (NUFOSATE)</t>
  </si>
  <si>
    <t>PERMET HRIN TECHNICAL ) PYRETHROID, PESTICIDE, LIQUID, TOXIC 6.1 UN3352 PACKI NG GROUP III TOXIC UN NUMBER 3352 - IMDG CLASS 6.:1 - PG III</t>
  </si>
  <si>
    <t>140 BIG BAGS 2,4-D ACID TECNICO NUFARM</t>
  </si>
  <si>
    <t>002 X 40´ X 8´ X 9´6" HIGH CUBE SLAC 2,160 CARTONS GLYPHOSATE 72% WG (NUFOSATE) BAGS*4,CARTON WITH PALLETS, TOTAL 2160CARTONS</t>
  </si>
  <si>
    <t>006 X 40´ X 8´ X 9´6" HIGH CUBE SLAC 6,480 CARTONS GLYPHOSATE 72% WG (NUFOSATE) BAGS*4,CARTON WITH PALLETS</t>
  </si>
  <si>
    <t>02 20´CONTAINER(S) 156 DRUMS TRITON(TM) X-114 SURFACTANT 470 LB   PLASTIC DRUM</t>
  </si>
  <si>
    <t>5 TNK UN1160, DIMETHYLAMINE, AQUEOUS SOLUTION CLASS 3(8), PGII</t>
  </si>
  <si>
    <t>4X20 ISOCONTAINER 4 PACKAGE UN 1160, DIMETHYLAMINE AQUEOUS SOLUTION,</t>
  </si>
  <si>
    <t>480 DRUMS ABAMECTIN TECNICO 95% UN NO:2588 CLASS:6.1</t>
  </si>
  <si>
    <t>160 BAGS PICLORAM TECNICO YN</t>
  </si>
  <si>
    <t>4800 BOXESON 120 PA LLETS 800 BOXES ON 20 PALL ETS NUPRID 700WG (IMIDACL OPRID 70% WG)</t>
  </si>
  <si>
    <t>7 TANK   DIMETHYLAMINE, AQUEOUS SOLUTION</t>
  </si>
  <si>
    <t>160 CLL ACID TECNICO NUFARM</t>
  </si>
  <si>
    <t>6 TANK, RECTANGULAR MONOISOPROPYLAMINE ISOPROPYLAMINE</t>
  </si>
  <si>
    <t>80 PALLET 2,4-D ACID TECNICO NUFARM</t>
  </si>
  <si>
    <t>296 DRUMS DIMETOATO TECNICO AGRIPEC</t>
  </si>
  <si>
    <t>129, 600.00LITERS GLYPHOSATE 72% WG (NUFOSATE) 5KGS BAGS 4,CARTON WITH PALLETS TOTAL 6480CARTONS</t>
  </si>
  <si>
    <t>7 TANK,CYLINDRICAL DMA 60% DIMETHYLAMINE MINIMUM 60 % SOLUTION UN 1160 DIMETHYLAMINE, AQUEOUS SOLUTION, 3 (8) II</t>
  </si>
  <si>
    <t>600.00LITERS GLYPHOSATE 72% WG (NUFOSATE) 4,CARTON WITH PALLETS, TOTAL 6480CARTONS</t>
  </si>
  <si>
    <t>6 TANK, RECTANGULAR MONOISOPROPYLAMINE CHEMICAL NAME : ISOPROPYLAMINE</t>
  </si>
  <si>
    <t>006 X 40´ X 8´ X 8´6" GENERAL PU SLAC 6,480 CARTONS GLYPHOSATE 72% WG (NUFOSATE)</t>
  </si>
  <si>
    <t>6 TK MONOISOPROPYLAMINE ISOPROPYLAMINE</t>
  </si>
  <si>
    <t>1 20´CONTAINER(S) 78 DRUMS TRITON(TM) X-114 SURFACTANT 470 LB PLASTIC DRUM</t>
  </si>
  <si>
    <t>ABAMECTIN TECNICO 95% FISCAL SINOCHEM INTERNACIO:NAL</t>
  </si>
  <si>
    <t>TEBUCONAZOLE TECHNICAL TEBUCONAZOLE TECNICO AGRIPEC</t>
  </si>
  <si>
    <t>SAID TO CONTAIN 80 DRUMS ON 20 WOODEN PALLETS CIPERMETRINA (CIPERMETRINA TAGROS TECNICO)</t>
  </si>
  <si>
    <t>Jiangsu Fengdeng Pesticide Co., Ltd.</t>
  </si>
  <si>
    <t>30BAGS=20 ISPM 15WOOD PALLETS FLUTRIAFOL TECNICO NUFARM FISCAL</t>
  </si>
  <si>
    <t>29053900</t>
  </si>
  <si>
    <t>400 DR HEXILENO GLICOL (HG)</t>
  </si>
  <si>
    <t>FLUTRIAFOL TECNICO NUFARM FISCAL</t>
  </si>
  <si>
    <t>FLUTRIAFOL TECNICO NUFARM FISCAL ID</t>
  </si>
  <si>
    <t>3 40´ X 8´ X 9´6" HIGH CUBE SLAC 3,240 CARTONS GLYPHOSATE 72% WG (NUFOSATE)</t>
  </si>
  <si>
    <t>006 20´ X 8´ X 8´6" TANK CONTA SLAC 6 TANK MONOISOPROPYLAMI CHEMICAL NAME : ISOPROPYLAMINE</t>
  </si>
  <si>
    <t>006 20´ X 8´ X 8´6" TANK CONTA SLAC 006 TANK CHEMICAL NAME : ISOPROPYLAMINE</t>
  </si>
  <si>
    <t>296 DR DIMETOATO TECNICO AGRIPEC</t>
  </si>
  <si>
    <t>960 DR ABAMECTIN TECNICO 95%</t>
  </si>
  <si>
    <t>20 OFPALLETS PICLORAM TECNICOYN</t>
  </si>
  <si>
    <t>06 40´ X 8´ X 8´6" GENERAL PU SLAC 6,480 CARTONS 129,600.00LITERS GLYPHOSATE 72% WG (NUFOSATE) 5KGS BAGS*4,CARTON WITH PALLETS</t>
  </si>
  <si>
    <t>006) 40´ X 8´ X 8´6" GENERAL PU SLAC 6,480 CARTONS 129,600.00LITERS GLYPHOSATE 72% WG  (NUFOSATE) 5KGS BAGS*4,CARTON WITH PALLETS, TOTAL 6480CARTONS</t>
  </si>
  <si>
    <t>100 PK HEXILENO GLICOL (HG)</t>
  </si>
  <si>
    <t>ONE 20´ X 8´ X 8´6" TANK CONTA SLAC 1 TANK MONOISOPROPYLAMINE ISOPROPYLAMINE</t>
  </si>
  <si>
    <t>005 20´ X 8´ X 8´6" TANK CONTA SLAC 005 TANK CHEMICAL NAME : ISOPROPYLAMINE</t>
  </si>
  <si>
    <t>06 40´ X 8´ X 8´6" GENERAL PU SLAC 6,480 CARTONS 129,600.00LITERS GLYPHOSATE 72% WG (NUFOSATE) 5KGS BAGS*4,CARTON</t>
  </si>
  <si>
    <t>005 20´ X 8´ X 8´6" TANK CONTA SLAC 5 TANK TRADE NAME : MONOISOPROPYLAMINE CHEMICAL NAME : ISOPROPYLAMINE</t>
  </si>
  <si>
    <t>005 ONE 20´ X 8´ X 8´6" TANK CONTA SLAC 005 TANK ISOPROPYLAMINE</t>
  </si>
  <si>
    <t>004 20´ X 8´ X 8´6" TANK CONTA SLAC 4 TANK MONOISOPROPYLAMINE CHEMICAL NAME : ISOPROPYLAMINE</t>
  </si>
  <si>
    <t>29260000</t>
  </si>
  <si>
    <t>PERMETHRIN TECHNICAL PYRETHROID, PESTICIDE, LIQUID, TOXIC 6.1 UN3352 PACKING GROUP III</t>
  </si>
  <si>
    <t>KAOHSIUNG</t>
  </si>
  <si>
    <t>CARBENDAZIM TECH (CARBENDAZIN TECNICO AGRIPEC 80 BAGS = 40 PALLETS</t>
  </si>
  <si>
    <t>LAMBDA-CYHALOTHRIN (LAMBDA-CIALOTRINA) N UMERO CAS 91465-08-6 CONCENTRACAO MINIMA DO INGREDIENTE ATIVO 250 G :,L (25% M,V)</t>
  </si>
  <si>
    <t>120 PX 2,4-D ACID TECNICO NUFARM</t>
  </si>
  <si>
    <t>400 DR ON 20 PALLETS ISPM 15 HEXILENO GLICOL (HG) CAS 107-41-5</t>
  </si>
  <si>
    <t>GLYPHOSATE 72%</t>
  </si>
  <si>
    <t>5 PK UN 1160, DIMETHYLAMINE, AQUEOUS SOLUTION, CLASS 3 (8) PG II,</t>
  </si>
  <si>
    <t>6 PK UN 1160, DIMETHYLAMINE, AQUEOUS SOLUTION, CLASS 3 (8) PG II,</t>
  </si>
  <si>
    <t>06 X 40´ X 8´ X 8´6" GENERAL PU SLAC 6,480 CARTONS GLYPHOSATE 72% WG (NUFOSATE)</t>
  </si>
  <si>
    <t>DIMETHYLAMINE MINIMUM 60 %SOLUTION UN 116</t>
  </si>
  <si>
    <t>160 PX 2,4-D ACID TECNICO NUFARM</t>
  </si>
  <si>
    <t>4 20´ X 8´ X 8´6" TANK CONTA SLAC 4 TANK MONOISOPROPYLAMINE ISOPROPYLAMINE</t>
  </si>
  <si>
    <t>06 40´ X 8´ X 8´6" GENERAL PU SLAC 6,480 CARTONS 129,600.00LITERS GLYPHOSATE 72% WG (NUFOSATE)</t>
  </si>
  <si>
    <t>80 DRUMS ON 22 WOODEN PALLETS OF CIPERMETRINA (CIPERMETRINA TAGROS TECNICO)</t>
  </si>
  <si>
    <t>Jiangsu Changqing Agrochemical Co.</t>
  </si>
  <si>
    <t>12 BAGS FIPRONIL TECNICO NUFARM BR UN:2588 PG:III CL:6.1</t>
  </si>
  <si>
    <t>1 20´CONTAINER(S) TRITON(TM) X-114 SURFACTANT 470 LB PLASTIC DRUM</t>
  </si>
  <si>
    <t>TEBUCONAZOLE TECHNICAL (TEBUCONAZOLE TECNICO AGRIPEC)</t>
  </si>
  <si>
    <t>29310000</t>
  </si>
  <si>
    <t>6 20´ X 8´ X 8´6" TANK CONTA SLAC 6 TANK MONOISOPROPYLAMINE ISOPROPYLAMINE</t>
  </si>
  <si>
    <t>1X20  GP 19 IBCS DRUMS KAISO 250 CS LAMB:DA-CYHALOTHRIN</t>
  </si>
  <si>
    <t>GLYPHOSATE 72% WG (NUFOSATE 6480CARTONS</t>
  </si>
  <si>
    <t>6 BAGS PESTICIDE, SOLID, TOXIC, N.O.S. FIPRONIL TECNICO NUFARM BR</t>
  </si>
  <si>
    <t>00700000</t>
  </si>
  <si>
    <t>30 CARTOON BOXES X 20L 600L 20 CARTOON BOXES X 20L ENVIRONMENTALLY HAZARDOUS SUBSTANCE LIQUID, N.O.S (THIDIAZURON,DIURON MIXTURE)</t>
  </si>
  <si>
    <t>40 BAGS PICLORAM TECNICO YN 20 OF PALLETS</t>
  </si>
  <si>
    <t>100 PK HEXILENO GLICOL (HG) 80 DRUMS X 195KG NW EACH ON 20 PALLETS</t>
  </si>
  <si>
    <t>1X20  GP 19 IBCS DRUMS KAISO 250 CS L:AMBDA-CYHALOTHRIN</t>
  </si>
  <si>
    <t>(006) 40´ X 8´ X 8´6" GENERAL PU SLAC 6,480 CARTONS GLYPHOSATE 72% WG (NUFOSATE</t>
  </si>
  <si>
    <t>100 PACKAGE NON HAZARDOUS TECHNICAL 2,4-DICHLOROPHENOXYACETIC ACID</t>
  </si>
  <si>
    <t>120 PALLET 2,4-D ACID TECNICO NUFARM</t>
  </si>
  <si>
    <t>80 CLL 2,4-D ACID TECNICO NUFARM</t>
  </si>
  <si>
    <t>78 DRUMS 20 PALLETS LOADED INTO 1 20´CONTAINER(S) TRITON(TM) X-114 SURFACTANT 470 LB PLASTIC DRUM</t>
  </si>
  <si>
    <t>240 DRUM HEXILENO GLICOL (HG)</t>
  </si>
  <si>
    <t>320 DRUM PALLETS ISPM15   HEXILENO GLICOL</t>
  </si>
  <si>
    <t>38081000</t>
  </si>
  <si>
    <t>KAISO 250 CS NUMERO DO REGISTRO NOME COMUM DO PRINCIPIO ATIVO:LAMBDA-CYHALOTHRIN (LAMBDA-CIALOTRINA)</t>
  </si>
  <si>
    <t>GLIFOSATO TECNICONUFARM FC</t>
  </si>
  <si>
    <t>FLUTRIAFOL TECNICO NUFARM FISCAL 30BAGS</t>
  </si>
  <si>
    <t>TOTAL FORTY PALLETS TEBUCONAZOLE TECHNICAL (TEBUCONAZOLE TECNICO AGRIPEC)</t>
  </si>
  <si>
    <t>2 40´ X 8´ X 8´6" GENERAL PU SLAC 60 BAGS PICLORAM TECNICO YN</t>
  </si>
  <si>
    <t>UN3077,ENVIRONMENTALLY HAZARDOUS SUBSTANCE, SOLID, N.O.S (CONTAINS IMI:DACLOPRID), CLASS 9, PG III, 172 PALLETS &amp; DUNNAGE - 20 PALLETS</t>
  </si>
  <si>
    <t>18 BAGS PESTICIDE, SOLID, TOXIC, N.O.S. FIPRONIL TECH</t>
  </si>
  <si>
    <t>1X40 HC CONTAINERTOTAL 32 0 DRUMS I NSECTICIDE - DIFLUBENZURON TECNICO AGRIPEC</t>
  </si>
  <si>
    <t>05 X 20´ X 8´ X 8´6" TANK CONTA SLAC 5 TANK MONOISOPROPYLAMINE</t>
  </si>
  <si>
    <t>160 PALLET 2,4-D ACID TECNICO NUFARM</t>
  </si>
  <si>
    <t>KAISO 250 CS NUMERO DO REGISTRO COMUM DO PRINCIPIO ATIVO:LAMBDA-CYHALOTHRIN (LAMBDA-CIALOTRINA) CONCENTRACAO MINIMA DO INGREDIENTE ATIVO</t>
  </si>
  <si>
    <t>100 PACKAGE NON HAZARDOUS   TECHNICAL 2,4-DICHLOROPHENOXYACETIC ACID</t>
  </si>
  <si>
    <t>5 TANK ISOPROPYLAMINE, CLASS 3 (8), MONOISOPROPYLAMINE, BULK</t>
  </si>
  <si>
    <t>80 DRUMS ON 23 WOODEN PALLETS OF CIPERMETRINA (CIPERMETRINA TAGROS TECNICO)</t>
  </si>
  <si>
    <t>5 TNK UN1221, ISOPROPYLAMINE, CLASS 3 (8), PG   I, FLP: -22F, -30C, EMS:F-E, S-C   MONOISOPROPYLAMINE, BULK</t>
  </si>
  <si>
    <t>80 DRUMS ON 22 WOODEN OF CIPERMETRINA (CIPERMETRINA TAGROS TECNICO)</t>
  </si>
  <si>
    <t>30BG FLUTRIAFOL TECNICO NUFARM FISCAL</t>
  </si>
  <si>
    <t>( CYPERMETHRIN TECHNICAL ) PYRETHROID, PESTICIDE, LIQUID, TOXIC</t>
  </si>
  <si>
    <t>Excel Crop Care Ltd.</t>
  </si>
  <si>
    <t>PIPAVAV (VICTOR) PORT</t>
  </si>
  <si>
    <t>4 X 20  FCL STC 320 DRUMS CLORPIRIFOS TECNICO AGRIPEC</t>
  </si>
  <si>
    <t>NOME DO PRODUTO: KAISO 250 CS NUMERO DO REGISTRO: 13811:NOME COMUM DO PRINCIPIO ATIVO:LAMBDA-CYHALOTHRIN (LAMBDA-CIALOTRINA)</t>
  </si>
  <si>
    <t>NIPPON 40</t>
  </si>
  <si>
    <t>80 DRUM HEXILENO GLICOL (HG) CAS 107-41-5</t>
  </si>
  <si>
    <t>156 DR TRITON(TM) X-114 SURFACTANT 470 LB PLASTIC DRUM</t>
  </si>
  <si>
    <t>29211911</t>
  </si>
  <si>
    <t>1X40 HC CONTAINER 32 0 DRUMSONLY I NSECTICIDE - DIFLUBENZURON TECNICO AGRIPEC FISCAL</t>
  </si>
  <si>
    <t>7 X 20 FTCONTAINERS INSECTICIDE- CLORPIRIFOS T ECNICOAGRIPEC FISCAL</t>
  </si>
  <si>
    <t>60BAGS FLUTRIAFOL TECNICO NUFARM FISCAL</t>
  </si>
  <si>
    <t>60 BAG PICLORAM TECNICO YN</t>
  </si>
  <si>
    <t>120 PK 2,4-D ACID TECNICO NUFARM 1000 KG BIG BAGS, ON PALLETS</t>
  </si>
  <si>
    <t>80 PK 2,4-D ACID TECNICO NUFARM 1000 KG BIG BAGS, ON PALLETS</t>
  </si>
  <si>
    <t>5 TANK UN1221, ISOPROPYLAMINE, CLASS 3 MONOISOPROPYLAMINE,</t>
  </si>
  <si>
    <t>1X40 HC CONTAINERTOTAL 32 0 DRUM NSECTICIDE DIFLUBENZURON TECNICO AGRIPEC FISCAL</t>
  </si>
  <si>
    <t>57 IBC S KAISO 250 CS LAMB DA-CYHALOTHRIN PKG</t>
  </si>
  <si>
    <t>40 PX ACID TECNICO NUFARM BIG BAGS, ON PALLETS</t>
  </si>
  <si>
    <t>PALLETIZED ON HEAT TREATED PALLETS ( CYPERMETHRIN TECHNICAL ) PYRETHROID, PESTICIDE, LIQUID,TOXIC6.1 UN3352 PACKING GROUP III</t>
  </si>
  <si>
    <t>5 TANK UN1221, ISOPROPYLAMINE, CLASS 3 (8), PG   I, FLP: -22F, -30C, EMS:F-E, S-C   MONOISOPROPYLAMINE, BULK</t>
  </si>
  <si>
    <t>5 TANK ISOPROPYLAMINE, MONOISOPROPYLAMINE, BULK</t>
  </si>
  <si>
    <t>2 X 20?´ST CONTAINER 38 IBCS 250 CS LAMBDA-CYHALOTHRIN PKG?: 1 X 1000 LTRS X 38 IBCS</t>
  </si>
  <si>
    <t>400 DRUMS ABAMECTIN TECNICO 95% FISCAL</t>
  </si>
  <si>
    <t>5 TK MONOISOPROPYLAMINE</t>
  </si>
  <si>
    <t>5 TNK UN1221, ISOPROPYLAMINE, CLASS 3 (8), PG   I,</t>
  </si>
  <si>
    <t>1X40 HC CONTAINER TOTAL 320 DRUMS ONLY TOTAL THREE HUNDRED TWENTY DR UMS ONLY INSECTICIDE DIFLUBENZURON TECNICO AGRIPEC PACKING 320 DRUMS X 50 KGS OPEN TOP HEAD TYPE MS LACQUERED EPOXY) COATED DRUMS OF UN APPROVED SPECN AND PALLETISED. CLASS 9:UN NO.?:3077 PKG GRP ?: III</t>
  </si>
  <si>
    <t>02 X 20?´ST CONTAINER TOTAL 38 IBC?´S LAMBDA-CYHALOTHRIN</t>
  </si>
  <si>
    <t>140 PALLETS 2,4-D ACID TECNICO NUFARM</t>
  </si>
  <si>
    <t>9 20´ X 8´ X 8´6" GENERAL PU SLAC 7,200 JERRICANS 144, 000.00LITERS NUQUAT PARAQUAT 276 G,L SL) PACKED IN 20LITERS,DRUM WITH PALLETS, TOTAL 7200DRUMS</t>
  </si>
  <si>
    <t>DIMETOATO TECNICO AGRIPEC</t>
  </si>
  <si>
    <t>5 TANK UN1221, ISOPROPYLAMINE MONOISOPROPYLAMINE, BULK</t>
  </si>
  <si>
    <t>5 TANK UN1221, ISOPROPYLAMINE</t>
  </si>
  <si>
    <t>2 X 20 136 DRUMS INSECTICIDE - CLORPIRIFOS TECNICO AGRIPEC FISCAL ID</t>
  </si>
  <si>
    <t>PICLORAM TECNICO YN TOTAL 40 OF PALLETS</t>
  </si>
  <si>
    <t>540 DRUM IMAZETHAPYR TECH (IMAZETAPIR TECNICO NUFARM)</t>
  </si>
  <si>
    <t>38080000</t>
  </si>
  <si>
    <t>288 PACKAGES UN3077, ENVIRONMENTALLY HAZARDOUS SUBSTANCE, SOLID, N.O.:S (CONTAINS IMIDACLOPRID), CLASS 9, PG III</t>
  </si>
  <si>
    <t>NUPRID 700 WG (IMIDACLOPRIDO)</t>
  </si>
  <si>
    <t>270 PACKAGES UN3077, ENVIRONMENTALLY HAZARDOUS SUBSTANCE, SOLID, N.O.:S (CONTAINS IMIDACLOPRID) CLASS 9, PG III</t>
  </si>
  <si>
    <t>112, 000.00LITERS NUQUAT (PARAQUAT 276 G,L SL) PACKED IN 20LITERS,DRU:M WITH PALLETS, TOTAL 5600DRUMS</t>
  </si>
  <si>
    <t>5 TANK, RECTANGULAR ISOPROPYLAMINE</t>
  </si>
  <si>
    <t>Volvo Group North America Llc .</t>
  </si>
  <si>
    <t>7 TANK UN1221, ISOPROPYLAMINE, CLASS 3(8),   PGI, FLP: -22F, -30C, EMS:F-E, S-C   MONOISOPROPYLAMINE, BULK</t>
  </si>
  <si>
    <t>07 20´ X 8´ X 8´6" GENERAL PU SLAC 5,600 JERRICANS 112, 000.00LITERS NUQUAT (PARAQUAT 276 G,L SL)</t>
  </si>
  <si>
    <t>DIMETOATO TECNICO AGRIPEC UN NO:2783 CLASS:6.1 FISCAL ID</t>
  </si>
  <si>
    <t>180 PALLET 2,4-D ACID TECNICO NUFARM</t>
  </si>
  <si>
    <t>576 PACKAGES UN3077, ENVIRONMENTALLY HAZARDOUS SUBSTANCE, SO LID, N.O.S (CONTAINS IMIDACLOPRID), NUPRID 700WG</t>
  </si>
  <si>
    <t>6 TANK,CYLINDRICAL   UN 1160 DIMETHYLAMINE   AQUEOUS SOLUTION</t>
  </si>
  <si>
    <t>UN3265, CORROSIVE LIQUID, ACIDIC, ORGANIC, N.O.S., (UREA SULFATE AND ETHEPHON),</t>
  </si>
  <si>
    <t>30 CARTOON BOXES X 20L PALLETS USED X 3 PALLET 600L 10 CARTOON BOXES X 20L 1 PALLET 200L UN 3082 ENVIRONMENTA LLY HAZARDOUS SUBSTANCE, LIQUID, N.O.S (THIDIAZURON,DIURON MIXTURE)</t>
  </si>
  <si>
    <t>30 CARTOON BOXES X 20L 600L 20 CARTOON BOXES X 2 0L 1 PALLET 17 PALLET 400L UN 3082 ENVIRONMENTALLY HAZARDOUS SUBSTANCE, LIQUID, N O.S (THIDIAZURON,DIURON MIXTURE) 500CARTONS 17 PALLETS</t>
  </si>
  <si>
    <t>PACKAGES 2,4-D ACID TECNICO NUFARM</t>
  </si>
  <si>
    <t>80 DRUM X195KG NW EACH ON 20 PALLETS ISPM15 HEXILENO GLICOL (HG)</t>
  </si>
  <si>
    <t>40 PALLETS NUPRID 700 WG (IMIDACLOPRIDO)</t>
  </si>
  <si>
    <t>KAISO 250 CS NUMERO DO REGISTRO 13811:NOME COMUM DO PRINCIPIO ATIVO?:LAMBDA-CYHALOTHRIN (LAMBDA-CIALOTRINA) N:UMERO CAS 91465-08-6 CONCENTRACAO MINIMA DO INGREDIENTE ATIVO?: 250 G:,L (25% M,V) CLASSE INSETICIDA FORMULACAO?:CS CLASSIFICACAO TOXICOLOGI:CA?: II ALTAMENTE TOXICO NUMERO DO</t>
  </si>
  <si>
    <t>UN3265, CORROSIVE LIQUID, ACIDIC, ORGANIC, N.O.S., (UREA SULFATE AND ETHEPHON), 8, III</t>
  </si>
  <si>
    <t>7 TNK UN1221, ISOPROPYLAMINE, CLASS 3 (8), PG I,</t>
  </si>
  <si>
    <t>1 TANK UN1221, ISOPROPYLAMINE, CLASS 3 (8), PG I,</t>
  </si>
  <si>
    <t>2 X 20 136 DRUMS INSECTICIDE - CLORPIRIFOS TECNICO AGRIPEC:FISCAL ID</t>
  </si>
  <si>
    <t>112 000.00LITERS NUQUAT (PARAQUAT 276 G,L SL) PACKED IN 20LITERS,DRU:M WITH PALLETS TOTAL 5600DRUMS</t>
  </si>
  <si>
    <t>6 TNK ISOPROPYLAMINE MONOISOPROPYLAMINE</t>
  </si>
  <si>
    <t>TEBUCONAZOLE TECHNICAL (TEBUCONAZOLE TECNICO AGRIPEC) THIRTY-SIX PALLETS</t>
  </si>
  <si>
    <t>5 BULK   DMA 60% DIMETHYLAMINE 60 PERCENT   SOLUTION   UN 1160 DIMETHYLAMINE, AQUEOUS   SOLUTION, 3 (8) II,</t>
  </si>
  <si>
    <t>TOTAL TWENTY-FOUR PALLE TS ONLY TEBUCONAZOLE TECHNICAL (TEBUCONAZOLE TECNICO AGRIPEC)</t>
  </si>
  <si>
    <t>120 PALLETS ACID TECNICO NUFARM</t>
  </si>
  <si>
    <t>5 BULK   DMA 60% DIMETHYLAMINE 60 PERCENT   SOLUTION UN 1160 DIMETHYLAMINE,   AQUEOUS SOLUTION, 3 (8) II,</t>
  </si>
  <si>
    <t>240 DRUMS LACTOFEN TECNICO AGRIPEC FISCAL</t>
  </si>
  <si>
    <t>CONTAINS 810 DRUMS IMAZETHAPYR TECHNICAL (IMAZETAPIR TECNICO NUFARM</t>
  </si>
  <si>
    <t>COLLI2,4-D ACID TECNICO NUFARM</t>
  </si>
  <si>
    <t>COLLI 2,4-D ACIDTECNICO NUFARM</t>
  </si>
  <si>
    <t>Bulkhaul Ltd.</t>
  </si>
  <si>
    <t>28152000</t>
  </si>
  <si>
    <t>3 BLK UN1814 POTASSIUM HYDROXIDE SOLUTION CLASS 8 PG II</t>
  </si>
  <si>
    <t>296 DRUMS   DIMETOATO TECNICO AGRIPEC</t>
  </si>
  <si>
    <t>(540DRUMS) CY , CY IMAZETHAPYR TECHNICAL (IMAZETAPIR TECNICO NUFARM)</t>
  </si>
  <si>
    <t>576 PACKAGES UN3077, ENVIRONMENTALLY HAZAR:DOUS SUBSTANCE, SOLID, N.O.S. (CONTAINS IMIDACLOPRID), CLASS 9, PG III</t>
  </si>
  <si>
    <t>100 PX 2,4-D ACID TECNICO NUFARM</t>
  </si>
  <si>
    <t>ONE 20´ X 8´ X 8´6" TANK CONTA SLAC 1 TANK : MONOISOPROPYLAMINE : ISOPROPYLAMINE</t>
  </si>
  <si>
    <t>1 TANK UN1221, ISOPROPYLAMINE,</t>
  </si>
  <si>
    <t>3 TANK UN1221, ISOPROPYLAMINE</t>
  </si>
  <si>
    <t>13811:NOME COMUM DO PRINCIPIO ATIVO LAMBDA-CYHALOTHRIN (LAMBDA-CIALOTRINA</t>
  </si>
  <si>
    <t>4000 BOXES = 100:PALLETS NUPRID 700 WG (IMIDACLOPRID 70% WG)</t>
  </si>
  <si>
    <t>TEBUCONAZOLE TECH (TEBUCONAZOLE TECNICO AGRIPEC)</t>
  </si>
  <si>
    <t>04 20´ X 8´ X 8´6" TANK CONTA SLAC 4 TANK MONOISOPROPYLAMINE ISOPROPYLAMINE</t>
  </si>
  <si>
    <t>04 20´ X 8´ X 8´6" TANK CONTA SLAC 4 TANK MONOISOPROPYLAMINE BULK CHEMICALS NOS, HAZARDOUS UN 1221, ISOPROPYLAMINE, 3(8), I,</t>
  </si>
  <si>
    <t>03 20´ X 8´ X 8´6" TANK CONTA SLAC 3 TANK MONOISOPROPYLAMINE ISOPROPYLAMINE</t>
  </si>
  <si>
    <t>04 20´ X 8´ X 8´6" TANK CONTA SLAC 4 TANK MONOISOPROPYLAMINE- BULK CHEMICALS NOS, HAZARDOUS UN 1221, ISOPROPYLAMINE, 3(8), I,</t>
  </si>
  <si>
    <t>1 X 20 FCL KAISO 250 CS (LAMBDA CYHALOTHRIN 250 G,L CS)</t>
  </si>
  <si>
    <t>Rio Grande do Sul</t>
  </si>
  <si>
    <t>60 PALLETS NUPRID 700 WG (IMIDACLOPRIDO)</t>
  </si>
  <si>
    <t>KAISO 250 CS NUMERO DO NOME COMUM DO PRINCIPIO ATIVO LAMBDA-CYHALOTHRIN (LAMBDA-CIALOTRINA)</t>
  </si>
  <si>
    <t>800DRUMS 16, 000.00LITERSNUQUAT (PARAQUAT276 G/L SL) PACKED IN 20LITERS/DRUM WITH PALLETS</t>
  </si>
  <si>
    <t>07 20´ X 8´ X 8´6" GENERAL PU SLAC 5,600 JERRICANS 112, 000.00LITERS NUQUAT (PARAQUAT 276 G,L SL) 5600DRUMS UN:3016 CLASS:6.1</t>
  </si>
  <si>
    <t>128,000.00LITERS NUQUAT (PARAQUAT 276 G/L SL) PACKED IN 20LITERS/D RUM WITH PALLETS, TOTAL 6400DRUMS</t>
  </si>
  <si>
    <t>LAMBDA CYHALOTHRIN (LAMBDA CIALOTRINA)</t>
  </si>
  <si>
    <t>NUPRID 700 WG (IMIDACLOPRIDO) 80 PALLETS</t>
  </si>
  <si>
    <t>100 PK ACID TECNICO NUFARM</t>
  </si>
  <si>
    <t>NUPRID 700 WG (IMIDACLOPRIDO 20 PALLETS</t>
  </si>
  <si>
    <t>2,4-D ACID TECNICO NUFARM 2,4-D ACID TECNICO NUFARM</t>
  </si>
  <si>
    <t>128,000.00LITERS NUQUAT (PARAQUAT 276 G/L SL) PACKED IN 20LITERS D RUM WITH PALLETS, TOTAL 6400DRUMS</t>
  </si>
  <si>
    <t>METSULFURON-METHYL 60%WDG (NUFURON) CLASS:9 UN NO:3077 PG:III</t>
  </si>
  <si>
    <t>PACKAGES 2,4-D ACID TECNICO NUFARM 1000KG BIG BAGS, ONPALLETS</t>
  </si>
  <si>
    <t>40 PALLETS NUPRID 700 WG (IMIDACLOPRIDO</t>
  </si>
  <si>
    <t>NUPRID 700 WG (IMIDACLOPRIDO 60 PALLETS</t>
  </si>
  <si>
    <t>3200 BOXES(80 PALLETS) NUPRID 700 WG (IMIDACLOPRID 70% WG) PKG : 10 X:1 KG X 3200 BOXES = 80 PALLETS</t>
  </si>
  <si>
    <t>MUNDRA</t>
  </si>
  <si>
    <t>100 PALLETS NUPRID 700 WG (IMIDACLOPRIDO)</t>
  </si>
  <si>
    <t>2X 20  FCL NUPRID 700 WG (IMIDACLOPRID 70% WG) 10 X 1 KG X 1600 BOXES = 40 PALLETS</t>
  </si>
  <si>
    <t>128,000.00LITERS NUQUAT (PARAQUAT 276 G/L SL) PACKED IN 20LITERS/D:RUM WITH PALLETS, TOTAL 6400DRUMS</t>
  </si>
  <si>
    <t>PACKAGES = BIG BAGS ON PALLETS 2,4-D ACID TECNICO NUFARMPACKAGES = BIG BAGS ON PALLETS 2,4-D ACID TECNICO NUFARMPACKAGES = BIG BAGS ON PALLETS 2,4-D ACID TECNICO NUFARMPACKAGES = BIG BAGS ON PALLETS 2,4-D ACID TECNICO NUFARMPACKAGES = BIG BAGS ON PALLETS 2,4-D ACID TECNICO NUFARMPACKAGES = BIG BAGS ON PALLETS 2,4-D ACID TECNICO NUFARMPACKAGES = BIG BAGS ON PALLETS 2,4-D ACID TECNICO NUFARMPACKAGES = BIG BAGS ON PALLETS 2,4-D ACID TECNICO</t>
  </si>
  <si>
    <t>XYLENE UN 1307 ,XYLENES 3 , PG 3, TOXIC INHALATION HAZARD ZONE A NET EXPLOSIVE</t>
  </si>
  <si>
    <t>78 CONTAINING CHEMICALS NOS TRITON(TM) X-114 SURFACTANT 4 70 LB PLASTIC DRUM HAZARDOUS</t>
  </si>
  <si>
    <t>120 PACKAGES 2,4-D ACID TECNICO NUFARM</t>
  </si>
  <si>
    <t>112,000.00LITERS NUQUAT (PARAQUAT 276 G/L SL) PACKED IN 20LITERS</t>
  </si>
  <si>
    <t>CYPERMETHRIN TECHNICAL ) PYRETHROID, PESTICIDE, LIQUID, TOXIC6.1 UN3352 PACKING GROUP III</t>
  </si>
  <si>
    <t>KAISO 250 CS LAMBDA CYHALOTHRIN</t>
  </si>
  <si>
    <t>KAISO 250 CS COMUM DO PRINCIPIO ATIVO:LAMBDA-CYHALOTHRIN (LAMBDA-CIALOTRINA)</t>
  </si>
  <si>
    <t>243 PACKAGE UN3077,ENVIRONMENTALLY HAZARDOUS SUBSTANCE,SOLID,N.O.S(CONTAINS IMIDACLOPRID),</t>
  </si>
  <si>
    <t>234 DRUM(S) ON 20 PLTS   CONTAINING   CHEMICALS TRITON(TM) X-114 SURFACTANT</t>
  </si>
  <si>
    <t>234 DRUM(S) CONTAINING:   CHEMICALS TRITON(TM) X-114 SURFACTANT 4   70 LB PLASTIC DRUM HAZARDOUS</t>
  </si>
  <si>
    <t>29339900</t>
  </si>
  <si>
    <t>486 PACKAGE UN3077,ENVIRONMENTALLY HAZARDOUS   SUBSTANCE,SOLID,N.O.S(CONTAINS   IMIDACLOPRID), NUPRID 700WG</t>
  </si>
  <si>
    <t>1440,CTN METSULFURON-METHYL 60%WDG</t>
  </si>
  <si>
    <t>INSECTICIDE - DIFLUBENZURO N TECNICO AGRIPEC FISCALI</t>
  </si>
  <si>
    <t>80 DRUMS ON 23 PALLETS CIPERMETRINA (CI PERMETRINA TAGROS TECNICO)</t>
  </si>
  <si>
    <t>112,000.00LITERS NUQUAT (PARAQUAT 276 G/L SL) 5600DRUM</t>
  </si>
  <si>
    <t>112,000.00LITERS NUQUAT (PARAQUAT 276 G/L SL) 5600DRUMS</t>
  </si>
  <si>
    <t>FLUTRIAFOL TECNICO NUFARM FISCAL 30BAGS=20 ISPM 15WOOD PALLETS</t>
  </si>
  <si>
    <t>( CYPERMETHRIN TECHNICAL ) PYRETHROID, PESTICIDE, LIQUID, TOXIC6.1 UN3352 PACKING GROUP III</t>
  </si>
  <si>
    <t>576 PACKAGE UN3077,ENVIRONMENTALLY HAZARDOUS   SUBSTANCE,SOLID,N.O.S(CONTAINS   IMIDACLOPRID) NUPRID 700WG</t>
  </si>
  <si>
    <t>3 TNK POTASSIUM HYDROXIDE SOLUTION 50% CAUSTIC POTASH MEMBRANE GRADE KOH 50% (IMPORTADO</t>
  </si>
  <si>
    <t>1600 BOXES NUPRID 700 WG (IMIDACLOPRID 70% WG 1600:BOXES = 40 PALLETS</t>
  </si>
  <si>
    <t>NIPPON 40 FISCAL</t>
  </si>
  <si>
    <t>NUQUAT (PARAQUAT 200 G/L SL) PACKED IN 5LITERS/D:RUM 4/CARTON WITH PALLETS, TOTAL 5040 CARTONS</t>
  </si>
  <si>
    <t>07 20´ X 8´ X 8´6" GENERAL PU SLAC 5,600 DRUMS NUQUAT (PARAQUAT 276 G/L SL)</t>
  </si>
  <si>
    <t>576 PACKAGE CONTAINS   IMIDACLOPRID</t>
  </si>
  <si>
    <t>40 PALLETS HEXILENO GLICOL</t>
  </si>
  <si>
    <t>COLLI 2,4-D ACIDTECNICO NUFARM 1000 KG BIG BAGS, ON PALLETS</t>
  </si>
  <si>
    <t>38082000</t>
  </si>
  <si>
    <t>TOTAL 3920 BAGS 3920 X 25 KG BAGSMANFIL 800 WP INDI AN</t>
  </si>
  <si>
    <t>MANFIL 800 WPTOTAL 3920 BAGS BAGSMANFIL 800 WP</t>
  </si>
  <si>
    <t>156 CONTAINING CHEMICALS TRITON(TM) X-114 SURFACTANT 4 70 LB PLASTIC DRUM HAZARDOUS</t>
  </si>
  <si>
    <t>29333900</t>
  </si>
  <si>
    <t>INSECTICIDE - CLORPIRIFOS TECNICOAGRIPEC FISCAL 6X20FT CONTAINERS 408 DRUMS</t>
  </si>
  <si>
    <t>PRODUTO KAISO 250 CS COMUM DO PRINCIPIO ATIVO LAMBDA-CYHALOTHRIN (LAMBDA-CIALOTRINA)</t>
  </si>
  <si>
    <t>38 IBCS KAISO 250 CS LAMBDA-CYHALOTHRIN</t>
  </si>
  <si>
    <t>NUQUAT (PARAQUAT 276 G/L SL) PACKED IN 20LITERS/D:RUM WITH PALLETS, TOTAL 4800DRUMS</t>
  </si>
  <si>
    <t>1600 BOXES NUPRID 700 WG (IMIDACLOPRID 70% WG)</t>
  </si>
  <si>
    <t>100 BAGS PICLORAM TECNICO YN</t>
  </si>
  <si>
    <t>78 CONTAINING CHEMICALS NOS TRITON(TM) X-114 SURFACTANT 4 70 LB PLASTIC DRUM HAZARDOUS GOODS</t>
  </si>
  <si>
    <t>07 20´ X 8´ X 8´6" GENERAL PU SLAC 5,040 CARTONS NUQUAT (PARAQUAT 200 G/L SL) PACKED IN 5LITERS/DRUM</t>
  </si>
  <si>
    <t>NUQUAT (PARAQUAT 276 G/L SL) PACKED IN 20LITERS/:DRUM WITH PALLETS, TOTAL 5600DRUMS</t>
  </si>
  <si>
    <t>444 DRUMS DIMETOATO TECNICO AGRIPEC   FISCAL</t>
  </si>
  <si>
    <t>MANFIL 800 WPTOTAL 2240 BAGS BAGSMANFIL 800 WP INDI AN</t>
  </si>
  <si>
    <t>148 DRUMS DIMETOATO TECNICO AGRIPEC</t>
  </si>
  <si>
    <t>29269095</t>
  </si>
  <si>
    <t>40 PALLET HEXILENO GLICOL (HG CAS 107-41-5</t>
  </si>
  <si>
    <t>The Chemours Co. Fc Llc</t>
  </si>
  <si>
    <t>6 20 CONTAINER CONTAINING 78 DRUM(S) CONTAINING CHEMICALS TRITON(TM) X-114 SURFACTANT</t>
  </si>
  <si>
    <t>Paraná</t>
  </si>
  <si>
    <t>21, 600.00LITERSGLYPHOSATE 72% WG(NUFOSATE)</t>
  </si>
  <si>
    <t>TEBUCONAZOLE TECH(TEBUCONAZOLE TECNICO AGRIPEC)</t>
  </si>
  <si>
    <t>15 WOOD PALLETS FLUTRIAFOL TECNICO NUFARM FISCAL</t>
  </si>
  <si>
    <t>5600 BAGS 5600 X 25 KG BAGSMANFIL 800 WP INDI AN</t>
  </si>
  <si>
    <t>2560 BOXES2560 CB X 10 NOSX 1 KG POUCH MAN FIL 800 WP INDIAN</t>
  </si>
  <si>
    <t>207 PACKAGE UN3077,ENVIRONMENTALLY HAZARDOUS SUBSTANCE,SOLID,N.O.S(CONTAINS IMIDACLOPRID),CLASS 9,PG III,</t>
  </si>
  <si>
    <t>2240 BAGS 2240 X 25 KG BAGSMANFIL 800 WP INDI AN</t>
  </si>
  <si>
    <t>2560 CORRUGATED BOX 2560 CBX 10 NOS X 1 KG POUCH MANFIL 800WP INDIAN</t>
  </si>
  <si>
    <t>5600 BAGS 5600 X 25 KG MANFIL 800 WP INDIAN</t>
  </si>
  <si>
    <t>MANFIL 800 WPTOTAL 3360 BAGS 3360 X 25 KG BAGSMANFIL 800 WP INDI AN</t>
  </si>
  <si>
    <t>Gat Microencapsulation Ag</t>
  </si>
  <si>
    <t>EBENFURTH</t>
  </si>
  <si>
    <t>PYRETHROID PESTICIDE, LIQUID,TOXIC, N.O.S. (CONTAINS LAMBDA- CYHALOTHRIN) KAISO 250 CS - UN 3352/CLASS 6.1/PG III</t>
  </si>
  <si>
    <t>6 CONTAINERS DIMETHYLAMINE, AQUEOUS SOLUTION   CLASS: 3 UN: 1160 PACKINGGROUP: II   FLASHPOINT: 32 (DEGREES CELCIUS)   DIMETHYLAMINE MINUMUM 60% SOLUTION</t>
  </si>
  <si>
    <t>129, 600.00LITERS GLYPHOSATE 72% WG (NUFOSATE) 5KGS BAGS 4/CARTON WIT:H PALLETS, 6480CARTONS</t>
  </si>
  <si>
    <t>720CARTONS 14, 400.00LITERSNUQUAT (PARAQUAT200 G/L SL) PACKED IN 5LITERS/DRUM*4/CARTON WITH PALLETS,</t>
  </si>
  <si>
    <t>129, 600.00LITERS GLYPHOSATE 72% WG (NUFOSATE) 5KGS BAGS 4/CARTON WIT:H PALLETS, TOTAL 6480CARTONS</t>
  </si>
  <si>
    <t>129, 600.00LITERS GLYPHOSATE 72% WG (NUFOSATE) 5KGS BAGS 4/CARTON WIT:H PALLETS 6480CARTONS</t>
  </si>
  <si>
    <t>PYRETHROID PESTICIDE, LIQUID,TOXIC, N.O.S. (CONTAINS LAMBDA- CYHALOTHRIN)</t>
  </si>
  <si>
    <t>160 PALLETS 2,4-D ACID TECNICO NUFARM 1000 KG BIG BAGS, ON PALLETS</t>
  </si>
  <si>
    <t>40 PALLET HEXILENO GLICOL (HG) - CAS 107-41-5 80 DRUMS X 195KG NW EACH ISPM15</t>
  </si>
  <si>
    <t>3 X 20´ TANK CONTAINER(S), 3 BULK UN1814 POTASSIUM HYDROXIDE SOLUTION CLASS 8 PG II RQ CAUSTIC POTASH LIQUID   50% CAUSTIC POTASH MEMBRANE GRADE   KOH 50% (IMPORTADO)</t>
  </si>
  <si>
    <t>06 40´ X 8´ X 9´6" HIGH CUBE SLAC 6,480 CARTONS 129, 600.00LITERS GLYPHOSATE 72% WG (NUFOSATE) 5KGS BAGS*4/CARTON WITH PALLETS</t>
  </si>
  <si>
    <t>2X40 HC 640 DRUMS INSECTICIDE - DI:FLUBENZURON TECNICO AGRIPEC PACKING 64:0 DRUMS OPEN TOP HEAD TYPE MS LACQUERED (EPOXY) COATED DRUM:S OF UN APPROVED SPECN. AND PALLETISED.</t>
  </si>
  <si>
    <t>19 IBCS KAISO 250 CS LAMBDA-CYHALOTHRIN X 1000 LTRS X 19 IBCS:</t>
  </si>
  <si>
    <t>19 IBCS KAISO 250 CS LAMBDA-CYHALOTHRIN 1 X 1000 LTRS X 19 IBCS</t>
  </si>
  <si>
    <t>6 X HIGH CUBE 40´ CONTAINER SAID TO CONTAIN 6480 CARTONS NUFOSATE WG</t>
  </si>
  <si>
    <t>MANFIL 800 WPTOTAL 1920 CORRUGATED BOX 1920 CBX 10 NOS X 1 KG MA NFIL 800 WP INDIAN</t>
  </si>
  <si>
    <t>3360 BAGS MANFIL 800 WP INDIAN</t>
  </si>
  <si>
    <t>6 CONTAINERS OF BULK CARGO   DIMETHYLAMINE, DIMETHYLAMINE MINUMUM 60% SOLUTION</t>
  </si>
  <si>
    <t>6X40FCL 6480 CARTON GLYPHOSATE 72% WG</t>
  </si>
  <si>
    <t>METSULFURON-METHYL 60%WDG (NUFURON) CLASS:9 UN NO:3077 PG:III 4800CARTONS =80PALLETS</t>
  </si>
  <si>
    <t>6:480CARTONS NUFOSATE WG</t>
  </si>
  <si>
    <t>NIPPON 40 PALLETS</t>
  </si>
  <si>
    <t>5600 BAGS MANFIL 800 WP INDIAN</t>
  </si>
  <si>
    <t>2X40 HC 640 DRUMS INSECTICIDE - D:IFLUBENZURON TECNICO AGRIPEC FISCAL OPEN TOP HEAD TYPE MS LACQUERED (EPOXY) COATED DRU:MS</t>
  </si>
  <si>
    <t>4 70 LB PLASTIC DRUM HAZARDOUS GOODS CHEMICALS NOS TRITON(TM) X-114 SURFACTANT</t>
  </si>
  <si>
    <t>XYLENE UN 1307 ,XYLENES 3 , PG 3, TOXIC INHALATION</t>
  </si>
  <si>
    <t>5KGS BAGS 4/CARTON WITH PALLETS, TOTAL:7560CARTONS NUFOSATE</t>
  </si>
  <si>
    <t>288 PACKAGE CONTAINS IMIDACLOPRID</t>
  </si>
  <si>
    <t>PACKAGES = COLLI2,4-D ACID TECNICO NUFARMPACKAGES = COLLI2,4-D ACID TECNICO NUFARMPACKAGES = COLLI2,4-D ACID TECNICO NUFARMPACKAGES = COLLI2,4-D ACID TECNICO NUFARM . 80.000KG 2,4-D ACID TECNICO NUFARM 1000KG BIG BAGS, ONPALLETS</t>
  </si>
  <si>
    <t>1 BULK X 20´ SHIPPER OWNED TANK CONTAINER(S), UN1814 POTASSIUM HYDROXIDE SOLUTION CLASS 8 PG II CAUSTIC POTASH LIQUID 50% CAUSTIC POTASH MEMBRANE GRADE KOH 50% (IMPORTADO)</t>
  </si>
  <si>
    <t>273 PACKAGE UN3077,ENVIRONMENTALLY HAZARDOUS SUBSTANCE,SOLID,N.O.S(CONTAINS IMIDACLOPRID),CLASS 9,PG III,</t>
  </si>
  <si>
    <t>288 PACKAGE UN3077,ENVIRONMENTALLY HAZARDOUS SUBSTANCE,SOLID,N.O.S(CONTAINS IMIDACLOPRID),CLASS 9,PG III,</t>
  </si>
  <si>
    <t>NUFOSATE WG 5KGS BAGS 4/CARTON WITH PALLETS, TOTAL 54:00CARTONS</t>
  </si>
  <si>
    <t>NUFOSATE WG 5KGS BAGS 4/CARTON WITH PALLETS,TOTAL 75:60CARTONS</t>
  </si>
  <si>
    <t>90 PACKAGE UN3077,ENVIRONMENTALLY HAZARDOUS SUBSTANCE,SOLID,N.O.S(CONTAINS IMIDACLOPRID),CLASS 9,PG III,</t>
  </si>
  <si>
    <t>NUFOSATE WG 5KGS BAGS 4/CARTON WITH PALLETS, TOTAL 7:560CARTONS</t>
  </si>
  <si>
    <t>270 PACKAGE UN3077,ENVIRONMENTALLY HAZARDOUS SUBSTANCE,SOLID,N.O.S(CONTAINS IMIDACLOPRID),CLASS 9,PG III,</t>
  </si>
  <si>
    <t>PACKAGES = CLL 2,4-D ACID TECNICONUFARMPACKAGES = CLL 2,4-D ACID</t>
  </si>
  <si>
    <t>3 BULK CONTAINER(S), POTASSIUM HYDROXIDE SOLUTION CLASS 8 PG II RQ CAUSTIC POTASH LIQUID 50% CAUSTIC POTASH MEMBRANE GRADE KOH 50% (IMPORTADO)</t>
  </si>
  <si>
    <t>NUFOSATE WG 5KGS BAGS 4/CARTON WITH PALLETS, TOTAL 756:0CARTONS</t>
  </si>
  <si>
    <t>288 PACKAGE UN3077,ENVIRONMENTALLY HAZARDOUS SUBSTANCE,SOLID,N.O.S(CONTAINS IMIDACLOPRID),CLASS 9,PG III, EMS:F-A,S-F, MARINE POLLUTANT NUPRID 700WG</t>
  </si>
  <si>
    <t>288 PACKAGE UN3077,ENVIRONMENTALLY HAZARDOUS SUBSTANCE,SOLID,N.O.S(CONTAINS IMIDACLOPRID),CLASS 9,PG III, EMS:F-A,S-F, MARINE POLLUTANT</t>
  </si>
  <si>
    <t>4000:BOXES = 100 PALLETS NUPRID 700 WG (IMIDACLOPRID 70% WG</t>
  </si>
  <si>
    <t>6 CONTAINERS OF BULK CARGO DIMETHYLAMINE, AQUEOUS SOLUTION CLASS: 3 UN: 1160 PACKINGGROUP: II FLASHPOINT: 32 (DEGREES CELCIUS) DIMETHYLAMINE MINUMUM 60% SOLUTION</t>
  </si>
  <si>
    <t>2,4-D ACID TECNICO NUFARMPACKAGES 2,4-D ACID TECNICO NUFARMPACKAGES 2,4-D ACID TECNICO NUFARMPACKAGES 2,4-D ACID TECNICO NUFARMPACKAGES 2,4-D ACID TECNICO NUFARMPACKAGES 2,4-D ACID TECNICO NUFARMPACKAGES 2,4-D ACID TECNICO NUFARMPACKAGES 2,4-D ACID TECNICO NU</t>
  </si>
  <si>
    <t>8 TANK MONOISOPROPYLAMINE - BULK CHEMICALS NOS, HAZARDOUS</t>
  </si>
  <si>
    <t>1280 CB MANFIL 800WP</t>
  </si>
  <si>
    <t>5600 BAGS MANFIL</t>
  </si>
  <si>
    <t>28150000</t>
  </si>
  <si>
    <t>POTASSIUMHYDROXIDE, SOLUTION CLASS 8 PG IIRQ CAUSTIC POTASH, LIQUID 50% CUSTIC POTASH MEMBRANE GRADE KOH 50% (IMPORTADO)</t>
  </si>
  <si>
    <t>288 PACKAGE ENVIRONMENTALLY HAZARDOUS SUBSTANCE,SOLID,N.O.S(CONTAINS IMIDACLOPRID),CLASS 9,PG III,</t>
  </si>
  <si>
    <t>CHEMICALS NOS TRITON(TM) X-114 SURFACTANT 4 70 LB PLASTIC DRUM HAZARDOUS GOODS</t>
  </si>
  <si>
    <t>60 PALLET HEXILENO GLICOL (HG)-CAS</t>
  </si>
  <si>
    <t>40 PALLET HEXILENO GLICOL (HG) - CAS</t>
  </si>
  <si>
    <t>7TANK MONOISOPROPYLAMINE - BULK CHEMICALS NOS, HAZARDOUS UN 1221, ISOPROPYLAMINE,</t>
  </si>
  <si>
    <t>6 TANK MONOISOPROPYLAMINE - BULK CHEMICALS NOS, HAZARDOUS ISOPROPYLAMINE, 3(8), I,</t>
  </si>
  <si>
    <t>7TANK MONOISOPROPYLAMINE - BULK CHEMICALS NOS, HAZARDOUS ISOPROPYLAMINE</t>
  </si>
  <si>
    <t>6 TANK MONOISOPROPYLAMINE - BULK   CHEMICALS NOS, HAZARDOUS   UN 1221, ISOPROPYLAMINE</t>
  </si>
  <si>
    <t>1080CARTONS NUFOSATE</t>
  </si>
  <si>
    <t>CHEMICALS NOS NLR( TRITON(TM) X-114 SURFACTANT 4)(70 LB PLASTIC DRUM HAZARDOUS)</t>
  </si>
  <si>
    <t>2240 X 25 KGBAGS MANFIL 800 WP INDIAN</t>
  </si>
  <si>
    <t>4480 BAGS 4480 X 25 KG BAGSMANFIL 800 WP IND IAN</t>
  </si>
  <si>
    <t>200 PACKAGE PICLORAM TECH</t>
  </si>
  <si>
    <t>3 TANK DIMETILAMINA 60 % DIMETHYLAMINE, AQUEOUS, SOLUTION</t>
  </si>
  <si>
    <t>CHLORIMURON-ETHYL 25%WDG (KROMO 250WG) FISCAL ID</t>
  </si>
  <si>
    <t>3 TANK, RECTANGULAR DIMETILAMINA 60 % UN 1160, DIMETHYLAMINE, AQUEOUS, SOLUTIO N, 3(8), II</t>
  </si>
  <si>
    <t>5600 BAGS 5600 X 25 KG BAGSMANFIL 800 WP IND IAN</t>
  </si>
  <si>
    <t>1X40FCL CY/CY 1080CARTONS NUFOSATE</t>
  </si>
  <si>
    <t>1X20FCL 800DRUMS (PARAQUATE200 G/L) PACKEDIN 20LITERS/DRUMWITH PALLETS</t>
  </si>
  <si>
    <t>1X20FCL 800DRUMS 800DRUMS (PARAQUATE200 G/L) PACKEDIN DRUMWITH PALLETS,</t>
  </si>
  <si>
    <t>1X20FCL 800DRUMS NUQUAT (PARAQUATE200 G/L) PACKEDIN DRUMWITH PALLETS</t>
  </si>
  <si>
    <t>1X20FCL 800DRUMS (PARAQUATE200 G/L) PACKEDIN /DRUMWITH PALLETS</t>
  </si>
  <si>
    <t>160 PACKAGE NON HAZARDOUS PICLORAM TECH</t>
  </si>
  <si>
    <t>20 PACKAGE TECHNICAL 2,4-DICHLOROPHENOXYACETIC ACID</t>
  </si>
  <si>
    <t>IBC 20.331,90 KGNET PYRETHROID PESTICIDE, LIQUID,TOXIC, N.O.S. (CONTAINS LAMBDA- CYHALOTHRIN) KAISO 250 CS - UN 3352/CLASS 6.1/PG III</t>
  </si>
  <si>
    <t>40 PALLET HEXILENO GLICOL (HG)</t>
  </si>
  <si>
    <t>1X20 GP SAID TO CONTAIN 19 IBCS LAMBDA-CYHALOTHRIN</t>
  </si>
  <si>
    <t>1X20 GP SAID TO CONTAIN 19 IBCS LAMBDA CYHALOTHRIN</t>
  </si>
  <si>
    <t>120 PACKAGE NON HAZARDOUS PICLORAM TECH</t>
  </si>
  <si>
    <t>288 PACKAGE IMIDACLOPRID</t>
  </si>
  <si>
    <t>1080CARTONS 21, 600.00LITERSNUFOSATE WG</t>
  </si>
  <si>
    <t>5040 CTN CHLORIMURON-ETHYL 25%WDG (KROMO 250WG) CLASS:9 UN NO:3077 PG:III FP:NO MP:YES</t>
  </si>
  <si>
    <t>8 TANK MONOISOPROPYLAMINE - BULK CHEMICALS NOS, HAZARDOUS ISOPROPYLAMINE</t>
  </si>
  <si>
    <t>8X20 GP SAID TO CONTAIN 160 PALLETS CONTAINING 6400 BOXES NUPRID: 700 WG (IMIDACLOPRID 70% WG)</t>
  </si>
  <si>
    <t>6400DRUMS 128,000.00LITERS PARAQUAT 276 G/L SL (NUQUAT) PACKED IN 20LITERS/D:RUM WITH PALLETS</t>
  </si>
  <si>
    <t>1X20FCLUN 6400 DRUMS 16, 000.00LITERSNUQUAT (PARAQUATE200 G/L) CLASS:6. 1 PG:I CY/CY</t>
  </si>
  <si>
    <t>8X20FCL 6400DRUMS 16, 000.00LITERSNUQUAT (PARAQUATE200 G/L) PACKEDIN 20LITERS/DRUMWITH PALLETS,  UN:3016CLASS:6. 1 PG:I</t>
  </si>
  <si>
    <t>3360 BAGS 3360 X 25 KG MANFIL 800 WP INDIAN</t>
  </si>
  <si>
    <t>MANFIL 800 WP INDIAN H 2240BAGS</t>
  </si>
  <si>
    <t>MANFIL 800 WPTOTAL 5600 BAGS 5600 X 25 KG BAGSMANFIL 800 WP IND IAN</t>
  </si>
  <si>
    <t>1280 BAGS 1280 CB X 10 NOS X1 KG MANFIL 800W P INDIAN</t>
  </si>
  <si>
    <t>Jiangsu Sevencontinent Green</t>
  </si>
  <si>
    <t>210 DR TEBUCONAZOLE TECNICO AGRIPEC UN3077 CLASS 9 PACKING GROUP :III</t>
  </si>
  <si>
    <t>60 BG FLUTRIAFOL TECNICO NUFARM PO NO.:001152</t>
  </si>
  <si>
    <t>160 DR (CYPERMETHRIN TECHNICAL ) PYRETHROID, PESTICIDE, LIQUID, TOXIC6.1 UN3352 PACKING GROUP III MARINE POLLUTANT )</t>
  </si>
  <si>
    <t>140 PK PACKAGES 2,4-D ACID TECNICO NUFARM</t>
  </si>
  <si>
    <t>United Transport Tankcontainers Utt</t>
  </si>
  <si>
    <t>8 BULK CLASS 3 ISOPROPYLAMINE UN 1221, PG I FP -30.0 CEL</t>
  </si>
  <si>
    <t>SAID TO CONTAIN 80 DRUMS O N 23 PALLETS  OF CIPERMETRINA (CIPERMETRINA TAGROS TECNICO)</t>
  </si>
  <si>
    <t>5600 BAGS MANFIL 800 WP IND IAN IMCOCLASS: 9 UN NO.: 3077 IMDG PAGE CODE: 9029 APKG III</t>
  </si>
  <si>
    <t>80 DRUMS ON 23 PALLETS  OF CIPERMETRINA (CI PERMETRINA TAGROS TECNICO)</t>
  </si>
  <si>
    <t>DMA 60% DIMETHYLAMINE MINIMUM 60%</t>
  </si>
  <si>
    <t>GLYPHOSATE 72% WG (NUFOSATE) 5KGS BAGS 4/CARTON WITH PA:LLETS, TOTAL 7560CARTONS</t>
  </si>
  <si>
    <t>GLYPHOSATE 72% WG (NUFOSATE) 7560CARTONS 4/CARTON</t>
  </si>
  <si>
    <t>GLYPHOSATE 72% WG (NUFOSATE) 5KGS BAGS 4/CARTON WITH: PALLETS, TOTAL 7560CARTONS</t>
  </si>
  <si>
    <t>21, 600.00LITERSGLYPHOSATE 72% WG(NUFOSATE) 5KGSBAGS*4/CARTON WITH PALLETS, TOTAL1080CARTONS</t>
  </si>
  <si>
    <t>40 BAGS PICLORAM TECNICO YN FISCAL ID:</t>
  </si>
  <si>
    <t>4G BOXES FIBREBOARD METAL RECEPTACLES CHLORIMURON-ETHYL 25%WDG</t>
  </si>
  <si>
    <t>120 PALLET  2,4-D ACID TECNICO NUFARM</t>
  </si>
  <si>
    <t>7 BULK DMA 60% DIMETHYLAMINE MINIMUM 60% SOLUTION UN 1160 DIMETHYLAMINE, AQUEOUS SOLUTION, 3 (8), PG II FP -26F,-32C) DEG C EMS NO: F-E, S-C (D/E)</t>
  </si>
  <si>
    <t>160 DRUMS ON 40 PALLETS ISPM15 HEXILENO GLICOL (HG)</t>
  </si>
  <si>
    <t>7X20 GP 476 DRUMS INSECTICID:E - CLORPIRIFOS TECNICO AGRIPEC FISCAL ID</t>
  </si>
  <si>
    <t>9X20 GP 612 DRUMS INSECTICIDE - C:LORPIRIFOS TECNICO AGRIPEC FISCAL ID</t>
  </si>
  <si>
    <t>128,000.00LITERS PARAQUAT 276 G/L SL (NUQUAT) PACKED IN 20LITERS/D:RUM WITH PALLETS, TOTAL 6400DRUMS</t>
  </si>
  <si>
    <t>4 TY UN1814 POTASSIUMHYDROXIDE SOLUTION CLASS 8 PG II RQ CAUSTIC POTASHLIQUID 50% CAUSTIC POTASH MEMBRANEGRADE</t>
  </si>
  <si>
    <t>128, 000.00LITERS PARAQUAT 276 G/L NUQUAT</t>
  </si>
  <si>
    <t>160 PALLETS 2,4-D ACID TECNICO NUFARM</t>
  </si>
  <si>
    <t>40 IBCPYRETHROID PESTICIDE, LIQUID,TOXIC, N.O.S. (CONTAINS LAMBDA- CYHALOTHRIN) KAISO 250 CS - UN 3352/CLASS 6.1/PG III</t>
  </si>
  <si>
    <t>200 PACKAGE NON HAZARDOUS TECHNICAL 2,4-DICHLOROPHENOXYACETIC ACID</t>
  </si>
  <si>
    <t>5 TANK CHEMICALS NOS, HAZARDOUS MONOISOPROPYLAMINE-BULK UN 1221 ISOPROPYLAMINE, 3 (8) I FLASHPOINT (-22F, -30C) EMS NO: F-E, S-C CLASS 3 ISOPROPYLAMINE UN 1221, PG I FP -30.0 CEL</t>
  </si>
  <si>
    <t>5 TANK MONOISOPROPYLAMINE- BULK CHEMICALS NOS, HAZARDOUS UN 1221, ISOPROPYLAMINE, 3(8), I, FLASHPOINT (-22F, -30C) EMS NO: F-E, S-C</t>
  </si>
  <si>
    <t>8 TANK MONOISOPROPYLAMINE- BULK CHEMICALS NOS, HAZARDOUS UN 1221, ISOPROPYLAMINE, 3(8), I, FLASHPOINT (-22F, -30C) EMS NO: F-E, S-C</t>
  </si>
  <si>
    <t>840 DR TEBUCONAZOLE TECNICO AGRIPEC</t>
  </si>
  <si>
    <t>DIMETOATO TECNICO AGRIPEC UN:2783 CLASS:6.1</t>
  </si>
  <si>
    <t>16, 000.00LITERSPARAQUAT 276 G/LSL (NUQUAT) PACKED IN 20LITERS/DRUM WITH PALLETS, TOTAL 800DRUMS</t>
  </si>
  <si>
    <t>TOTAL 6400DRUMS PARAQUAT 276 G/L SL (NUQUAT) PACKED IN 20LITERS/:DRUM WITH PALLETS,</t>
  </si>
  <si>
    <t>7 TANK MONOISOPROPYLAMINE - BULK CHEMICALS NOS, HAZARDOUS UN 1221 ISOPROPYLAMINE, 3 (8) I FLASHPOINT (-22F, -30C) EMS NO: F-E, S-C</t>
  </si>
  <si>
    <t>8 TANK MONOISOPROPYLAMINE - BULK CHEMICALS NOS, HAZARDOUS UN 1221 ISOPROPYLAMINE, 3 (8) I FLASHPOINT (-22F, -30C) EMS NO: F-E, S-C</t>
  </si>
  <si>
    <t>5X20 GP 340 DRUMS (THREE HUNDRED FORTY DRUMS ONLY) INSECTICIDE -:CLORPIRIFOS TECNICO AGRIPEC FISCAL</t>
  </si>
  <si>
    <t>ABAMECTIN TECNICO 98% UN:2588 CLASS:6.1</t>
  </si>
  <si>
    <t>120 PALLETS ACID TECNICO NUFARM BIG BAGS</t>
  </si>
  <si>
    <t>ON 20 HEAT TREATED PALLETS EACH CYPERMETHRIN TECHNICAL PYRETHROID, PESTICIDE, LIQUID, TOXIC</t>
  </si>
  <si>
    <t>PACKAGES 2,4-D ACID TECNICO NUFARMPACKAGES</t>
  </si>
  <si>
    <t>40 PX SZTP: 20ST HEXILENO GLICOL (HG) - NOT HAZARDOUS CAS : 107-41-5</t>
  </si>
  <si>
    <t>IBC 20.415,60 KGNET PYRETHROID PESTICIDE, LIQUID,TOXIC, N.O.S. (CONTAINS LAMBDA- CYHALOTHRIN) KAISO 250 CS - UN 3352/CLASS 6.1/PG III</t>
  </si>
  <si>
    <t>1X20 800 BOXES = 20 PALLETS NUPRID 700 WG (IMIDACLOPRID: 70% WG) INVOICE NO. 9050000208</t>
  </si>
  <si>
    <t>1X40 HC 320 DRUMS INSECTICIDE DIFLUBENZURON TECNICO AGRIPEC FISCAL OPEN TOP HEAD TYPE MS LACQUERED (EPOXY) COA TED APPROVED SPECN. AND PALLETISED MANUFACTURER GHARDA D-1/2 MIDC, LOTE PARSHURAM TAL KHED DIST RATNAGIRI</t>
  </si>
  <si>
    <t>5X20 GP 340 DRUMS (THREE HUNDRED FORTY DRUMS ONLY) INSECTICIDE -:CLORPIRIFOS TECNICO AGRIPEC</t>
  </si>
  <si>
    <t>3X20 2400 BOXES 60 PALLETS NUPRID 700:WG (IMIDACLOPRID 70% WG) INVOICE NO. 9050000200 &amp; 9050000204</t>
  </si>
  <si>
    <t>600 CT SZTP: 20ST NIPPON 40 (NICOSULFURON 40G/L OD)</t>
  </si>
  <si>
    <t>312 DR CHEMICALS NOS TRITON(TM) X-114 SURFACTANT 4 70 LB PLASTIC DRUM HAZARDOUS GOODS</t>
  </si>
  <si>
    <t>1260 PACKAGES CHLORIMURON 25% WDG (KROMO 250WG)  CLASS:9 UN:3077</t>
  </si>
  <si>
    <t>160 PACKAGES 2,4-D ACID TECNICO NURFARM</t>
  </si>
  <si>
    <t>40 IBC PYRETHROID PESTICIDE, LIQUID,TOXIC, N.O.S. (CONTAINS LAMBDA- CYHALOTHRIN) KAISO 250 CS - UN 3352/CLASS 6.1/PG III</t>
  </si>
  <si>
    <t>4 TANK MONOISOPROPYLAMINE - BULK CHEMICALS NOS, HAZARDOUS UN 1221 ISOPROPYLAMINE, 3 (8) I FLASHPOINT (-22F, -30C) EMS NO: F-E, S-C</t>
  </si>
  <si>
    <t>1X20? FCL CONTAINER CONTAINING?: TOTAL 19 IBCS "WOODEN PACKAGE ?: NOT APP:LICABLE (NOT USED)" KAISO 250 CS ( LAMBDA-CYHALOTHRIN ) PKG?: 1 X 1000: LTRS X 19 IBCS</t>
  </si>
  <si>
    <t>4X20 GP 272 DRUMS (TWO HUNDRED SEVENTY TWO DRUMS ONLY) INSECTICIDE: - CLORPIRIFOS TECNICO AGRIPEC FISCAL</t>
  </si>
  <si>
    <t>Astec Chemicals Pvt., Ltd.</t>
  </si>
  <si>
    <t>38089322</t>
  </si>
  <si>
    <t>40 PALLETS CONTAINS 1800 CARTONS NAVAJO (2,4-D DIMETHYL AMIN:E SALT 80% SP )</t>
  </si>
  <si>
    <t>160 PACKAGE NON HAZARDOUS TECHNICAL 2,4-DICHLOROPHENOXYACETIC ACID (20 X 900 KG)</t>
  </si>
  <si>
    <t>160 PACKAGE TECHNICAL 2,4-DICHLOROPHENOXYACETIC ACID</t>
  </si>
  <si>
    <t>20ST 80 DRUMS ON 20 PALLETS HEXILENO GLICOL (HG)</t>
  </si>
  <si>
    <t>4 TANK UN1814 POTASSIUM HYDROXIDE, SOLUTION CLASS 8 PG II RQ CAUSTIC POTASH, LIQUID 50% CAUSTIC POTASH MEMBRANE GRADE KOH 50% (IMPORTADO)</t>
  </si>
  <si>
    <t>6 TANK MONOISOPROPYLAMINE - BULK CHEMICALS NOS, HAZARDOUS UN 1221 ISOPROPYLAMINE, 3 (8) I FLASHPOINT (-22F, -30C) EMS NO: F-E, S-C</t>
  </si>
  <si>
    <t>200 DRUMS ABAMECTIN TECNICO 98% UN NO:2588 CLASS:6.1</t>
  </si>
  <si>
    <t>282 DRUMS DIMETOATO TECNICO AGRIPEC UN:2783 CLASS:6.1</t>
  </si>
  <si>
    <t>2X20´ CONTAINER 40 PALLETS CONTAINS 1800 CARTONS NAVAJO (2,4-D DIMETHYL AMINE SALT 80% SP) INV. NO. E/K-2-16-17040004</t>
  </si>
  <si>
    <t>2,4-D ACID TECNICO NUFARM 1000KG BIG BAGS, ON PALLETS</t>
  </si>
  <si>
    <t>160 PACKAGE NON HAZARDOUS TECHNICAL 2,4-DICHLOROPHENOXYACETIC ACID</t>
  </si>
  <si>
    <t>29189000</t>
  </si>
  <si>
    <t>113 PACKAGE NON HAZARDOUS MCPA ACID</t>
  </si>
  <si>
    <t>20TK 6 TANK MONOISOPROPYLAMINE - BULK CHEMICALS NOS, HAZARDOUS UN 1221 ISOPROPYLAMINE, 3 (8) I FLASHPOINT (-22F, -30C) EMS NO: F-E, S-C</t>
  </si>
  <si>
    <t>312 DR CHEMICALS NOS TRITON(TM) X-114 SURFACTANT 4 70 LB PLASTIC DRUM</t>
  </si>
  <si>
    <t>160 DR PYRETHROID PESTICIDE, LIQUID, TOXIC (CYPERMETHRIN)</t>
  </si>
  <si>
    <t>20PK PYRETHROID PESTICIDE, LIQUID,TOXIC, N.O.S. (CONTAINS LAMBDA- CYHALOTHRIN) KAISO 250 CS - UN 3352/CLASS 6.1/PG III</t>
  </si>
  <si>
    <t>160. PALLETS 2,4-D ACID TECNICO NUFARM</t>
  </si>
  <si>
    <t>5 BULK CLASS 3 ISOPROPYLAMINE UN 1221, PG I</t>
  </si>
  <si>
    <t>6  20´ TANK CONTAINER(S) STC: MONOISOPROPYLAMINE-BULK CHEMICALS, NOS, HAZARDOUS UN1221, ISOPROPYLAMINE, 3(8), I, FLASHPOINT (-22F, -30C)</t>
  </si>
  <si>
    <t>5 BULK UN 1221, ISOPROPYLAMINE, 3 (8) I FLASHPOINT (-22F -30°C)</t>
  </si>
  <si>
    <t>4X20? ? STD PKG ?: 10 X: 1 KG X 3200 BOXES = 80 PALLETS NUPRID 700 WG (IMIDACLOPRID 70% WG) INVOICE NO. 90500001:62 &amp; 9050000165</t>
  </si>
  <si>
    <t>40GPX1CY 210 DR 18 PALLETS TEBUCONAZOLE TECHNICAL (TEBUCONAZOLE TECNICO AGRIPEC)</t>
  </si>
  <si>
    <t>20 PACKAGE NON HAZARDOUS PICLORAM TECH</t>
  </si>
  <si>
    <t>40GPX1CY 18 PALLETS 210 DR TEBUCONAZOLE TECHNICAL (TEBUCONAZOLE TECNICO AGRIPEC)</t>
  </si>
  <si>
    <t>120 PACKAGE NON HAZARDOUS MCPA ACID</t>
  </si>
  <si>
    <t>40 PACKAGE NON HAZARDOUS PICLORAM TECH</t>
  </si>
  <si>
    <t>270DRUMS IMAZETHAPYR TECH</t>
  </si>
  <si>
    <t>20 PALLETS CONTAINING 900 CARTONS NAVAJO ( 2,4-D DIMETHYL AMINE SALT 80% SP ) INV. NO. E/K-2-16-17040001</t>
  </si>
  <si>
    <t>6 BULK DMA 60% DIMETHYLAMINE MINIMUM 60% SOLUTION UN 1160 DIMETHYLAMINE, AQUEOUS SOLUTION, 3 (8), PG II FP -32 DEG C EMS NO: F-E, S-C (D/E)</t>
  </si>
  <si>
    <t>6 X 20´S.O.INTERMODAL TANK CONTAINER PRODUCT INFO: PROPER SHIPPING NAME: UN 1160,DIMETHYLAMINE,AQUEOUS,SOLUTION, 3(8),II, -32</t>
  </si>
  <si>
    <t>160 PACKAGES 2,4-D ACID TECNICO NUFARM</t>
  </si>
  <si>
    <t>20 PK NETPYRETHROID PESTICIDE, LIQUID,TOXIC, N.O.S. (CONTAINS LAMBDA- CYHALOTHRIN) KAISO 250CS - UN 3352/CLASS 6.1/PG III</t>
  </si>
  <si>
    <t>40 PALLETS CONTAINING 1600 BOXES 40 PALLETS NUPRID 700 WG (IMIDACLOPRID 70% WG:)</t>
  </si>
  <si>
    <t>3X 20? FCL  2400 BOXES = 60 PALLET:S NUPRID: 700 WG (IMIDACLOPRID 70% WG) INVOICE NO. 9050000139</t>
  </si>
  <si>
    <t>1X40HC CONTAINER(S) SAID TO CONTAIN 2,400 CARTON METSULFURON-METHYL 60%WDG (NUFURON) CLASS:9 UN:3077</t>
  </si>
  <si>
    <t>120 PACKAGE NON HAZARDOUS TECHNICAL 2,4-DICHLOROPHENOXYACETIC ACID</t>
  </si>
  <si>
    <t>40 BAGS PICLORAM TECH</t>
  </si>
  <si>
    <t>6160 BAGS MANFIL 800 WP INDIAN  IMCO CL ASS: 9 UN NO.: 3077</t>
  </si>
  <si>
    <t>5 BULK HAZARDOUS CARGO UN 1221, ISOPROPYLAMINE, 3 (8) I MONOISOPROPYLAMINE, BULK</t>
  </si>
  <si>
    <t>20TK 2 BULK DMA 60% DIMETHYLAMINE MINIMUM 60% SOLUTION UN 1160 DIMETHYLAMINE, AQUEOUS SOLUTION, 3 (8), PG II FP -32 DEG C EMS NO: F-E, S-C (D/E)</t>
  </si>
  <si>
    <t>5 BULK MONOISOPROPYLAMINE, BULK UN 1221, ISOPROPYLAMINE, 3 (8) I</t>
  </si>
  <si>
    <t>60 PALLETS STC 2400 BOXES NUPRID 700 WG (IMIDACLOPRID 70% WG): CLASS?: 9 UN NO?: 3077 P:G?: III</t>
  </si>
  <si>
    <t>(270DRUMS) CY / CY20 PALLETS IMAZETHAPYR TECH</t>
  </si>
  <si>
    <t>280 DRUMS ABAMECTIN TECNICO 98% UN:2588 CLASS:6.1</t>
  </si>
  <si>
    <t>(270DRUMS) CY / CY 20 PALLETS IMAZETHAPYR TECH</t>
  </si>
  <si>
    <t>100 PACKAGE NON HAZARDOUS MCPA ACID</t>
  </si>
  <si>
    <t>NIPPON 40 (NICOSULFURON 40G/L OD)</t>
  </si>
  <si>
    <t>2400 BOXES = 60 PALLETS NUPRID 7:00 WG (IMIDACLOPRID 70% WG)  UN NO.:3077 CLASS. 9 PACKING GROUP. III INVOICE NO. 9050000116</t>
  </si>
  <si>
    <t>376 DRUMS DIMETOATO TECNICO AGRIPEC UN:2783 CLASS:6.1 ORGANOPHOSPHORUS PESTICIDE, SOLID, TOXIC</t>
  </si>
  <si>
    <t>1260 CARTONS = 40PALLETS CHLORIMURON-ETHYL 25%WDG (KROMO 250WG) CLASS:9 UN:3077 PROPER SHIPPING NAME: ENVIRONMENTALLY HAZARDOUS SUBSTANCE, SOLID, N.O.S. VARIATION REMARKS: IMO CLASS: 9 MARINE POLLUTANT: D UN NUMBER: 3077 AMEND: 7 PACKING GROUP: 3 PSA GROUP: EMS NO: FA/SF SUBSIDIARY RISK 1: SUBSIDIARY RISK 2:</t>
  </si>
  <si>
    <t>20 PALLETS CONTAINING 900 CARTONS NAVAJO ( 2,4-D DIMETHYL AMINE SALT 80% SP )</t>
  </si>
  <si>
    <t>40 PALLETS CONTAINING 1800 CARTONS NAVAJO ( 2,4-D DIMETHYL AMINE SALT 80% SP )</t>
  </si>
  <si>
    <t>160 PACKAGES = CLL 2,4-D ACID TECNICONUFARM</t>
  </si>
  <si>
    <t>4 BULK CLASS 3 ISOPROPYLAMINE UN 1221, PG I FP -30.0 CEL</t>
  </si>
  <si>
    <t>7 BULK CLASS 3 ISOPROPYLAMINE UN 1221, PG I FP -30.0 CEL</t>
  </si>
  <si>
    <t>4 TANK UN1814 POTASSIUM HYDROXIDE, SOLUTION 19,831KGS NM / NN CLASS 8 PG II RQ CAUSTIC POTASH, LIQUID 50% CAUSTIC POTASH MEMBRANE GRADE KOH 50% (IMPORTADO)</t>
  </si>
  <si>
    <t>5 BULK CLASS 3 ISOPROPYLAMINE UN 1221, PG I FP -30.0 CEL</t>
  </si>
  <si>
    <t>(270DRUMS) IMAZETHAPYR TECH</t>
  </si>
  <si>
    <t>140 PALLETS 630 DR TEBUCONAZOLE TECHNICAL (TEBUCONAZOLE TECNICO AGRIPEC) CLASS:9 UN:3077 PG:III</t>
  </si>
  <si>
    <t>7 BULK UN 1221, ISOPROPYLAMINE, 3 (8) I FLASHPOINT (-22F -30\´B0C) EMS NO: F-E, S-C MONOISOPROPYLAMINE, BULK</t>
  </si>
  <si>
    <t>5 BULK UN 1221, ISOPROPYLAMINE, 3 (8) I FLASHPOINT (-22F -30\´B0C) EMS NO: F-E, S-C MONOISOPROPYLAMINE, BULK</t>
  </si>
  <si>
    <t>80 PALLETS NUPRID 700 WG (IMIDACLOPRID 70% WG) PKG: 10 X 1 KG X 3200 BOXES INVOICE NO. EXP/177/EOU/15-16</t>
  </si>
  <si>
    <t>470 DRUMS DIMETOATO TECNICO AGRIPEC UN:2783 CLASS:6.1 WOODEN PACKAGE : NOT APPLICABLE (NOT USED) NAME OF MANUFACTURER: FUJIAN SANNONG,CHEMICAL IMPORT E EXPORT CO.LTD XUBI,SANMING,FUJIAN-CHINA</t>
  </si>
  <si>
    <t>Sinochem Ningbo Ltd.</t>
  </si>
  <si>
    <t>150 BAGS IMAZETAPIR TECNICO AGRIPEC</t>
  </si>
  <si>
    <t>160 DR ( CYPERMETHRIN TECHNICAL ) PYRETHROID, PESTICIDE, LIQUID, TOXIC6.1 UN3352 PACKING GROUP III MARINE POLLUTANT</t>
  </si>
  <si>
    <t>6 X 20´S.O.INTERMODAL TANK CONTAINER 6 TANK PROPER SHIPPING NAME: UN 1160,DIMETHYLAMINE,AQUEOUS,SOLUTION, 3(8),II PRODUCT TARE NAME: DIMETILAMINE 60% UN: 1160 IMO: 3(8)</t>
  </si>
  <si>
    <t>6 X 20´S.O.INTERMODAL TANK CONTAINER 6 TANK PROPER SHIPPING NAME: UN 1160,DIMETHYLAMINE,AQUEOUS,SOLUTION, 3(8),II UN: 1160 IMO: 3(8)</t>
  </si>
  <si>
    <t>120 PALLETS 2,4-D ACID TECNICO NUFARM BIG BAGS, ON PALLETS</t>
  </si>
  <si>
    <t>20 IBC PESTICIDE, LIQUID,TOXIC, N.O.S.(LAMBDA-CYHALOTHRIN) KAISO 250 CS- UN 2902/CLASS6.1/PG III</t>
  </si>
  <si>
    <t>5 CONT. 20´X8´ TANK CONTAINER SLAC 5 TANK DIMETHYLAMINE, AQUEOUS SOLUTION UN 1160 / CLASS 3 (8) / PG:II / F.P. &gt;-30C CLASS 3, PAGE II DIMETHYLAMINE, AQUEOUS SOLUTION UN 1160 FP-30.0 CEL</t>
  </si>
  <si>
    <t>2400 CARTONS 40 PALLETS METSULFURON-METHYL 60%WDG (NUFURON) CLASS:9 UN:3077 UN NUMBER: 3077 AMEND: 7</t>
  </si>
  <si>
    <t>1 BULK UN 1221, ISOPROPYLAMINE, 3 (8) I CLASS 3</t>
  </si>
  <si>
    <t>7 BULK UN 1221, ISOPROPYLAMINE, 3 (8) I FLASHPOINT (-22F -30\´B0C) EMS NO: F-E, S-C</t>
  </si>
  <si>
    <t>1X20? GP 20 PALLETS CONTAINING 800 BOXES NUPRID 700 WG (IMIDACLOPRID 70% WG)INVOIC:E NO. EXP/173/EOU/15-16</t>
  </si>
  <si>
    <t>5X20? GP 100 PALLETS CONTAINING 4000 BOXES NUPRID 700 WG (IMIDACLOPRID 70%: WG) UN NO.?: 3077 I:MO CLASS ?: 9 PACKING GROUP ?: III</t>
  </si>
  <si>
    <t>8 20 TANK CONTA  8 TANK MONOISOPROPILAMINA (MIPA) 99.5% UN 1221, ISOPROPYLAMINE, CLASS 3 (8), PG I</t>
  </si>
  <si>
    <t>DIMETOATO TECNICO AGRIPEC UN?:2783 CLASS?:6.1</t>
  </si>
  <si>
    <t>6 BULK UN 1221, ISOPROPYLAMINE, 3 (8) I FLASHPOINT (-22F -30\´B0C) EMS NO: F-E, S-C</t>
  </si>
  <si>
    <t>120 PK PACKAGES = CLL 2,4-D ACID TECNICONUFARM</t>
  </si>
  <si>
    <t>3X20 GP SAID TO CONTAIN 60 PALLETS CONTAINING 2400 BOXES NUPRID (IMIDACLOPRID 70% WG) INVOICE NO. EXP/170/EOU/15-16</t>
  </si>
  <si>
    <t>4 TY  UN1814 POTASSIUMHYDROXIDE SOLUTION CLASS 8 PG II CAUSTIC POTASH, LIQUID 50% CAUSTICPOTASH MEMBRANE GRADE KOH 50% (IMPORTADO)</t>
  </si>
  <si>
    <t>160PKCOLLI 2,4-D ACIDTECNICO NUFARMCOLLI 2,4-D ACIDTECNICO NUFARM</t>
  </si>
  <si>
    <t>Nufarm Uk Ltd.</t>
  </si>
  <si>
    <t>139 BG MCPA ACID TECH</t>
  </si>
  <si>
    <t>7 20´ X 8´ X 8´6" TANK CONTA SLAC 7 ISO TANK MONOISOPROPILAMINA (MIPA) 99.5% UN 1221, ISOPROPYLAMINE, CLASS 3 (8), PG I</t>
  </si>
  <si>
    <t>ZHANGJIAGANG</t>
  </si>
  <si>
    <t>350CTNS DANGEROUS CARGO 40 CARTOON BOXES X 20L PALLETS USED X 8 30 CARTOON BOXES X 20L 1 PALLET USED #9 UN 3082 PROPER SHIPPING NAME:ENVIRONMENTALLY HAZARDOUS SUBSTANCE, LIQUID, N.O.S (THIDIAZURON/DIURON MIXTURE)38089323 HAZARD CLASS:9 PACKING GROUP:III</t>
  </si>
  <si>
    <t>340 STEEL DRUMS INSECTICIDE - CLORPIRIFOS TECNICOAGRIPEC FISCAL UN NO : 2783CLASS : 6.1 P KGGRP:II</t>
  </si>
  <si>
    <t>175 PACKAGE NUPRID 700WG 3077, ENVIRONMENTALLY HAZARDOUS SUBSTANCE, SOLID, N.O.S (CONTAINS IMIDACLOPRID), CLASS 9, PG III, EMS: F-A,S-F, MARINE POLLUTANT</t>
  </si>
  <si>
    <t>20ST 20 PALLETS 80 DRUMS HEXILENO GLICOL (HG) NOT HAZARDOUS</t>
  </si>
  <si>
    <t>160 PACKAGES = COLLI2,4-D ACID TECNICO NUFARM</t>
  </si>
  <si>
    <t>5 X 20´S.O.INTERMODAL TANK CONTAINER 5TANK UN 1160,DIMETHYLAMINE,AQUEOUS,SOLUTION, 3(8),II</t>
  </si>
  <si>
    <t>160PALLETS 2,4-D ACID TECNICO NUFARM 1000 KG BIG BAGS, ON PALLETS</t>
  </si>
  <si>
    <t>5 TANK CHEMICAL NOS, HAZARDOUS MONOISOPROPYLAMINE - BULK UN 1221 ISOPROPYLAMINE, 3 (8) I FLASHPOINT (-22F,-30C) EMS NO: F-E, S-C</t>
  </si>
  <si>
    <t>6X20 GP 408 DRUMS (FOUR HUNDRED EIGHT DRUMS ONLY) INSECTICIDE -: CLORPIRIFOS TECNICO AGRIPEC ?: 408 DRUMS X 283.:50 KGS NON-REMOVABLE HEAD TYPE LACQUERED (EPOXY) COATED STEEL DRUM:S OF UN APPROVED SPECN. AND PALLETISE MANUFACTURER?: GHARDA CHEMICALS LIMITE:D D-1/2 MIDC, LOTE PARSHURAM, TAL KHED,DIST.RATNAGIRI - 415 722 MAH</t>
  </si>
  <si>
    <t>Biesterfeld Inc.</t>
  </si>
  <si>
    <t>2X20´CONTR CONTAINING 188 DRUMS OF UN 2783,ORGANOPHOSPHORUS PESTICIDE, SOLID, TOXIC (DIMETHOATE TECH) CLASS 6.1, PG III</t>
  </si>
  <si>
    <t>19 IBCS KAISO 250CS LAMBD A-CYHALOTHRIN  INV NO.: EXP/094/PA N/15-16</t>
  </si>
  <si>
    <t>6 BLK   UN 1221, ISOPROPYLAMINE, 3 (8) I MONOISOPROPYLAMINE, BULK CLASS 3 ISOPROPYLAMINE UN 1221, PG I FP -30.0 CEL</t>
  </si>
  <si>
    <t>6 BLK UN 1221, ISOPROPYLAMINE, 3 (8) I MONOISOPROPYLAMINE, BULK CLASS 3 ISOPROPYLAMINE UN 1221, PG I</t>
  </si>
  <si>
    <t>1800 DRUMS=90 ISPM 15 WOOD PLTS FLUTRIAFOL TECH 95%</t>
  </si>
  <si>
    <t>ABAMECTIN TECNICO 98% UN?:2588 CLASS?:6.1</t>
  </si>
  <si>
    <t>2 20´ X 8´ X 8´6" GENERAL PU SLAC 1200 CARTONS NIPPON 40 (NICOSULFURON 40G/L OD)</t>
  </si>
  <si>
    <t>6 BULK CLASS 3 ISOPROPYLAMINE UN 1221, PG I FP -30.0 CEL EMS NO: F-E, S-C MONOISOPROPYLAMINE, BULK</t>
  </si>
  <si>
    <t>1 BULK UN 1221, ISOPROPYLAMINE, 3 (8) I FLASHPOINT (-22F -30°C) EMS NO: F-E, S-C MONOISOPROPYLAMINE, BULK CLASS 3 ISOPROPYLAMINE UN 1221, PG I FP -30.0 CEL</t>
  </si>
  <si>
    <t>6 X 20´S.O.INTERMODAL TANK CONTAINER 6 TANK UN 1160,DIMETHYLAMINE,AQUEOUS,SOLUTION, 3(8),II DIMETHYLAMINE 60% SOLUTION UN: 1160 IMO: 3(8) FLASHPOINT: -32 PACKINGGROUP: II</t>
  </si>
  <si>
    <t>40 PALLETS 1600 BOXES NUPRID 700 WG (IMIDACLOPRID 70% WG) INVOICE NO. E:XP/086/PAN/15-16 UN NO?: 3077, CLASS?: 9, PACKING GROUP?: III</t>
  </si>
  <si>
    <t>5X20? SAID TO CONTAIN 100 PALLETS CONTAINING 4000 BOXES (ONE HUNDRED: PALLETS CONTAINING FOUR THOUSAND BOXES ONLY) NUPRID 700 WG (IMIDACLOP:RID 70% WG) INVOICE NO. EXP/126 &amp; 127/EOU/15-16</t>
  </si>
  <si>
    <t>1X20? 20 PALLETS CONTAINING 800 BOXES NUPRID 700 WG (IMIDACLOPRID 70% WG)  C:LASS?: 9 UN NO.?: 3077 PKG GRP?: III</t>
  </si>
  <si>
    <t>Rohm &amp; Haas</t>
  </si>
  <si>
    <t>34021000</t>
  </si>
  <si>
    <t>78 DR CONTAINING CHEMICALS NOS TRITON(TM) X-114 SURFACTANT</t>
  </si>
  <si>
    <t>2 X 20´S.O.INTERMODAL TANK CONTAINER 2 TANK UN 1160,DIMETHYLAMINE,AQUEOUS,SOLUTION, 3(8),II PRODUCT TARE NAME: DIMETHYLAMINE 60% SOLUTION</t>
  </si>
  <si>
    <t>3920 BG MANFIL 800 WP IM COCLASS: 9 UN NO.: 3 077 IMDG 9029APKG III</t>
  </si>
  <si>
    <t>3360 BAGS MANFIL 800 WP</t>
  </si>
  <si>
    <t>100 PALLETS (4000 BOXES) NUPRID 700 WG (IMIDACLOPRID 70% WG) PKG?: 10 X: 1 KG UN NO?: 3077, CLASS?: 9:, PACKING GROUP?: III INVOICE NO. EXP/:118&amp;121/EOU/15-16</t>
  </si>
  <si>
    <t>1X20´FCL CONTAINING: 280 X 45 KGS CARDBOARD DRUMS OF IMAZETHAPYR</t>
  </si>
  <si>
    <t>312 DR TRITON(TM) X-114SURFACTANT 4 70 LB PLASTIC DRUM TRADEMARK HAZARDOUSGOODS INFO UNITED STATES NOT REGULATED PER 49CFR171.4(C) IMDG NOTREGULATED FOTRITON(TM) X-114 SURFACTANT 4 70 LB PLASTIC DRUM TRADEMARK H AZARDOUS  GOODS INFO UNITEDSTATES NOT REGULATED PER 49CFR 171.4(C) IMDG NOT REGULATED FO NLR</t>
  </si>
  <si>
    <t>1 X 40 FCL 280 DRUMS INSECTICIDE- DIFLUBENZ URONTECNICO AGRIPEC UN NO. 3077 IMOCLASS : 9 PKG GROUP.: III</t>
  </si>
  <si>
    <t>4X20? GP 80 PALLETS CONTAINING 10 PKG 80 PALLETS 3200 BOXES NUPRID 700 WG (IMIDACLOPRID: 70% WG)  INVOICE NO. EXP/084&amp;85/PAN/15-16 CLASS ?: 9 UN NO.?: 3077 PKG GRP?: III</t>
  </si>
  <si>
    <t>280 DRUMS INSECTIC IDE - DIFLUBENZURON TECNIC O AGRIPEC  UN NO. 3077 IMO CLASS : 9 PKG GROUP.: III</t>
  </si>
  <si>
    <t>4480 BAGS  MANFIL 800 WP I MCOCLASS: 9 UN NO.: 3077 PKG III</t>
  </si>
  <si>
    <t>Thai Harvest Ltd.</t>
  </si>
  <si>
    <t>NANTONG</t>
  </si>
  <si>
    <t>100 BAGS (GLYPHOSATE TECH 95%) GLIFOSATO TECNICO NUFARM FC</t>
  </si>
  <si>
    <t>3 X 20´S.O.INTERMODAL TANK CONTAINER UN 1160,DIMETHYLAMINE,AQUEOUS,SOLUTION, 3(8),II DIMETHYLAMINA 60%  SOLUTION UN: 1160 PACKINGGROUP: II</t>
  </si>
  <si>
    <t>1X20´FCL CONTAINING 280 DRUMS CARDBOARD DRUMS OF IMAZETHAPYR</t>
  </si>
  <si>
    <t>630 DR TEBUCONAZOLE TECHNICAL (TEBUCONAZOLE TECNICO AGRIPEC) CLASS:9 UN:3077 PG:III</t>
  </si>
  <si>
    <t>100 BAGS  (GLYPHOSATE TECH 95%) GLIFOSATO TECNICO NUFARM FC</t>
  </si>
  <si>
    <t>3 TY UN1814 POTASSIUMHYDROXIDE SOLUTION CLASS 8 PG II RQ CAUSTIC POTASHLIQUID KOH 50% CAUSTIC POTASH MEMBRANE GRADE</t>
  </si>
  <si>
    <t>20 PALLETS CONTAINING 900 CARTONS ONLY NAVAJO ( 2,4-D DIMETHYL AMINE SALT 80% SP ) INV. NO. E/K-2-15-16110036 DT.18/11/2015</t>
  </si>
  <si>
    <t>1260,CTN CHLORIMURON-ETHYL 25%WDG (KROMO 250WG) CLASS:9 UN NO:3077 FP:NO MP:NO PG:III</t>
  </si>
  <si>
    <t>4480 X 25 KG BAGSMANFIL 800 WP INDI AN 9 UN NO.: 3077 IMDG PAGE</t>
  </si>
  <si>
    <t>100 BG GLIFOSATO TECNICONUFARM FC.</t>
  </si>
  <si>
    <t>05 20´ X 8´ X 8´6" TANK CONTA SLAC 5 TANK MONOISOPROPILAMINA (MIPA) 99.5% UN 1221, ISOPROPYLAMINE, CLASS 3 (8), PG I (-38.9C C.C.) EMS NO: F-E, S-C</t>
  </si>
  <si>
    <t>100 BG GLIFOSATO TECNICONUFARM FC</t>
  </si>
  <si>
    <t>20 BG GLIFOSATO TECNICONUFARM FC.</t>
  </si>
  <si>
    <t>60 DRUMS= 18 ISPM 15 WOOD PLTS FLUTRIAFOL TECH 95% UN NO.:3077 CLASS:9 3</t>
  </si>
  <si>
    <t>DIMETOATO TECNICO AGRIPEC UN?:2783 CLASS?:6.</t>
  </si>
  <si>
    <t>(600CTNS) CY / CY NIPPON 40 (NICOSULFURON 40G/L OD)</t>
  </si>
  <si>
    <t>60 PK  ACID TECNICONUFARM</t>
  </si>
  <si>
    <t>5 X 20 ST CONTAINER SAID TO CONTAIN 2800 BAGS 2800 X 25 KG BAGS MANFIL 800 WP (MANCOZEB 80% WP) UN NO : 3077 IMDG PAGE CODE : 9029A</t>
  </si>
  <si>
    <t>19 BX LAMBDA CYHAL OTHRIN250 G/L CSINVOICE NO. E XP/093/EOU/15-16 DATED 31. 10.2015</t>
  </si>
  <si>
    <t>2400 BOXES = 60 P:ALLETS NUPRID 700 WG (IMIDACLOPRID 70% WG) INVOICE NO. EXP/099/EOU/15-16</t>
  </si>
  <si>
    <t>188 DRUMS DIMETOATO TECNICO AGRIPEC UN:2783 CLASS:6.1</t>
  </si>
  <si>
    <t>720 DRUMS FLUTRIAFOL TECH 95%</t>
  </si>
  <si>
    <t>LUDHIANA</t>
  </si>
  <si>
    <t>5 X 20´ ST CONTAINER 2800 BAGS ONLY MANFIL 800 WP  (MANCOZEB 80% WP)</t>
  </si>
  <si>
    <t>120 PK ACIDTECNICO NUFARM</t>
  </si>
  <si>
    <t>10 X 1 KG X 3200 BAGS NUPRID 700 WG (IMIDACLOPRID 70% WG) INVOICE NO. EXP/097&amp;98 /EOU/15-16 NUPRID 700 WG (IMIDACLOPRIDO)</t>
  </si>
  <si>
    <t>2 X 20´S.O.INTERMODAL TANK CONTAINER 2 TANK PRODUCT INFO: PROPER SHIPPING NAME: UN 1160,DIMETHYLAMINE,AQUEOUS,SOLUTION, 3(8),II PRODUCT TARE NAME: DIMETILAMINA 60% UN: 1160 IMO: 3(8) FLASHPOINT: -32 PACKINGGROUP: II</t>
  </si>
  <si>
    <t>WIEN</t>
  </si>
  <si>
    <t>20PK IBC PESTICIDE, LIQUID,TOXIC, N.O.S.(LAMBDA-CYHALOTHRIN) KAISO 250 CS- UN 2902/CLASS6.1/PG III</t>
  </si>
  <si>
    <t>7 BLK UN 1221, ISOPROPYLAMINE, 3 (8) I FLASHPOINT (-22F -30\´B0C) EMS NO: F-E, S-C MONOISOPROPYLAMINE, BULK ISOPROPYLAMINE IMO CLASS :3 UN-NO :1221 SEQ.NO. :1001 FLAME POINT :-37</t>
  </si>
  <si>
    <t>7 BLK UN 1221, ISOPROPYLAMINE, 3 (8) I FLASHPOINT (-22F -30\´B0C) EMS NO: F-E, S-C MONOISOPROPYLAMINE, BULK CLASS 3 ISOPROPYLAMINE UN 1221, PG I</t>
  </si>
  <si>
    <t>800 WP 2800 BAGS MANFIL 800 WP INDIAN</t>
  </si>
  <si>
    <t>8 X 20 ST CONTAINER 4480 BAGS MANFIL 800 WP (MANCOZEB 80% WP) IMCO CLASS : 9 UN NO : 3077</t>
  </si>
  <si>
    <t>2 X 20 ST CONTAINER 1280 BAGS 1280 CB X 10 NOS X 1 KG MANFIL 800 WP (MANCOZEB 80%)</t>
  </si>
  <si>
    <t>8 X 20 ST CONTAINER 4480 X 25 KG BAGS MANFIL 800 WP (MANCOZEB 80% WP) IMCO CLASS : 9 UN NO : 3077</t>
  </si>
  <si>
    <t>20 PK PESTICIDE, LIQUID,TOXIC, N.O.S. (LAMBDA-CYHALOTHRIN) KAISO 250 CS</t>
  </si>
  <si>
    <t>1280 CORRUGATED BOXES 1280 CB X 10 NOS X 1 KG MANFIL 800 WP (MANCOZEB 80%) IMCO CLASS : 9 UN NO : 3077 IMDG PAGE CODE : 9029A PKG GROUP : III</t>
  </si>
  <si>
    <t>2800 BAGS ONLY MANFIL 800 WP (MANCOZEB 80% WP) IMCO CLASS : 9 UN NO : 3077 IMDG PAGE CODE : 9029A PKG GROUP : III</t>
  </si>
  <si>
    <t>120 BG MCPA ACID TECH</t>
  </si>
  <si>
    <t>20DC 80 PALLETS ACID TECNICO NUFARM 1000 KG BIG BAGS,</t>
  </si>
  <si>
    <t>20 PALLETS CONTAINING 900 CARTONS ONLY NAVAJO (2,4-D DIMETHYL AMINE SALT 80% SP) INV. NO. E/K-2-15-16100034</t>
  </si>
  <si>
    <t>20 IBC  PESTICIDE, LIQUID,TOXIC, N.O.S. (LAMBDA-CYHALOTHRIN) KAISO 250 CS - UN 2902/CLASS6.1/PG III</t>
  </si>
  <si>
    <t>6 X 20 FT CONTAINER 408DR INSECTICIDE - CLORPIRIFOS TECNICOAGRIPEC FISCAL ID</t>
  </si>
  <si>
    <t>2 X 20 FT CONTAINER 136DR INSECTICIDE - CLORPIRIFOS TECNICOAGRIPEC FISCALI D</t>
  </si>
  <si>
    <t>120 PACKAGES = COLLI2,4-D ACID TECNICO NUFARM</t>
  </si>
  <si>
    <t>2400 PACKAGES ENVIRONMENTALLY HAZARDOUS SUBSTANCE, SOLID, N.O.S. METSULFURON-METHYL UN:3077 PG:III CL:9</t>
  </si>
  <si>
    <t>840 PACKAGES ENVIRONMENTALLY HAZARDOUS SUBSTANCE, SOLID, N.O.S. METSULFURON-METHYL</t>
  </si>
  <si>
    <t>7 BLK UN 1221, ISOPROPYLAMINE, CLASS 3 (8), PG I, FLASHPOINT (-22F -30°C) EMS NO: F-E, S-C MONOISOPROPYLAMINE CLASS 3 ISOPROPYLAMINE UN 1221, PG I FP -30.0 CEL</t>
  </si>
  <si>
    <t>8 BLK  UN 1221, ISOPROPYLAMINE, CLASS 3 (8), PG I, FLASHPOINT (-22F -30°C)  EMS NO: F-E, S-C MONOISOPROPYLAMINE CLASS 3 ISOPROPYLAMINE UN 1221, PG I FP -30.0 CEL</t>
  </si>
  <si>
    <t>5 X 20  DVCONTAINER IS  340 DRUMS INSECTICIDE - CLORPIRIFOS TECNICOAGRIPEC FISCALI D</t>
  </si>
  <si>
    <t>5 X 20 FTCONTAINER IS  340 DRUMS INSECTICIDE - CLORPIRIFOS TECNICOAGRIPEC FISCALI D</t>
  </si>
  <si>
    <t>420 DR TEBUCONAZOLE TECNICO AGRIPEC UN3077 PACKINGGROUP :III</t>
  </si>
  <si>
    <t>4 BULK DMA 60% DIMETHYLAMINE MINIMUM 60% SOLUTION UN 1160 DIMETHYLAMINE, AQUEOUS SOLUTION, 3 (8), PG II FP -32 DEG C EMS NO: F-E, S-C (D/E)</t>
  </si>
  <si>
    <t>7 TANK SLAC 7 BULK MONOISOPROPYLAMINE BULK CHEMICALS NOS, HAZARDOUS UN 1221 ISOPROPYLAMINE, 3(8) I FLASHPOINT(-22F, -30) EMS NO F-E, S-C</t>
  </si>
  <si>
    <t>5 TANK SLAC 5 BULK MONOISOPROPYLAMINE BULK CHEMICALS NOS, HAZARDOUS UN 1221, ISOPROPYLAMINE, 3(8) I</t>
  </si>
  <si>
    <t>5  20´ X 8´ X 8´6" GENERAL PU SLAC 340 DRUMS INSECTICIDE- CLORPIRIFOS TECNICO AGRIPEC FISCAL ID</t>
  </si>
  <si>
    <t>5 X 20 FCL 340 DRUMS INSECTICIDE- CLORPIRIFOS TECNICO AGRIPEC FISCAL ID</t>
  </si>
  <si>
    <t>80 DR  ( CYPERMETHRIN TECHNICAL ) PYRETHROID, PESTICIDE, LIQUID, TOXIC6.1 UN3352 PACKING GROUP III MARINE POLLUTANT</t>
  </si>
  <si>
    <t>1 BULK DMA 60% DIMETHYLAMINE MINIMUM 60% SOLUTION UN 1160 DIMETHYLAMINE, AQUEOUS SOLUTION, 3 (8), PG II FP -32 DEG C EMS NO: F-E, S-C (D/E)</t>
  </si>
  <si>
    <t>5040 BAGS ONLY MANFIL 800 WP (MANCOZEB 80% WP) UN NO : 3077 IMDG PAGE CODE : 9029A PKG GROUP : III</t>
  </si>
  <si>
    <t>8 BULK CLASS 3 ISOPROPYLAMINE UN 1221, PG I FP -30.0 CEL EMERGENCY CONTACT: CHEMTREC EMERGENCY PHONE : 1-703-527-3887 COMMODITY: 29211923 ISOPROPYLAMINE IMO CLASS :3 UN-NO :1221 SEQ.NO. :1001 FLAME POINT :-37 BOILING POINT : EMS :F-E MFAG : 1ST LABLE :3 HINTS 1ST LABLE: 2ND LABLE :8 HINTS 2ND LABLE: MARITIME POLL.</t>
  </si>
  <si>
    <t>8 BULK UN 1221, ISOPROPYLAMINE, CLASS 3 (8), PG I, (-22F, -30\´B0C) MONOISOPROPYLAMINE (MIPA) CLASS 3 ISOPROPYLAMINE UN 1221, PG I FP -30.0 CEL ISOPROPYLAMINE IMO CLASS :3 UN-NO :1221 SEQ.NO. :1001 FLAME POINT :-37 BOILING POINT : EMS :F-E MFAG : 1ST LABLE :3 HINTS 1ST LABLE: 2ND LABLE :8 HINTS 2ND LABLE: MARITIME POLL.</t>
  </si>
  <si>
    <t>7 BULK UN 1221, ISOPROPYLAMINE, CLASS 3 (8), PG I, (-30\´B0C C.C.) MONOISOPROPYLAMINE (MIPA) CLASS 3 ISOPROPYLAMINE UN 1221, PG I FP -30.0 CEL ISOPROPYLAMINE IMO CLASS :3 UN-NO :1221 SEQ.NO. :1001 FLAME POINT :-37 BOILING POINT : EMS :F-E MFAG : 1ST LABLE :3 HINTS 1ST LABLE: 2ND LABLE :8 HINTS 2ND LABLE: MARITIME POLL.</t>
  </si>
  <si>
    <t>40 PACKAGE NON HAZARDOUS PICLORAM TECH PALLETS &amp; DUNNAGE</t>
  </si>
  <si>
    <t>80 DR S.T.C. ( CYPERMETHRIN TECHNICAL )PYRETHROID, PESTICIDE, LIQUID, TOXIC 6.1 UN3352 PACKING GROUP III</t>
  </si>
  <si>
    <t>80 PACKAGES = CLL 2,4-D ACID TECNICONUFARM 1000 KG BIG BAGS, ON PALLETS</t>
  </si>
  <si>
    <t>2 BULK DMA 60% DIMETHYLAMINE MINIMUM 60% SOLUTION UN 1160 DIMETHYLAMINE, AQUEOUS SOLUTION, 3 (8), PG II</t>
  </si>
  <si>
    <t>120 PAL 2,4-D ACID TECNICO NUFARM 1000 KG BIG BAGS, ON PALLETS</t>
  </si>
  <si>
    <t>4480 BAGS MANFIL 800 WP (MANCOZEB 80% WP) IMCO CLASS : 9 UN NO : 3077 PKG GROUP : III</t>
  </si>
  <si>
    <t>40 ST 40 PACKAGES NON HAZARDOUS PICLORAM TECH</t>
  </si>
  <si>
    <t>4480 BAGS MANFIL 800 WP (MANCOZEB 80% WP) IMCO CLASS : 9 UN NO : 3077 IMDG PAGE CODE : 9029A PKG GROUP : III</t>
  </si>
  <si>
    <t>20PK PESTICIDE, LIQUID,TOXIC, N.O.S. (LAMBDA-CYHALOTHRIN) KAISO 250 CS - UN 2902/CLASS6.1/PG III</t>
  </si>
  <si>
    <t>160 PACKAGES = PALLETS 2,4-D ACID TECNICO NUFARM</t>
  </si>
  <si>
    <t>80 PACKAGE NON HAZARDOUS PICLORAM TECH</t>
  </si>
  <si>
    <t>180 PACKAGES = COLLIS2,4-D ACID TECNICO NUFARM</t>
  </si>
  <si>
    <t>160 DR CYPERMETHRIN TECHNICAL PYRETHROID, PESTICIDE, LIQUID, TOXIC6.1 UN3352 PACKING GROUP III MARINE POLLUTANT</t>
  </si>
  <si>
    <t>3920 X 25 KG BAGS MANFIL 800 WP (MANCOZEB 80% WP) IMCO CLASS : 9 UN NO : 3077 IMDG PAGE CODE : 9029A PKG GROUP : III</t>
  </si>
  <si>
    <t>100 PACKAGE NON HAZARDOUS TECHNICAL 2,4-DICHLOROPHENOXYACETIC ACID DUNNAGE</t>
  </si>
  <si>
    <t>20PE 1 BIG BAG X 850 KG MCPAACID TECH</t>
  </si>
  <si>
    <t>120 PACKAGE 120 BAGS NON HAZARDOUS PICLORAM TECH</t>
  </si>
  <si>
    <t>80 PACKAGE 80 BAGS NON HAZARDOUS PICLORAM TECH</t>
  </si>
  <si>
    <t>1 X 20? DV FCL CONTAINER STC 19 IBCS KAISO 250 CS (LAMBDA-CYHALOTHR:IN) PKG?: 1 X 1000 LTR X 19 IBCS UN?: 3352 CLASS?:6.1 PG?: III INVOICE NO. EX:P/073/EOU/15-16</t>
  </si>
  <si>
    <t>1080 DRUMS= 54 ISPM 15 WOOD PLTS FLUTRIAFOL TECH 95% UN NO.:3077 CLASS:9</t>
  </si>
  <si>
    <t>120 BIG BAGS  2,4-D ACID TECNICO NUFARM</t>
  </si>
  <si>
    <t>120 PACKAGES = CLL 2,4-D ACID TECNICONUFARM</t>
  </si>
  <si>
    <t>640 CB X 10 NOS MANFIL 800 WP (MANCOZEB 80%)</t>
  </si>
  <si>
    <t>20TK 7 TANK MONOISOPROPYLAMINE UN 1221, ISOPROPYLAMINE, 3, I CHEMTREC 703.527.3887</t>
  </si>
  <si>
    <t>3 TNK MONOISOPROPYLAMINE-BULK UN 1221, ISOPROPYLAMINE, 3, I CHEMTREC 703.527.3887 UN: 1221 IMO: 3 FLASHPOINT: -30 PACKINGGROUP: I</t>
  </si>
  <si>
    <t>120 BAGS NON HAZARDOUS PICLORAM TECH</t>
  </si>
  <si>
    <t>3X20´CONTR CONTAINING 282 DRUMS OF UN 2783,ORGANOPHOSPHORUS PESTICIDE, SOLID, TOXIC (DIMETHOATE TECH) CLASS 6.1, PG III</t>
  </si>
  <si>
    <t>1X20´CONTR CONTAINING 160 DRUMS OF UN 2588, PESTICIDE SOLID, TOXIC, N.O.S. CALSS 6.1, PG II (ABAMECTIN TECH)</t>
  </si>
  <si>
    <t>1 TANK MONOISOPROPYLAMINE - BULK UN 1221, ISOPROPYLAMINE, 3, I CHEMTREC</t>
  </si>
  <si>
    <t>1260 CTN CHLORIMURON-ETHYL 25%WDG (KROMO 250WG) CLASS:9 UN:3077 FP:NO MP:NO PG:III</t>
  </si>
  <si>
    <t>20TK 6 BULK DIMETILAMINA 60%  UN 1160 DIMETHYLAMINE, AQUEOUS SOLUTION, 3 (8), PG II FP -32 DEG</t>
  </si>
  <si>
    <t>3240 PACKAGES  ENVIRONMENTALLY HAZARDOUS SUBSTANCE, SOLID, N.O.S.METSULFURON-METHYL UN:3077 PG:III CL:9</t>
  </si>
  <si>
    <t>7 TANK MONOISOPROPYLAMINE - BULK UN 1221, ISOPROPYLAMINE, 3, I CHEMTREC 703.527.3887 UN: 1221 IMO: 3 FLASHPOINT: -30 PACKINGGROUP: I</t>
  </si>
  <si>
    <t>6 TANK MONOISOPROPYLAMINE-BULK UN 1221, ISOPROPYLAMINE, 3, I CHEMTREC 703.527.3887 UN: 1221 IMO: 3 FLASHPOINT: -30 PACKINGGROUP: I</t>
  </si>
  <si>
    <t>1800 CARTONS NAVAJO ( 2,4-D DIMETHYL AMINE SALT 80% SP ) INV. NO. E/K-2-15-16070023 DT.20/07/2015</t>
  </si>
  <si>
    <t>BREMERHAVEN</t>
  </si>
  <si>
    <t>180 PALLETS 2,4-D ACID TECNICO NUFARM</t>
  </si>
  <si>
    <t>01X20´FCL 640 CORR BOX 640 CB X 10 NOS X 1 KG MANFIL 800 WP IMCO CLASS: 9 UN NO. : 3077 IMDG PAGE CODE: 9029A PKG III</t>
  </si>
  <si>
    <t>08X20´FCL 4480 BAGS 4480 X 25 KG BAGS MANFIL 800 WPIMCO CLASS: 9 UN NO. : 3077 PKG III</t>
  </si>
  <si>
    <t>6 BULK DIMETILAMINA 60% UN 1160 DIMETHYLAMINE, AQUEOUS SOLUTION, 3 (8), PG II FP -32 DEG C</t>
  </si>
  <si>
    <t>20 PALLETS CONTAINING 900 CARTONS  NAVAJO ( 2,4-D DIMETHYL AMINE SALT 80% SP ) INV. NO. E/K-2-15-16070021 DT.14/07/2015</t>
  </si>
  <si>
    <t>160 PACKAGES PACKAGES 2,4-D ACID TECNICO NUFARM</t>
  </si>
  <si>
    <t>1 TANK MONOISOPROPYLAMINE UN 1221, ISOPROPYLAMINE, 3, I CHEMTREC 703.527.3887 UN: 1221 IMO: 3 FLASHPOINT: -30 PACKINGGROUP: I</t>
  </si>
  <si>
    <t>7 TANK MONOISOPROPILAMINA (MIPA) 99.5% UN1221, ISOPROPYLAMINE, 3(8), I, FP -30\´B0C</t>
  </si>
  <si>
    <t>1680 BAGS MANFIL 800 WP (MANCOZEB 80% WP)</t>
  </si>
  <si>
    <t>2520 CTN CHLORIMURON 25%WDG CLASS:9 UN NO:3077 FP:NO MP:YES PG:III 1260 4G BOXES FIBREBOARD</t>
  </si>
  <si>
    <t>40 PALLETS CONTAINING 1800 CARTONS NAVAJO ( 2,4-D DIMETHYL AMINE SALT 80% SP ) INV. NO. E/K-2-15-16070019</t>
  </si>
  <si>
    <t>20 PALLETS CONTAINING 900 CARTONS NAVAJO ( 2,4-D DIMETHYL AMINE SALT 80% SP ) INV. NO. E/K-2-15-16070020</t>
  </si>
  <si>
    <t>1 PK  ( CYPERMETHRIN TECHNICAL ) PYRETHROID, PESTICIDE, LIQUID, TOXIC6.1 UN3352 PACKING GROUP III</t>
  </si>
  <si>
    <t>160 BIG BAGS, ON PALLETS 2,4-D ACID TECNICO NUFARM</t>
  </si>
  <si>
    <t>3 TANK MONOISOPROPYLAMINE UN 1221, ISOPROPYLAMINE, 3, I</t>
  </si>
  <si>
    <t>NINETEEN IBCS KAISO 250 CS LAMBDA-CYHALOTHRIN PKG?: 1 X 10:00 LTR INVOICE NO. EXP/047/EOU/15-16</t>
  </si>
  <si>
    <t>63 CT 6 BATCHS AND 30 PLYWOODPALLETS TEBUCONAZOLE TECNICO AGRIPEC CLASS 9 UN 3077 PG III</t>
  </si>
  <si>
    <t>630 DR TEBUCONAZOLE TECNICO AGRIPEC CLASS: 9 UN: 3077 PG: III</t>
  </si>
  <si>
    <t>4 BULK DIMETILAMINA 60% UN 1160 DIMETHYLAMINE, AQUEOUS SOLUTION, 3(8), PG II FP -32 DEG C</t>
  </si>
  <si>
    <t>4 BULK DIMETILAMINA 60% UN 1160 DIMETHYLAMINE, AQUEOUS SOLUTION, 3 (8), PG II FLASHPOINT -32 DEG C</t>
  </si>
  <si>
    <t>2800 BAGS MANFIL 800 WP (MANCOZEB 80% WP) IMCO CLASS : 9 UN NO : 3077 IMDG PAGE CODE : 9029A PKG GROUP : III</t>
  </si>
  <si>
    <t>7 BULK UN 1221, ISOPROPYLAMINE, CLASS 3 (8), PG I, (-30\´B0C C.C.) MONOISOPROPYLAMINE (MIPA)</t>
  </si>
  <si>
    <t>7 BLK UN 1221, ISOPROPYLAMINE, CLASS 3 (8), PG I MONOISOPROPYLAMINE (MIPA)</t>
  </si>
  <si>
    <t>19 PALLETS CONTAINING 840 CARTONS NAVAJO ( 2,4-D DIMETHYL AMINE SALT 80% SP ) INV. NO. E/K-2-15-16060018</t>
  </si>
  <si>
    <t>180 PACKAGE 180 BAGS NON HAZARDOUS PICLORAM TECH PALLETS &amp; DUNNAGE</t>
  </si>
  <si>
    <t>5600 X 25 KG BAGS MANFIL 800 WP (MANCOZEB 80% WP) 200 EMPTY BAGS IMCO CLASS : 9 UN NO : 3077 PKG GROUP : III</t>
  </si>
  <si>
    <t>7 TNK MONOISOPROPYLAMINE UN 1221, ISOPROPYLAMINE, 3, I</t>
  </si>
  <si>
    <t>4 TNK MONOISOPROPYLAMINE UN 1221, ISOPROPYLAMINE, 3, I</t>
  </si>
  <si>
    <t>1080 DRUMS=54 ISPM 15 WOOD PLTS FLUTRIAFOL TECHNICO UN NO.:3077 CLASS:9</t>
  </si>
  <si>
    <t>10 PLYWOOD PALLETS 210 DRUMS TEBUCONAZOLE TECNICO AGRIPEC CLASS9 UN3077 PACKINGGROUP :III</t>
  </si>
  <si>
    <t>30 PLYWOODPALLETS  630 DRUMS TEBUCONAZOLE TECNICO AGRIPEC CLASS: 9 UN: 3077 PG: III</t>
  </si>
  <si>
    <t>900 CARTONS NAVAJO ( 2,4-D DIMETHYL AMINE SALT 80% SP ) INV. NO. E/K-2-15-16060015</t>
  </si>
  <si>
    <t>29419071</t>
  </si>
  <si>
    <t>160 DRUMS 1X20´CONTR CONTAINING 10 PALLETS OF UN 2811,TOXIC SOLID, ORGANIC,N.O.S. (ABAMECTIN TECH) CLASS 6.1, PG II</t>
  </si>
  <si>
    <t>2 BULK DIMETILAMINA 60% UN 1160 DIMETHYLAMINE, AQUEOUSSOLUTION, 3 (8),PG II FLASHPOINT -32 DEG C</t>
  </si>
  <si>
    <t>1280 CORRUGATED BOXES 20 EMPTY CARTONS &amp;200 POUCHES MANFIL 800 WP (MANCOZEB 80%) IMCO CLASS : 9 UN NO : 3077 IMDG PAGE CODE : 9029A PKG GROUP : III</t>
  </si>
  <si>
    <t>100 BAGS GLIFOSATO TECNICO NUFARM FC (GLYPHOSATE TECH 95%)</t>
  </si>
  <si>
    <t>1X20ST, 2X40ST CONTAINER(S) 3150 CARTONS CHLORIMURON 25%WDG CLASS:9 UN NO:3077</t>
  </si>
  <si>
    <t>100 BAGS  GLIFOSATO TECNICO NUFARM FC (GLYPHOSATE TECH 95%)</t>
  </si>
  <si>
    <t>40 BAGS GLIFOSATO TECNICO NUFARM FC (GLYPHOSATE TECH 95%)</t>
  </si>
  <si>
    <t>180 BIG BAGS 2,4-D ACID TECNICO NUFARM</t>
  </si>
  <si>
    <t>7 TANK UN 1221, ISOPROPYLAMINE, 3 (8), I, FP -30 C, MONOISOPROPYLAMINE - BULK MONOISOPROPILAMINA (MIPA) 99.5 %</t>
  </si>
  <si>
    <t>4 TANK UN 1221, ISOPROPYLAMINE, 3 (8), I, FP -30 C, MONOISOPROPYLAMINE - BULK MONOISOPROPILAMINA (MIPA) 99.5 %</t>
  </si>
  <si>
    <t>80 DRUMS LACTOFEN TECH.85% W/W IMDG:9 UN:3082</t>
  </si>
  <si>
    <t>100BG GLIFOSATO TECNICONUFARM FC.</t>
  </si>
  <si>
    <t>10 BG  GLIFOSATO TECNICONUFARM FC</t>
  </si>
  <si>
    <t>100 BG  GLIFOSATO TECNICONUFARM FC</t>
  </si>
  <si>
    <t>720 DR  FLUTRIAFOL TECH 95% UN NO.:3077 CLASS:9</t>
  </si>
  <si>
    <t>720 DR  FLUTRIAFOL TECHNICO UN NO.:3077 CLASS:9</t>
  </si>
  <si>
    <t>160 BIG BAGS, ON PALLETS 2,4-D ACIDTECNICO NUFARM</t>
  </si>
  <si>
    <t>120 BIG BAGS 2,4-D ACID TECNICO NUFARM</t>
  </si>
  <si>
    <t>2X20´ CONTAINER 40 PALLETS CONTAINS 1800 CARTONS NAVAJO (2,4-D DIMETHYL AMINE SALT 80% SP) INV. NO. E/K-2-15-16050008</t>
  </si>
  <si>
    <t>5X20´CONTR CONTAINING 470 X 150 KG NET DRUMS OF UN 2783,ORGANOPHOSPHORUS PESTICIDE, SOLID, TOXIC (DIMETHOATE TECH) CLASS 6.1, PG III</t>
  </si>
  <si>
    <t>120 PACKAGES   PALLETS 2,4-D ACIDTECNICO NUFARM</t>
  </si>
  <si>
    <t>5 BULK DIMETILAMINA 60% UN 1160 DIMETHYLAMINE, AQUEOUSSOLUTION, 3 (8),PG II FLASHPOINT -32 DEG C</t>
  </si>
  <si>
    <t>100 BAGS GLIFOSATO TECNICO NUFARM FC (GLYPHOSATE TECH 95%) NCM:2931.90.32</t>
  </si>
  <si>
    <t>60 BAGS GLIFOSATO TECNICO NUFARM FC (GLYPHOSATE TECH 95%)</t>
  </si>
  <si>
    <t>ABAMECTIN TECNICO 98% UN?:2811 CLASS?:6.1</t>
  </si>
  <si>
    <t>ABAMECTIN TECNICO 98% UN NO?:2811 CLASS NO?:6.1</t>
  </si>
  <si>
    <t>40 BAGS TEBUCONAZOLE TECNICO AGRIPEC CLASS: 9 UN: 3077 PG: III</t>
  </si>
  <si>
    <t>DIMETOATO TECNICO AGRIPEC UN NO?:2783 CLASS NO?:6.1</t>
  </si>
  <si>
    <t>Total Transport System Pvt., Ltd.</t>
  </si>
  <si>
    <t>40 PALLETS CONTAINING 1800 CARTONS NAVAJO ( 2,4-D DIMETHYL AMINE SALT 80% SP ) INV. NO. E/K-2-15-16050006</t>
  </si>
  <si>
    <t>67DR ( CYPERMETHRIN TECHNICAL ) PYRETHROID, PESTICIDE, LIQUID, TOXIC6.1 UN3352 PACKING GROUP III MARINE POLLUTANT</t>
  </si>
  <si>
    <t>160DR  ( CYPERMETHRIN TECHNICAL ) PYRETHROID, PESTICIDE, LIQUID, TOXIC6.1 UN3352 PACKING GROUP III MARINE POLLUTANT</t>
  </si>
  <si>
    <t>3 BULK DIMETILAMINA 60% UN 1160 DIMETHYLAMINE, AQUEOUSSOLUTION, 3 (8),PG II FLASHPOINT -32 DEG C</t>
  </si>
  <si>
    <t>40 IBC PESTICIDE, LIQUID,TOXIC, N.O.S. (LAMBDA-CYHALOTHRIN) KAISO 250 CS - UN 2902/CLASS6.1/PG III</t>
  </si>
  <si>
    <t>80 BIG BAGS ACID TECNICO NUFARM</t>
  </si>
  <si>
    <t>80 BIG BAGS 2,4-D ACID TECNICO NUFARM</t>
  </si>
  <si>
    <t>360 DR FLUTRIAFOL TECH 95% UN NO.:3077 CLASS:9  P.O. NO.:000438</t>
  </si>
  <si>
    <t>1X20ST, 2X40ST CONTAINER(S) 3150 CARTONS KROMO 250 WG (CHLORIMURON 25%WDG) CLASS:9 UN:3077</t>
  </si>
  <si>
    <t>80 PACKAGES = COLLIACID TECNICO NUFARM 2,4-D ACID TECNICONUFARM</t>
  </si>
  <si>
    <t>20 IBC PESTICIDE, LIQUID,TOXIC, N.O.S. (LAMBDA-CYHALOTHRIN) KAISO 250 CS - UN 2902/CLASS6.1/PG III</t>
  </si>
  <si>
    <t>2 BULK UN 1221, ISOPROPYLAMINE, CLASS 3 (8), PG I, (-30\´B0C C.C.) MONOISOPROPYLAMINE (MIPA) CLASS 3 ISOPROPYLAMINE UN 1221, PG I</t>
  </si>
  <si>
    <t>840 PACKAGES ENVIRONMENTALLY HAZARDOUS SUBSTANCE, SOLID, N.O.S.METSULFURON METHYL CLASS:9 UN:3077 PG:III</t>
  </si>
  <si>
    <t>40 BIG BAGS 2,4-D ACID TECNICO NUFARM</t>
  </si>
  <si>
    <t>2400 OACKAGES ENVIRONMENTALLY HAZARDOUS SUBSTANCE, SOLID, N.O.S.METSULFURON METHYL CLASS:9 UN:3077 PG:III</t>
  </si>
  <si>
    <t>6 VR DIMETILAMINA 60%UN 1160 DIMETHYLAMINE, AQUEOUSSOLUTION, 3 (8),PG IIFLASHPOINT -32 DEG C</t>
  </si>
  <si>
    <t>20GPX1 EIGHTY DRUMS LACTOFEN TECH.85% W/W IMDG?:9 UN?:3082</t>
  </si>
  <si>
    <t>80 BG GLIFOSATO TECNICONUFARM FC.</t>
  </si>
  <si>
    <t>7 BULK . CLASS 3 ISOPROPYLAMINE UN 1221, PG I FP -30.0 CEL</t>
  </si>
  <si>
    <t>7 BULK . UN 1221, ISOPROPYLAMINE, CLASS 3 (8), PG I, MONOISOPROPYLAMINE (MIPA)</t>
  </si>
  <si>
    <t>LACTOFEN TECH.85% W/W IMDG?:9 UN?:3082</t>
  </si>
  <si>
    <t>400 DRUMS  IMAZETAPIR TECNICO AGRIPEC PURCHASE ORDER NUMBER:0105/1415 IMAZETAPIR TECNICO AGRIPEC</t>
  </si>
  <si>
    <t>10 BG GLIFOSATO TECNICONUFARM FC</t>
  </si>
  <si>
    <t>80 BG GLIFOSATO TECNICONUFARM FC</t>
  </si>
  <si>
    <t>7  BULK MONOISOPROPYLAMINE (MIPA) UN 1221, ISOPROPYLAMINE, CLASS 3 (8), PG I, (-30\´B0C C.C.) CLASS 3 ISOPROPYLAMINE UN 1221, PG I FP -30.0 CEL</t>
  </si>
  <si>
    <t>5 BULK MONOISOPROPYLAMINE (MIPA) UN 1221, ISOPROPYLAMINE, CLASS 3 (8), PG I, (-30\´B0C C.C.) CLASS 3 ISOPROPYLAMINE UN 1221, PG I FP -30.0 CEL</t>
  </si>
  <si>
    <t>6 BULK MONOISOPROPYLAMINE (MIPA) UN 1221, ISOPROPYLAMINE, CLASS 3 (8), PG I, (-30\´B0C C.C.) CLASS 3 ISOPROPYLAMINE UN 1221, PG I FP -30.0 CEL</t>
  </si>
  <si>
    <t>120 BIG BAGS 2,4-D ACID TECNICO NUFARM 1000 KG BIG BAGS, ON PALLETS</t>
  </si>
  <si>
    <t>80 PACKAGES = COLLI2,4-D ACID TECNICO NUFARM</t>
  </si>
  <si>
    <t>640 DR INSECTICIDE - DIFLUBENZURO N TECNICO AGRIPEC  PACKING: 50 KGS PE R DRUMS OPEN TOP HEADTYPE M.S. LACQUERED (EPOXY) CO ATED DRUMS OF UN APPROVED SPECN. ANDPALLETISED. UN NO. 3077 IMO CLASS. 9 PKG GROUP.III</t>
  </si>
  <si>
    <t>2400 PACKAGES ENVIRONMENTALLY HAZARDOUS SUBSTANCE, SOLID, N.O.S.METSULFURON METHYL CLASS:9 UN:3077 PG:III</t>
  </si>
  <si>
    <t>20 PALLETS CONTAINS 900 CARTONS NAVAJO ( 2,4-D DIMETHYL AMINE SALT 80% SP )</t>
  </si>
  <si>
    <t>3 VR DIMETILAMINA 60%UN 1160 DIMETHYLAMINE, AQUEOUSSOLUTION, 3 (8),PG IIFLASHPOINT -32 DEG C</t>
  </si>
  <si>
    <t>6 BULK UN 1221, ISOPROPYLAMINE, CLASS 3 (8), PG I, (-30\´B0C C.C.) MONOISOPROPYLAMINE (MIPA)</t>
  </si>
  <si>
    <t>210 DR TEBUCONAZOLE TECNICO AGRIPEC CLASS:9 UN:3077 PG:III</t>
  </si>
  <si>
    <t>160 BIG BAGS 2,4-D ACID TECNICO NUFARM 1000 KG BIG BAGS, ON PALLETS</t>
  </si>
  <si>
    <t>3 BULK . CLASS 3 ISOPROPYLAMINE UN 1221, PG I</t>
  </si>
  <si>
    <t>7 BULK UN 1221, ISOPROPYLAMINE, CLASS 3 (8), PG I, (-30\´B0C C.C.) MONOISOPROPYLAMINE (MIPA) NCM: 2921.19.23 CLASS 3 ISOPROPYLAMINE</t>
  </si>
  <si>
    <t>1X20´CONTR CONTAINING 40X25KG NET DRUMS OF UN 2811,TOXIC SOLID,ORGANIC, N.O.S. (ABAMECTIN TECH ) CLASS 6.1 PG II</t>
  </si>
  <si>
    <t>2X20´CONTR CONTAINING 188X150KG NET DRUMS OF UN#2783,ORGANOPHOSPHORUS PESTICIDE,SOLID,TOXIC (DIMETHOATE TECH) CLASS 6.1,PG III</t>
  </si>
  <si>
    <t>160 BIG BAGS 2,4-D ACID TECNICO NUFARM</t>
  </si>
  <si>
    <t>140 PACKAGES 2,4-D ACID TECNICO NUFARM</t>
  </si>
  <si>
    <t>2320 PKGS 80 EMPTY BAGS (20 BAG: PER FCL) MANFIL 800 WP (MANCOZEB 80:% WP) INDIAN IMCO CLASS?: 9 UN NO.: ?: 3077 IMDG PAGE CODE?: 9029A PKG III</t>
  </si>
  <si>
    <t>40 PALLETS CONTAINS 1800 CARTONS (2,4-D DIMETHYL AMINE SALT 80% SP) INV.NO.E/K-2-14-15010045</t>
  </si>
  <si>
    <t>1X20´CONTR CONTAINING 94 DRUMS UN#2783 ORGANOPHOSPHORUS PESTICIDE, SOLIDTOXIC(DIMETHOATE TECH 98%) CLASS 6.1 PG III</t>
  </si>
  <si>
    <t>1X20´CONTR CONTAINING 120 DRUMS ON 12 PALLETS OF UN2811,TOXIC SOLID, ORGANIC, N.O.S. CLASS 6.1 PG II (ABAMECTIN TECH)</t>
  </si>
  <si>
    <t>1440 BO:XES ACEHERO (ACEPHATE 75 PCT SP) MEASUREMENT ?: 28:800 KGS</t>
  </si>
  <si>
    <t>200 BIG BAGS  2,4-D ACID TECNICO NUFARM</t>
  </si>
  <si>
    <t>2240X 25 KG BAGS MANFIL 800 WP (MANCOZEB 80% WP) IMCO CLASS: 9 UN NO. : 3077 IMDG PAGE CODE: 9029A PKG III</t>
  </si>
  <si>
    <t>2240 X 25 KG BAGS MANFIL 800 WP (MANCOZEB 80% WP) IMCO CLASS: 9 UN NO. : 3077 IMDG PAGE CODE: 9029A PKG III</t>
  </si>
  <si>
    <t>720 BOX:ES ACEHERO (ACEPHATE 75 PCT SP)</t>
  </si>
  <si>
    <t>Sc Ningbo International Ltd.</t>
  </si>
  <si>
    <t>80 DR ABAMECTIN TECNICO95% ORDER NUMBER:0027/1415 UN NO:2811 CLASS NO:6.1</t>
  </si>
  <si>
    <t>1440 BOXE:S ACEHERO (ACEPHATE 75 PCT SP)</t>
  </si>
  <si>
    <t>160 DR ( CYPERMETHRIN TECHNICAL ) PYRETHROID, PESTICIDE, LIQUID, TOXIC6.1 UN3352 PACKING GROUP III</t>
  </si>
  <si>
    <t>1440 BOXES (1 KG POUCH X 20 POUCH IN ONE BOX) ACE:HERO (ACEPHATE 75 PCT SP) UN NO?:2783 CLASS?:6.1 PACKING GROUP?:III</t>
  </si>
  <si>
    <t>720 BOX:ES ACEHERO (1 KG POUCH X 20 POUCH IN ONE BOX) ACEHERO (ACEPHATE 75 PCT SP)</t>
  </si>
  <si>
    <t>1440 BOXE:S ACEHERO ACEHERO (ACEPHATE 75 PCT SP) MEASUREMENT</t>
  </si>
  <si>
    <t>120 PACKAGE NON HAZARDOUS PICLORAM TECH PALLETS &amp; DUNNAGE</t>
  </si>
  <si>
    <t>1X20´CONTR CONTAINING 80X 25 KG NET DRUMS ON 8 PALLETS OF UN2811,TOXIC SOLID,ORGANIC,N.O.S. CLASS 6.1,PG II ABAMECTIN TECH (AVERMECTIN TECH)</t>
  </si>
  <si>
    <t>1 X 40  FCL 35 PALLETS 280 DRUMS  I NSECTICIDE -DIFLUBENZURON TECNICO AGRIPEC UN NO.3077 IMOCLASS.9 PKG G ROUP.III</t>
  </si>
  <si>
    <t>80DR ( CYPERMETHRIN TECHNICAL ) PYRETHROID, PESTICIDE, LIQUID, TOXIC6.1 UN3352 PACKING GROUP III MARINE POLLUTANT</t>
  </si>
  <si>
    <t>3X20´CONTR CONTAINING 282 X 150KG NET DRUMS OF UN #2783,ORGANOPHOSPHORUS PESTICIDE,  SOLID,TOXIC(DIMETHOATETECH) CLASS 6.1,PG III</t>
  </si>
  <si>
    <t>20ST PAR IN-PACK: LACTOFEN TECH.85% W/W IMDG:9 UN:3082</t>
  </si>
  <si>
    <t>80 BAGS NON HAZARDOUS PICLORAM TECH</t>
  </si>
  <si>
    <t>80 DR ABAMECTIN TECNICO95% UN NO:2811 CLASS NO:6.1</t>
  </si>
  <si>
    <t>FOB Price (USD/Kg)</t>
  </si>
  <si>
    <t>Chemical</t>
  </si>
  <si>
    <t>Cyhalothrin</t>
  </si>
  <si>
    <t>Fluazinan</t>
  </si>
  <si>
    <t>Dimethylamine</t>
  </si>
  <si>
    <t>Acephate</t>
  </si>
  <si>
    <t>Paraquat</t>
  </si>
  <si>
    <t>Glyphosate</t>
  </si>
  <si>
    <t>Diuron</t>
  </si>
  <si>
    <t>Fluroxypyr</t>
  </si>
  <si>
    <t>Imidacloprid</t>
  </si>
  <si>
    <t>Chlorpyrifos</t>
  </si>
  <si>
    <t>Lactofen</t>
  </si>
  <si>
    <t>Esther</t>
  </si>
  <si>
    <t>Diflubenzuron</t>
  </si>
  <si>
    <t>Dimethoate</t>
  </si>
  <si>
    <t>Picloram</t>
  </si>
  <si>
    <t>Alcohol</t>
  </si>
  <si>
    <t>Cypermethrin</t>
  </si>
  <si>
    <t>Metsulfuron</t>
  </si>
  <si>
    <t>Mancozeb</t>
  </si>
  <si>
    <t>Clorimuron</t>
  </si>
  <si>
    <t>Potassium Hydroxide</t>
  </si>
  <si>
    <t>Comercial Name</t>
  </si>
  <si>
    <t>Type</t>
  </si>
  <si>
    <t>Year</t>
  </si>
  <si>
    <t>2020</t>
  </si>
  <si>
    <t>2019</t>
  </si>
  <si>
    <t>2018</t>
  </si>
  <si>
    <t>2017</t>
  </si>
  <si>
    <t>2016</t>
  </si>
  <si>
    <t>2015</t>
  </si>
  <si>
    <t>Dat</t>
  </si>
  <si>
    <t>Date</t>
  </si>
  <si>
    <t>2,4-Dichlorophenoxyacetic acid</t>
  </si>
  <si>
    <t>3,5-dibromo-4-hydroxybenzonitrile</t>
  </si>
  <si>
    <t>Abamectin</t>
  </si>
  <si>
    <t>Acetamiprid</t>
  </si>
  <si>
    <t>Azoxystrobin</t>
  </si>
  <si>
    <t>Carbendazin</t>
  </si>
  <si>
    <t>Clethodim</t>
  </si>
  <si>
    <t>Ethephon</t>
  </si>
  <si>
    <t>Fipronil</t>
  </si>
  <si>
    <t>Flutriafol</t>
  </si>
  <si>
    <t>Haloxyfop - P</t>
  </si>
  <si>
    <t>Imazethapyr</t>
  </si>
  <si>
    <t>Isopropylamine</t>
  </si>
  <si>
    <t>Lufenuron</t>
  </si>
  <si>
    <t>Nicosulfuron</t>
  </si>
  <si>
    <t>Surfactant</t>
  </si>
  <si>
    <t>Tebuconazole</t>
  </si>
  <si>
    <t>Xylene</t>
  </si>
  <si>
    <t>Column Labels</t>
  </si>
  <si>
    <t>(blank)</t>
  </si>
  <si>
    <t>Grand Total</t>
  </si>
  <si>
    <t>Row Labels</t>
  </si>
  <si>
    <t>Average of FOB Price (USD/Kg)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</si>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</sst>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name val="Arial"/>
      <family val="1"/>
    </font>
    <font>
      <b/>
      <sz val="10"/>
      <color rgb="FFFFFFFF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8"/>
      <name val="Arial"/>
      <family val="1"/>
    </font>
    <font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00A1CF"/>
      </patternFill>
    </fill>
    <fill>
      <patternFill patternType="solid">
        <fgColor rgb="FFE9EBED"/>
      </patternFill>
    </fill>
    <fill>
      <patternFill patternType="solid">
        <fgColor rgb="FFE9EBED"/>
      </patternFill>
    </fill>
    <fill>
      <patternFill patternType="solid">
        <fgColor rgb="FFE9EBED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/>
    <xf numFmtId="49" fontId="3" fillId="4" borderId="3" xfId="0" applyNumberFormat="1" applyFont="1" applyFill="1" applyBorder="1" applyAlignment="1"/>
    <xf numFmtId="0" fontId="4" fillId="5" borderId="4" xfId="0" applyFont="1" applyFill="1" applyBorder="1" applyAlignment="1"/>
    <xf numFmtId="164" fontId="5" fillId="0" borderId="0" xfId="0" applyNumberFormat="1" applyFont="1" applyAlignment="1"/>
    <xf numFmtId="49" fontId="6" fillId="0" borderId="0" xfId="0" applyNumberFormat="1" applyFont="1" applyAlignment="1"/>
    <xf numFmtId="0" fontId="7" fillId="0" borderId="0" xfId="0" applyFont="1" applyAlignment="1"/>
    <xf numFmtId="49" fontId="1" fillId="2" borderId="6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/>
    <xf numFmtId="49" fontId="2" fillId="4" borderId="3" xfId="0" applyNumberFormat="1" applyFont="1" applyFill="1" applyBorder="1" applyAlignment="1"/>
    <xf numFmtId="0" fontId="0" fillId="0" borderId="0" xfId="0" applyAlignment="1"/>
    <xf numFmtId="164" fontId="2" fillId="3" borderId="5" xfId="0" applyNumberFormat="1" applyFont="1" applyFill="1" applyBorder="1" applyAlignment="1"/>
    <xf numFmtId="49" fontId="2" fillId="4" borderId="5" xfId="0" applyNumberFormat="1" applyFont="1" applyFill="1" applyBorder="1" applyAlignment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astmanchem-my.sharepoint.com/personal/xc00115_emn_com/Documents/procv%20NUFA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Chemical</v>
          </cell>
          <cell r="B1" t="str">
            <v>Comercial Name</v>
          </cell>
          <cell r="C1" t="str">
            <v>Type</v>
          </cell>
        </row>
        <row r="2">
          <cell r="A2" t="str">
            <v>Imazethapyr</v>
          </cell>
          <cell r="B2" t="str">
            <v>Kyte</v>
          </cell>
          <cell r="C2" t="str">
            <v>Herbicide</v>
          </cell>
        </row>
        <row r="3">
          <cell r="A3" t="str">
            <v>Nicosulfuron</v>
          </cell>
          <cell r="B3" t="str">
            <v>Nippon 40</v>
          </cell>
          <cell r="C3" t="str">
            <v>Herbicide</v>
          </cell>
        </row>
        <row r="4">
          <cell r="A4" t="str">
            <v>Picloram</v>
          </cell>
          <cell r="B4" t="str">
            <v>Not Identified</v>
          </cell>
          <cell r="C4" t="str">
            <v>Herbicide</v>
          </cell>
        </row>
        <row r="5">
          <cell r="A5" t="str">
            <v>Glyphosate</v>
          </cell>
          <cell r="B5" t="str">
            <v>Nufosate</v>
          </cell>
          <cell r="C5" t="str">
            <v>Herbicide</v>
          </cell>
        </row>
        <row r="6">
          <cell r="A6" t="str">
            <v>Cyhalothrin</v>
          </cell>
          <cell r="B6" t="str">
            <v>Kaiso</v>
          </cell>
          <cell r="C6" t="str">
            <v>Pesticide</v>
          </cell>
        </row>
        <row r="7">
          <cell r="A7" t="str">
            <v>Flutriafol</v>
          </cell>
          <cell r="B7" t="str">
            <v>Intake</v>
          </cell>
          <cell r="C7" t="str">
            <v>Fungicide</v>
          </cell>
        </row>
        <row r="8">
          <cell r="A8" t="str">
            <v>Metsulfuron</v>
          </cell>
          <cell r="B8" t="str">
            <v>Nufuron</v>
          </cell>
          <cell r="C8" t="str">
            <v>Herbicide</v>
          </cell>
        </row>
        <row r="9">
          <cell r="A9" t="str">
            <v>2,4-Dichlorophenoxyacetic acid</v>
          </cell>
          <cell r="B9" t="str">
            <v>2,4 D</v>
          </cell>
          <cell r="C9" t="str">
            <v>Herbicide</v>
          </cell>
        </row>
        <row r="10">
          <cell r="A10" t="str">
            <v>Chlorpyrifos</v>
          </cell>
          <cell r="B10" t="str">
            <v>Agripec</v>
          </cell>
          <cell r="C10" t="str">
            <v>Pesticide</v>
          </cell>
        </row>
        <row r="11">
          <cell r="A11" t="str">
            <v>Tebuconazole</v>
          </cell>
          <cell r="B11" t="str">
            <v>Torque</v>
          </cell>
          <cell r="C11" t="str">
            <v>Fungicide</v>
          </cell>
        </row>
        <row r="12">
          <cell r="A12" t="str">
            <v>Isopropylamine</v>
          </cell>
          <cell r="B12" t="str">
            <v>Not Identified</v>
          </cell>
          <cell r="C12" t="str">
            <v>General Chemical</v>
          </cell>
        </row>
        <row r="13">
          <cell r="A13" t="str">
            <v>Surfactant</v>
          </cell>
          <cell r="B13" t="str">
            <v>Triton</v>
          </cell>
          <cell r="C13" t="str">
            <v>Surfactant</v>
          </cell>
        </row>
        <row r="14">
          <cell r="A14" t="str">
            <v>Dimethylamine</v>
          </cell>
          <cell r="B14" t="str">
            <v>Not Identified</v>
          </cell>
          <cell r="C14" t="str">
            <v>General Chemical</v>
          </cell>
        </row>
        <row r="15">
          <cell r="A15" t="str">
            <v>Fluazinan</v>
          </cell>
          <cell r="B15" t="str">
            <v>Fluazinan Pestanal</v>
          </cell>
          <cell r="C15" t="str">
            <v>Fungicide</v>
          </cell>
        </row>
        <row r="16">
          <cell r="A16" t="str">
            <v>Fipronil</v>
          </cell>
          <cell r="B16" t="str">
            <v>Not Identified</v>
          </cell>
          <cell r="C16" t="str">
            <v>Insecticide</v>
          </cell>
        </row>
        <row r="17">
          <cell r="A17" t="str">
            <v>Cypermethrin</v>
          </cell>
          <cell r="B17" t="str">
            <v>Not Identified</v>
          </cell>
          <cell r="C17" t="str">
            <v>Insecticide</v>
          </cell>
        </row>
        <row r="18">
          <cell r="A18" t="str">
            <v>Acephate</v>
          </cell>
          <cell r="B18" t="str">
            <v>Not Identified</v>
          </cell>
          <cell r="C18" t="str">
            <v>Insecticide</v>
          </cell>
        </row>
        <row r="19">
          <cell r="A19" t="str">
            <v>Mancozeb</v>
          </cell>
          <cell r="B19" t="str">
            <v>Manfill 800 WP</v>
          </cell>
          <cell r="C19" t="str">
            <v>Fungicide</v>
          </cell>
        </row>
        <row r="20">
          <cell r="A20" t="str">
            <v>Carbendazin</v>
          </cell>
          <cell r="B20" t="str">
            <v>Spin Flo</v>
          </cell>
          <cell r="C20" t="str">
            <v>Fungicide</v>
          </cell>
        </row>
        <row r="21">
          <cell r="A21" t="str">
            <v>Lufenuron</v>
          </cell>
          <cell r="B21" t="str">
            <v>Compact</v>
          </cell>
          <cell r="C21" t="str">
            <v>Insecticide</v>
          </cell>
        </row>
        <row r="22">
          <cell r="A22" t="str">
            <v>Clethodim</v>
          </cell>
          <cell r="B22" t="str">
            <v>Kraken</v>
          </cell>
          <cell r="C22" t="str">
            <v>Herbicide</v>
          </cell>
        </row>
        <row r="23">
          <cell r="A23" t="str">
            <v>Abamectin</v>
          </cell>
          <cell r="B23" t="str">
            <v>Not Identified</v>
          </cell>
          <cell r="C23" t="str">
            <v>Insecticide</v>
          </cell>
        </row>
        <row r="24">
          <cell r="A24" t="str">
            <v>Paraquat</v>
          </cell>
          <cell r="B24" t="str">
            <v>Nuquat</v>
          </cell>
          <cell r="C24" t="str">
            <v>Herbicide</v>
          </cell>
        </row>
        <row r="25">
          <cell r="A25" t="str">
            <v>Xylene</v>
          </cell>
          <cell r="B25" t="str">
            <v>Not Identified</v>
          </cell>
          <cell r="C25" t="str">
            <v>General Chemical</v>
          </cell>
        </row>
        <row r="26">
          <cell r="A26" t="str">
            <v>Haloxyfop - P</v>
          </cell>
          <cell r="B26" t="str">
            <v>Not Identified</v>
          </cell>
          <cell r="C26" t="str">
            <v>Herbicide</v>
          </cell>
        </row>
        <row r="27">
          <cell r="A27" t="str">
            <v>Azoxystrobin</v>
          </cell>
          <cell r="B27" t="str">
            <v>Not Identified</v>
          </cell>
          <cell r="C27" t="str">
            <v>Pesticide</v>
          </cell>
        </row>
        <row r="28">
          <cell r="A28" t="str">
            <v>Ethephon</v>
          </cell>
          <cell r="B28" t="str">
            <v>Not Identified</v>
          </cell>
          <cell r="C28" t="str">
            <v>Plant Grownth Regulator</v>
          </cell>
        </row>
        <row r="29">
          <cell r="A29" t="str">
            <v>Clorimuron</v>
          </cell>
          <cell r="B29" t="str">
            <v>Kromo</v>
          </cell>
          <cell r="C29" t="str">
            <v>Herbicide</v>
          </cell>
        </row>
        <row r="30">
          <cell r="A30" t="str">
            <v>3,5-dibromo-4-hydroxybenzonitrile</v>
          </cell>
          <cell r="B30" t="str">
            <v>Maestro</v>
          </cell>
          <cell r="C30" t="str">
            <v>Herbicide</v>
          </cell>
        </row>
        <row r="31">
          <cell r="A31" t="str">
            <v>Fluroxypyr</v>
          </cell>
          <cell r="B31" t="str">
            <v>Nufarm Fluroxypyr</v>
          </cell>
          <cell r="C31" t="str">
            <v>Herbicide</v>
          </cell>
        </row>
        <row r="32">
          <cell r="A32" t="str">
            <v>Imidacloprid</v>
          </cell>
          <cell r="B32" t="str">
            <v>Nuprid</v>
          </cell>
          <cell r="C32" t="str">
            <v>Insecticide</v>
          </cell>
        </row>
        <row r="33">
          <cell r="A33" t="str">
            <v>Lactofen</v>
          </cell>
          <cell r="B33" t="str">
            <v>Not Identified</v>
          </cell>
          <cell r="C33" t="str">
            <v>Herbicide</v>
          </cell>
        </row>
        <row r="34">
          <cell r="A34" t="str">
            <v>Diflubenzuron</v>
          </cell>
          <cell r="B34" t="str">
            <v>Not Identified</v>
          </cell>
          <cell r="C34" t="str">
            <v>Insecticide</v>
          </cell>
        </row>
        <row r="35">
          <cell r="A35" t="str">
            <v>Dimethoate</v>
          </cell>
          <cell r="B35" t="str">
            <v>Not Identified</v>
          </cell>
          <cell r="C35" t="str">
            <v>Insecticide</v>
          </cell>
        </row>
        <row r="36">
          <cell r="A36" t="str">
            <v>Esther</v>
          </cell>
          <cell r="B36" t="str">
            <v>Not Identified</v>
          </cell>
          <cell r="C36" t="str">
            <v>General Chemical</v>
          </cell>
        </row>
        <row r="37">
          <cell r="A37" t="str">
            <v>Alcohol</v>
          </cell>
          <cell r="B37" t="str">
            <v>Not Identified</v>
          </cell>
          <cell r="C37" t="str">
            <v>General Chemical</v>
          </cell>
        </row>
        <row r="38">
          <cell r="A38" t="str">
            <v>Acetamiprid</v>
          </cell>
          <cell r="B38" t="str">
            <v>Not Identified</v>
          </cell>
          <cell r="C38" t="str">
            <v>Insecticide</v>
          </cell>
        </row>
        <row r="39">
          <cell r="A39" t="str">
            <v>Diuron</v>
          </cell>
          <cell r="B39" t="str">
            <v>Not Identified</v>
          </cell>
          <cell r="C39" t="str">
            <v>Herbicide</v>
          </cell>
        </row>
        <row r="40">
          <cell r="A40" t="str">
            <v>Potassium Hydroxide</v>
          </cell>
          <cell r="B40" t="str">
            <v>Not Identified</v>
          </cell>
          <cell r="C40" t="str">
            <v>General Chemical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eto, Caique - Contractor" refreshedDate="44089.462689467589" createdVersion="6" refreshedVersion="6" minRefreshableVersion="3" recordCount="2380" xr:uid="{A30B5095-357D-46EB-9201-BEA7F81C2323}">
  <cacheSource type="worksheet">
    <worksheetSource ref="A1:R1048576" sheet="power B.I"/>
  </cacheSource>
  <cacheFields count="18">
    <cacheField name="Shipment Date" numFmtId="0">
      <sharedItems containsNonDate="0" containsDate="1" containsString="0" containsBlank="1" minDate="2015-01-01T00:00:00" maxDate="2020-07-27T00:00:00"/>
    </cacheField>
    <cacheField name="Dat" numFmtId="0">
      <sharedItems containsBlank="1"/>
    </cacheField>
    <cacheField name="Date" numFmtId="0">
      <sharedItems containsBlank="1"/>
    </cacheField>
    <cacheField name="Consignee" numFmtId="0">
      <sharedItems containsBlank="1"/>
    </cacheField>
    <cacheField name="Year" numFmtId="0">
      <sharedItems containsBlank="1" count="7">
        <s v="2020"/>
        <s v="2019"/>
        <s v="2018"/>
        <s v="2017"/>
        <s v="2016"/>
        <s v="2015"/>
        <m/>
      </sharedItems>
    </cacheField>
    <cacheField name="Consignee State/Region" numFmtId="0">
      <sharedItems containsBlank="1"/>
    </cacheField>
    <cacheField name="Shipper" numFmtId="0">
      <sharedItems containsBlank="1"/>
    </cacheField>
    <cacheField name="Shipment Origin" numFmtId="0">
      <sharedItems containsBlank="1"/>
    </cacheField>
    <cacheField name="Shipment Destination" numFmtId="0">
      <sharedItems containsBlank="1"/>
    </cacheField>
    <cacheField name="HS Code" numFmtId="0">
      <sharedItems containsBlank="1"/>
    </cacheField>
    <cacheField name="Goods Shipped" numFmtId="0">
      <sharedItems containsBlank="1" longText="1"/>
    </cacheField>
    <cacheField name="Gross Weight (kg)" numFmtId="0">
      <sharedItems containsString="0" containsBlank="1" containsNumber="1" minValue="85" maxValue="274399.99"/>
    </cacheField>
    <cacheField name="Gross Weight (t)" numFmtId="0">
      <sharedItems containsString="0" containsBlank="1" containsNumber="1" minValue="0.09" maxValue="274.39999999999998"/>
    </cacheField>
    <cacheField name="Value of Goods (USD)" numFmtId="0">
      <sharedItems containsBlank="1" containsMixedTypes="1" containsNumber="1" containsInteger="1" minValue="160" maxValue="9740000"/>
    </cacheField>
    <cacheField name="FOB Price (USD/Kg)" numFmtId="0">
      <sharedItems containsBlank="1" containsMixedTypes="1" containsNumber="1" minValue="0.1721287727729775" maxValue="177.38011695906434"/>
    </cacheField>
    <cacheField name="Chemical" numFmtId="0">
      <sharedItems containsBlank="1" count="40">
        <s v="Imazethapyr"/>
        <s v="Nicosulfuron"/>
        <s v="Picloram"/>
        <s v="Glyphosate"/>
        <s v="Flutriafol"/>
        <s v="Imidacloprid"/>
        <s v="Cyhalothrin"/>
        <s v="Chlorpyrifos"/>
        <s v="Tebuconazole"/>
        <s v="2,4-Dichlorophenoxyacetic acid"/>
        <s v="Fluazinan"/>
        <s v="Acetamiprid"/>
        <s v="Metsulfuron"/>
        <s v="Isopropylamine"/>
        <s v="Surfactant"/>
        <s v="Dimethylamine"/>
        <s v="Cypermethrin"/>
        <s v="Carbendazin"/>
        <s v="Fipronil"/>
        <s v="Mancozeb"/>
        <s v="Xylene"/>
        <s v="Paraquat"/>
        <s v="Lufenuron"/>
        <s v="Clethodim"/>
        <s v="Abamectin"/>
        <s v="Haloxyfop - P"/>
        <s v="Azoxystrobin"/>
        <s v="Ethephon"/>
        <s v="Clorimuron"/>
        <s v="3,5-dibromo-4-hydroxybenzonitrile"/>
        <s v="Diuron"/>
        <s v="Fluroxypyr"/>
        <s v="Lactofen"/>
        <s v="Esther"/>
        <s v="Diflubenzuron"/>
        <s v="Dimethoate"/>
        <s v="Alcohol"/>
        <s v="Potassium Hydroxide"/>
        <s v="Acephate"/>
        <m/>
      </sharedItems>
    </cacheField>
    <cacheField name="Comercial Name" numFmtId="0">
      <sharedItems containsBlank="1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0">
  <r>
    <d v="2020-07-26T00:00:00"/>
    <s v="July, 2020"/>
    <s v="July, 2020´"/>
    <s v="Sumitomo Chemical Brasil Industria Quimica Sa"/>
    <x v="0"/>
    <s v="São Paulo"/>
    <s v="Nufarm Chemical (Shanghai)Co. Ltd."/>
    <s v="SHANGHAI"/>
    <s v="SANTOS"/>
    <s v="29333935"/>
    <s v="1 X 40 CONTAINERS CONTAINING 32 BAGS OF IMAZETHAPYR TECHNICAL"/>
    <n v="14496"/>
    <n v="14.5"/>
    <n v="291000"/>
    <n v="20.07450331125828"/>
    <x v="0"/>
    <s v="Kyte"/>
    <s v="Herbicide"/>
  </r>
  <r>
    <d v="2020-07-26T00:00:00"/>
    <s v="July, 2020"/>
    <s v="July, 2020´"/>
    <s v="Sumitomo Chemical Brasil Industria Quimica Sa"/>
    <x v="0"/>
    <s v="São Paulo"/>
    <s v="Nufarm Chemical (Shanghai)Co. Ltd."/>
    <s v="SHANGHAI"/>
    <s v="SANTOS"/>
    <s v="38089329"/>
    <s v="1 X 40 CONTAINERS CONTAINING 1600 CARTONS OF NIPPON 40 ENVIRONMENTALLY HAZARDOUS SUBSTANCE, LIQUID"/>
    <n v="22720"/>
    <n v="22.72"/>
    <n v="75200"/>
    <n v="3.3098591549295775"/>
    <x v="1"/>
    <s v="Nippon 40"/>
    <s v="Herbicide"/>
  </r>
  <r>
    <d v="2020-07-25T00:00:00"/>
    <s v="July, 2020"/>
    <s v="July, 2020´"/>
    <s v="Sumitomo Chemical Brasil Industria Quimica Sa"/>
    <x v="0"/>
    <s v="Ceará"/>
    <s v="Nufarm Chemical (Shanghai)Co. Ltd."/>
    <s v="SHANGHAI"/>
    <s v="PECEM"/>
    <s v="29333921"/>
    <s v="1 X 40 CONTAINERS CONTAINING 40 BAGS OF PICLORAM TECH"/>
    <n v="20800"/>
    <n v="20.8"/>
    <n v="622000"/>
    <n v="29.903846153846153"/>
    <x v="2"/>
    <s v="Not Identified"/>
    <s v="Herbicide"/>
  </r>
  <r>
    <d v="2020-07-25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25T00:00:00"/>
    <s v="July, 2020"/>
    <s v="July, 2020´"/>
    <s v="Sumitomo Chemical Brasil Industria Quimica Sa"/>
    <x v="0"/>
    <s v="Ceará"/>
    <s v="Nufarm Chemical (Shanghai)Co. Ltd."/>
    <s v="SHANGHAI"/>
    <s v="PECEM"/>
    <s v="29333921"/>
    <s v="5 X 40 CONTAINERS CONTAINING 200 BAGS OF PICLORAM TECH"/>
    <n v="104000"/>
    <n v="104"/>
    <n v="3112000"/>
    <n v="29.923076923076923"/>
    <x v="2"/>
    <s v="Not Identified"/>
    <s v="Herbicide"/>
  </r>
  <r>
    <d v="2020-07-25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25T00:00:00"/>
    <s v="July, 2020"/>
    <s v="July, 2020´"/>
    <s v="Sumitomo Chemical Brasil Industria Quimica Sa"/>
    <x v="0"/>
    <s v="Ceará"/>
    <s v="Nufarm Chemical (Shanghai)Co. Ltd."/>
    <s v="SHANGHAI"/>
    <s v="PECEM"/>
    <s v="29339969"/>
    <s v="1 X 20 CONTAINERS CONTAINING 30 BAGS OF FLUTRIAFOL TECH 95%"/>
    <n v="13590"/>
    <n v="13.59"/>
    <n v="188000"/>
    <n v="13.833701250919795"/>
    <x v="4"/>
    <s v="Intake"/>
    <s v="Fungicide"/>
  </r>
  <r>
    <d v="2020-07-25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22T00:00:00"/>
    <s v="July, 2020"/>
    <s v="July, 2020´"/>
    <s v="Sumitomo Chemical Brasil Industria Quimica Sa"/>
    <x v="0"/>
    <s v="Ceará"/>
    <s v="Nufarm Australia Ltd."/>
    <s v="MELBOURNE"/>
    <s v="PECEM"/>
    <s v="38089199"/>
    <s v="2 X 40 CONTAINERS CONTAINING 576 PACKAGES OF ENVIRONMENTALLY HAZARDOUS SUBSTANCE, SOLID, N.O.S CONTAINS IMIDACLOPRID"/>
    <n v="44064"/>
    <n v="44.06"/>
    <n v="436000"/>
    <n v="9.8946986201888159"/>
    <x v="5"/>
    <s v="Nuprid"/>
    <s v="Insecticide"/>
  </r>
  <r>
    <d v="2020-07-22T00:00:00"/>
    <s v="July, 2020"/>
    <s v="July, 2020´"/>
    <s v="Nufarm Industria Quimica E Farmaceutica Sa"/>
    <x v="0"/>
    <s v="Ceará"/>
    <s v="Sulphur Mills Ltd."/>
    <s v="HAZIRA"/>
    <s v="PECEM"/>
    <s v="38086990"/>
    <s v="1 X 20 CONTAINERS CONTAINING 18 IBCS OF KAISO LAMBDA- CYHALOTHRIN"/>
    <n v="20250"/>
    <n v="20.25"/>
    <n v="353000"/>
    <n v="17.432098765432098"/>
    <x v="6"/>
    <s v="Kaiso"/>
    <s v="Pesticide"/>
  </r>
  <r>
    <d v="2020-07-22T00:00:00"/>
    <s v="July, 2020"/>
    <s v="July, 2020´"/>
    <s v="Nufarm Industria Quimica E Farmaceutica Sa"/>
    <x v="0"/>
    <s v="Ceará"/>
    <s v="Gharda Chemicals Ltd."/>
    <s v="NHAVA SHEVA (JAWAHARLAL N"/>
    <s v="PECEM"/>
    <s v="29333922"/>
    <s v="2 X 20 CONTAINERS CONTAINING 136 DRUMS OF INSECTICIDE - CLORPIRIFOS TECNICOAGRIPEC REMOVABLEHEAD TYPE LACQU ERED EPOXY COATED STEEL"/>
    <n v="42382"/>
    <n v="42.38"/>
    <n v="2748000"/>
    <n v="64.838846680194422"/>
    <x v="7"/>
    <s v="Agripec"/>
    <s v="Pesticide"/>
  </r>
  <r>
    <d v="2020-07-22T00:00:00"/>
    <s v="July, 2020"/>
    <s v="July, 2020´"/>
    <s v="Nufarm Industria Quimica E Farmaceutica Sa"/>
    <x v="0"/>
    <s v="Ceará"/>
    <s v="Sulphur Mills Ltd."/>
    <s v="HAZIRA"/>
    <s v="PECEM"/>
    <s v="38086990"/>
    <s v="2 X 20 CONTAINERS CONTAINING 36 IBCS OF KAISO 250 CS LAMBDA-CYHAL OTHRIN250 CS"/>
    <n v="40500"/>
    <n v="40.5"/>
    <n v="706000"/>
    <n v="17.432098765432098"/>
    <x v="6"/>
    <s v="Kaiso"/>
    <s v="Pesticide"/>
  </r>
  <r>
    <d v="2020-07-20T00:00:00"/>
    <s v="July, 2020"/>
    <s v="July, 2020´"/>
    <s v="Sumitomo Chemical Brasil Industria Quimica Sa"/>
    <x v="0"/>
    <s v="Ceará"/>
    <s v="Nufarm Chemical (Shanghai)Co. Ltd."/>
    <s v="SHANGHAI"/>
    <s v="PECEM"/>
    <s v="29339969"/>
    <s v="4 X 20 CONTAINERS CONTAINING 2160 BAGS OF TEBUCONAZOLE TECH ENVIRONMENTALLY HAZARDOUS SUBSTANCE, SOLID"/>
    <n v="54432"/>
    <n v="54.43"/>
    <n v="753000"/>
    <n v="13.833774250440918"/>
    <x v="8"/>
    <s v="Torque"/>
    <s v="Fungicide"/>
  </r>
  <r>
    <d v="2020-07-18T00:00:00"/>
    <s v="July, 2020"/>
    <s v="July, 2020´"/>
    <s v="Sumitomo Chemical Brasil Industria Quimica Sa"/>
    <x v="0"/>
    <s v="Ceará"/>
    <s v="Quehenberger Air &amp; Ocean Gmb H"/>
    <s v="HAMBURG"/>
    <s v="PECEM"/>
    <s v="29189912"/>
    <s v="9 X 20 CONTAINERS CONTAINING 180 PALLET OF 2,4-D ACID TECNICO NUFARM ENVIRONMENTALLY HAZARDOUS SUBSTANCE, SOLID"/>
    <n v="184320.01"/>
    <n v="184.32"/>
    <n v="1793000"/>
    <n v="9.727647041685815"/>
    <x v="9"/>
    <s v="2,4 D"/>
    <s v="Herb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33921"/>
    <s v="5 X 40 CONTAINERS CONTAINING 200 BAGS OF PICLORAM TECH"/>
    <n v="104000"/>
    <n v="104"/>
    <n v="3112000"/>
    <n v="29.923076923076923"/>
    <x v="2"/>
    <s v="Not Identified"/>
    <s v="Herb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39969"/>
    <s v="1 X 20 CONTAINERS CONTAINING 30 BAGS OF FLUTRIAFOL TECH 95%"/>
    <n v="13590"/>
    <n v="13.59"/>
    <n v="188000"/>
    <n v="13.833701250919795"/>
    <x v="4"/>
    <s v="Intake"/>
    <s v="Fungicide"/>
  </r>
  <r>
    <d v="2020-07-18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11T00:00:00"/>
    <s v="July, 2020"/>
    <s v="July, 2020´"/>
    <s v="Sumitomo Chemical Brasil Industria Quimica Sa"/>
    <x v="0"/>
    <s v="Ceará"/>
    <s v="Nufarm Chemical (Shanghai)Co. Ltd."/>
    <s v="SHANGHAI"/>
    <s v="PECEM"/>
    <s v="29333921"/>
    <s v="4 X 40 CONTAINERS CONTAINING 160 BAGS OF PICLORAM TECNICO YN"/>
    <n v="80480"/>
    <n v="80.48"/>
    <n v="2409000"/>
    <n v="29.932902584493043"/>
    <x v="2"/>
    <s v="Not Identified"/>
    <s v="Herbicide"/>
  </r>
  <r>
    <d v="2020-07-11T00:00:00"/>
    <s v="July, 2020"/>
    <s v="July, 2020´"/>
    <s v="Sumitomo Chemical Brasil Industria Quimica Sa"/>
    <x v="0"/>
    <s v="Ceará"/>
    <s v="Nufarm Chemical (Shanghai)Co. Ltd."/>
    <s v="SHANGHAI"/>
    <s v="PECEM"/>
    <s v="29313912"/>
    <s v="5 X 40 CONTAINERS CONTAINING 130 BAGS OF GLYPHOSATE TECH FISCAL"/>
    <n v="130390"/>
    <n v="130.38999999999999"/>
    <n v="377000"/>
    <n v="2.8913260219341974"/>
    <x v="3"/>
    <s v="Nufosate"/>
    <s v="Herbicide"/>
  </r>
  <r>
    <d v="2020-07-11T00:00:00"/>
    <s v="July, 2020"/>
    <s v="July, 2020´"/>
    <s v="Sumitomo Chemical Brasil Industria Quimica Sa"/>
    <x v="0"/>
    <s v="Ceará"/>
    <s v="Quehenberger Air &amp; Ocean Gmb H"/>
    <s v="HAMBURG"/>
    <s v="PECEM"/>
    <s v="29189912"/>
    <s v="9 X 20 CONTAINERS CONTAINING 180 PALLET OF 2,4-D ACID TECNICO NUFARM 2,4-D ACID TECNICO NUFARM ENVIRONMENTALLY HAZARDOUS SUBSTANCE, SOLID, N.O S."/>
    <n v="184320.01"/>
    <n v="184.32"/>
    <n v="1793000"/>
    <n v="9.727647041685815"/>
    <x v="9"/>
    <s v="2,4 D"/>
    <s v="Herbicide"/>
  </r>
  <r>
    <d v="2020-07-11T00:00:00"/>
    <s v="July, 2020"/>
    <s v="July, 2020´"/>
    <s v="Sumitomo Chemical Brasil Industria Quimica Sa"/>
    <x v="0"/>
    <s v="Ceará"/>
    <s v="Nufarm Gmb H &amp; Co Kg"/>
    <s v="HAMBURG"/>
    <s v="PECEM"/>
    <s v="29189912"/>
    <s v="4 X 20 CONTAINERS CONTAINING 80 PACKAGES OF D ACIDO TECHNICO NUFARM"/>
    <n v="75200"/>
    <n v="75.2"/>
    <n v="731000"/>
    <n v="9.7207446808510642"/>
    <x v="9"/>
    <s v="2,4 D"/>
    <s v="Herbicide"/>
  </r>
  <r>
    <d v="2020-07-11T00:00:00"/>
    <s v="July, 2020"/>
    <s v="July, 2020´"/>
    <s v="Nufarm Industria Quimica E Farmaceutica Sa"/>
    <x v="0"/>
    <s v="Ceará"/>
    <s v="Youjia Crop Proteciton Co., Ltd."/>
    <s v="SHANGHAI"/>
    <s v="PECEM"/>
    <s v="29333919"/>
    <s v="2 X 40 CONTAINERS CONTAINING 80 BAGS OF ENVIRONMENTALLY HAZARDOUS SUBSTANCE, SOLID 3-CHLORO-N 3-CHLORO-5-TRIFLUOROMETHYL-2-PYRIDYL TRIFLUORO-2,6-DINITRO-P-TOLUIDINE"/>
    <n v="40240"/>
    <n v="40.24"/>
    <n v="809000"/>
    <n v="20.104373757455267"/>
    <x v="10"/>
    <s v="Fluazinan Pestanal"/>
    <s v="Fungicide"/>
  </r>
  <r>
    <d v="2020-07-11T00:00:00"/>
    <s v="July, 2020"/>
    <s v="July, 2020´"/>
    <s v="Sumitomo Chemical Brasil Industria Quimica Sa"/>
    <x v="0"/>
    <s v="Ceará"/>
    <s v="Nufarm Gmb H &amp; Co Kg"/>
    <s v="HAMBURG"/>
    <s v="PECEM"/>
    <s v="29189912"/>
    <s v="5 X 20 CONTAINERS CONTAINING 100 PACKAGES OF D ACIDO TECHNICO NUFARM"/>
    <n v="94"/>
    <n v="0.09"/>
    <n v="910"/>
    <n v="9.6808510638297864"/>
    <x v="9"/>
    <s v="2,4 D"/>
    <s v="Herbicide"/>
  </r>
  <r>
    <d v="2020-07-11T00:00:00"/>
    <s v="July, 2020"/>
    <s v="July, 2020´"/>
    <s v="Sumitomo Chemical Brasil Industria Quimica Sa"/>
    <x v="0"/>
    <s v="Ceará"/>
    <s v="Quehenberger Air &amp; Ocean Gmb H"/>
    <s v="HAMBURG"/>
    <s v="PECEM"/>
    <s v="29189912"/>
    <s v="9 X 20 CONTAINERS CONTAINING 180 PALLET OF 2,4-D ACID TECNICO NUFARM 2,4-D ACID TECNICO NUFARM ENVIRONMENTALLY HAZARDOUS SUBSTANCE, SOLID, N .S."/>
    <n v="184320.01"/>
    <n v="184.32"/>
    <n v="1793000"/>
    <n v="9.727647041685815"/>
    <x v="9"/>
    <s v="2,4 D"/>
    <s v="Herbicide"/>
  </r>
  <r>
    <d v="2020-07-10T00:00:00"/>
    <s v="July, 2020"/>
    <s v="July, 2020´"/>
    <s v="Sumitomo Chemical Brasil Industria Quimica Sa"/>
    <x v="0"/>
    <s v="São Paulo"/>
    <s v="Nufarm Chemical (Shanghai)Co. Ltd."/>
    <s v="SHANGHAI"/>
    <s v="SANTOS"/>
    <s v="29333935"/>
    <s v="1 X 20 CONTAINERS CONTAINING 24 BAGS OF IMAZETHAPYR TECHNICAL FISCAL"/>
    <n v="10872"/>
    <n v="10.87"/>
    <n v="218000"/>
    <n v="20.05150846210449"/>
    <x v="0"/>
    <s v="Kyte"/>
    <s v="Herbicide"/>
  </r>
  <r>
    <d v="2020-07-05T00:00:00"/>
    <s v="July, 2020"/>
    <s v="July, 2020´"/>
    <s v="Sumitomo Chemical Brasil Industria Quim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066000"/>
    <n v="11.401069518716577"/>
    <x v="9"/>
    <s v="2,4 D"/>
    <s v="Herbicide"/>
  </r>
  <r>
    <d v="2020-07-04T00:00:00"/>
    <s v="July, 2020"/>
    <s v="July, 2020´"/>
    <s v="Sumitomo Chemical Brasil Industria Quimica Sa"/>
    <x v="0"/>
    <s v="Ceará"/>
    <s v="Nufarm Chemical (Shanghai)Co. Ltd."/>
    <s v="SHANGHAI"/>
    <s v="PECEM"/>
    <s v="29333929"/>
    <s v="1 X 40 CONTAINERS CONTAINING 40 BAGS OF ACETAMIPRID 99%TECH PESTICIDE, SOLID, TOXIC"/>
    <n v="20172"/>
    <n v="20.170000000000002"/>
    <n v="405000"/>
    <n v="20.07733491969066"/>
    <x v="11"/>
    <s v="Not Identified"/>
    <s v="Insecticide"/>
  </r>
  <r>
    <d v="2020-07-04T00:00:00"/>
    <s v="July, 2020"/>
    <s v="July, 2020´"/>
    <s v="Sumitomo Chemical Brasil Industria Quimica Sa"/>
    <x v="0"/>
    <s v="Ceará"/>
    <s v="Nufarm Chemical (Shanghai)Co. Ltd."/>
    <s v="SHANGHAI"/>
    <s v="PECEM"/>
    <s v="29333929"/>
    <s v="1 X 40 CONTAINERS CONTAINING 40 BAGS OF ACETAMIPRID 99%TECH PESTICIDE, SOLID, TOXIC"/>
    <n v="20172"/>
    <n v="20.170000000000002"/>
    <n v="405000"/>
    <n v="20.07733491969066"/>
    <x v="11"/>
    <s v="Not Identified"/>
    <s v="Insecticide"/>
  </r>
  <r>
    <d v="2020-07-03T00:00:00"/>
    <s v="July, 2020"/>
    <s v="July, 2020´"/>
    <s v="Sumitomo Chemical Brasil Industria Quimica Sa"/>
    <x v="0"/>
    <s v="São Paulo"/>
    <s v="Nufarm Chemical (Shanghai)Co. Ltd."/>
    <s v="SHANGHAI"/>
    <s v="SANTOS"/>
    <s v="29333935"/>
    <s v="1 X 40 CONTAINERS CONTAINING 40 BAGS OF IMAZETHAPYR TECHNICAL  FISCAL"/>
    <n v="18120"/>
    <n v="18.12"/>
    <n v="364000"/>
    <n v="20.088300220750551"/>
    <x v="0"/>
    <s v="Kyte"/>
    <s v="Herbicide"/>
  </r>
  <r>
    <d v="2020-06-24T00:00:00"/>
    <s v="June, 2020"/>
    <s v="June, 2020´"/>
    <s v="Nufarm Industria Quimica E Farmaceutica Sa"/>
    <x v="0"/>
    <s v="Ceará"/>
    <s v="Sulphur Mills Ltd."/>
    <s v="HAZIRA"/>
    <s v="PECEM"/>
    <s v="38086990"/>
    <s v="2 X 20 CONTAINERS CONTAINING 36 IBCS OF CS KAISO 2 50 CS LAMBDA-CYHALOTHRIN"/>
    <n v="40500"/>
    <n v="40.5"/>
    <n v="816000"/>
    <n v="20.148148148148149"/>
    <x v="6"/>
    <s v="Kaiso"/>
    <s v="Pesticide"/>
  </r>
  <r>
    <d v="2020-06-21T00:00:00"/>
    <s v="June, 2020"/>
    <s v="June, 2020´"/>
    <s v="Nufarm Industria Quimica &amp; Farmaceutica Sa"/>
    <x v="0"/>
    <s v="São Paulo"/>
    <s v="Nufarm Chemical (Shanghai)Co. Ltd."/>
    <s v="SHANGHAI"/>
    <s v="SANTOS"/>
    <s v="38089329"/>
    <s v="2 X 40 CONTAINERS CONTAINING 4800 CARTONS OF NUFURON FISCAL ENVIRONMENTALLY HAZARDOUS SUBSTANC E, SOLID, N.O.S."/>
    <n v="13920"/>
    <n v="13.92"/>
    <n v="48700"/>
    <n v="3.4985632183908044"/>
    <x v="12"/>
    <s v="Nufuron"/>
    <s v="Herbicide"/>
  </r>
  <r>
    <d v="2020-06-20T00:00:00"/>
    <s v="June, 2020"/>
    <s v="June, 2020´"/>
    <s v="Sumitomo Chemical Brasil Industria Quimica Sa"/>
    <x v="0"/>
    <s v="São Paulo"/>
    <s v="Quehenberger Air &amp; Ocean Gmb H"/>
    <s v="HAMBURG"/>
    <s v="PECEM"/>
    <s v="29189912"/>
    <s v="9 X 20 CONTAINERS CONTAINING 180 PALLET OF 2,4-D ACID TECNICO NUFARM"/>
    <n v="184320.01"/>
    <n v="184.32"/>
    <n v="2001000"/>
    <n v="10.856119202684505"/>
    <x v="9"/>
    <s v="2,4 D"/>
    <s v="Herbicide"/>
  </r>
  <r>
    <d v="2020-06-20T00:00:00"/>
    <s v="June, 2020"/>
    <s v="June, 2020´"/>
    <s v="Sumitomo Chemical Brasil Industria Quimica Sa"/>
    <x v="0"/>
    <s v="Ceará"/>
    <s v="Nufarm Australia Ltd."/>
    <s v="MELBOURNE"/>
    <s v="PECEM"/>
    <s v="29189912"/>
    <s v="5 X 20 CONTAINERS CONTAINING 100 PACKAGES OF 2,4-DICHLOROPHENOXYACETIC   ACID"/>
    <n v="93500"/>
    <n v="93.5"/>
    <n v="1361000"/>
    <n v="14.556149732620321"/>
    <x v="9"/>
    <s v="2,4 D"/>
    <s v="Herbicide"/>
  </r>
  <r>
    <d v="2020-06-20T00:00:00"/>
    <s v="June, 2020"/>
    <s v="June, 2020´"/>
    <s v="Sumitomo Chemical Brasil Industria Quimica Sa"/>
    <x v="0"/>
    <s v="Ceará"/>
    <s v="Nufarm Australia Ltd."/>
    <s v="MELBOURNE"/>
    <s v="PECEM"/>
    <s v="29189912"/>
    <s v="2 X 20 CONTAINERS CONTAINING 40 PACKAGES OF 2,4-DICHLOROPHENOXYACETIC ACID"/>
    <n v="37400"/>
    <n v="37.4"/>
    <n v="545000"/>
    <n v="14.572192513368984"/>
    <x v="9"/>
    <s v="2,4 D"/>
    <s v="Herbicide"/>
  </r>
  <r>
    <d v="2020-06-13T00:00:00"/>
    <s v="June, 2020"/>
    <s v="June, 2020´"/>
    <s v="Sumitomo Chemical Brasil Industria Quimica Sa"/>
    <x v="0"/>
    <s v="São Paulo"/>
    <s v="Quehenberger Air &amp; Ocean Gmb H"/>
    <s v="HAMBURG"/>
    <s v="PECEM"/>
    <s v="29189912"/>
    <s v="9 X 20 CONTAINERS CONTAINING 180 PALLET OF ACID TECNICO NUFARM"/>
    <n v="184320.01"/>
    <n v="184.32"/>
    <n v="2001000"/>
    <n v="10.856119202684505"/>
    <x v="9"/>
    <s v="2,4 D"/>
    <s v="Herbicide"/>
  </r>
  <r>
    <d v="2020-06-12T00:00:00"/>
    <s v="June, 2020"/>
    <s v="June, 2020´"/>
    <s v="Nufarm Industria Quimica E Farmaceutica Sa"/>
    <x v="0"/>
    <s v="Ceará"/>
    <s v="Yongnong Biosciences Co., Ltd."/>
    <s v="SHANGHAI"/>
    <s v="PECEM"/>
    <s v="29333921"/>
    <s v="4 X 40 CONTAINERS CONTAINING 160 BAGS OF  PICLORAM TECNICO YN"/>
    <n v="80480"/>
    <n v="80.48"/>
    <n v="2409000"/>
    <n v="29.932902584493043"/>
    <x v="2"/>
    <s v="Not Identified"/>
    <s v="Herbicide"/>
  </r>
  <r>
    <d v="2020-06-10T00:00:00"/>
    <s v="June, 2020"/>
    <s v="June, 2020´"/>
    <s v="Nufarm Industria Quimica E Farmaceutica Sa"/>
    <x v="0"/>
    <s v="Ceará"/>
    <s v="North Star Transport Inc."/>
    <s v="HOUSTON (TX)"/>
    <s v="PECEM"/>
    <s v="29211900"/>
    <s v="7 X 20 CONTAINERS CONTAINING 7 TANK OF MONOISOPROPYLAMINE ISOPROPYLAMINE"/>
    <n v="101752"/>
    <n v="101.75"/>
    <n v="364000"/>
    <n v="3.5773252614199231"/>
    <x v="13"/>
    <s v="Not Identified"/>
    <s v="General Chemical"/>
  </r>
  <r>
    <d v="2020-06-10T00:00:00"/>
    <s v="June, 2020"/>
    <s v="June, 2020´"/>
    <s v="Nufarm Industria Quimica E Farmaceutica Sa"/>
    <x v="0"/>
    <s v="Ceará"/>
    <s v="North Star Transport Inc."/>
    <s v="HOUSTON (TX)"/>
    <s v="PECEM"/>
    <s v="29211900"/>
    <s v="7 X 20 CONTAINERS CONTAINING 7 TANK OF MONOISOPROPYLAMINE ISOPROPYLAMINE"/>
    <n v="101271"/>
    <n v="101.27"/>
    <n v="363000"/>
    <n v="3.5844417454157655"/>
    <x v="13"/>
    <s v="Not Identified"/>
    <s v="General Chemical"/>
  </r>
  <r>
    <d v="2020-06-10T00:00:00"/>
    <s v="June, 2020"/>
    <s v="June, 2020´"/>
    <s v="Nufarm Industria Quimica E Farmaceutica Sa"/>
    <x v="0"/>
    <s v="Ceará"/>
    <s v="Dow Group"/>
    <s v="HOUSTON (TX)"/>
    <s v="PECEM"/>
    <s v="34020000"/>
    <s v="2 X 20 CONTAINERS CONTAINING 156 DRUMS OF TRITON TM -114 SURFACTANT 470 LB"/>
    <n v="34554"/>
    <n v="34.549999999999997"/>
    <n v="89100"/>
    <n v="2.5785726688661228"/>
    <x v="14"/>
    <s v="Triton"/>
    <s v="Surfactant"/>
  </r>
  <r>
    <d v="2020-06-10T00:00:00"/>
    <s v="June, 2020"/>
    <s v="June, 2020´"/>
    <s v="Nufarm Industria Quimica E Farmaceutica Sa"/>
    <x v="0"/>
    <s v="Ceará"/>
    <s v="North Star Transport Inc."/>
    <s v="HOUSTON (TX)"/>
    <s v="PECEM"/>
    <s v="29211900"/>
    <s v="7 X 20 CONTAINERS CONTAINING 7 TANK OF MONOISOPROPYLAMINE ISOPROPYLAMINE"/>
    <n v="101269"/>
    <n v="101.27"/>
    <n v="363000"/>
    <n v="3.5845125359191856"/>
    <x v="13"/>
    <s v="Not Identified"/>
    <s v="General Chemical"/>
  </r>
  <r>
    <d v="2020-06-06T00:00:00"/>
    <s v="June, 2020"/>
    <s v="June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8000"/>
    <n v="2.9850746268656718"/>
    <x v="3"/>
    <s v="Nufosate"/>
    <s v="Herbicide"/>
  </r>
  <r>
    <d v="2020-06-06T00:00:00"/>
    <s v="June, 2020"/>
    <s v="June, 2020´"/>
    <s v="Nufarm Industria Quimica E Farmaceutica Sa"/>
    <x v="0"/>
    <s v="Ceará"/>
    <s v="Taminco Bvba"/>
    <s v="ANTWERPEN"/>
    <s v="PECEM"/>
    <s v="29210000"/>
    <s v="4 X 20 CONTAINERS CONTAINING 4 TANK OF DIMETHYLAMINE MINIMUM 60 % SOLUTION"/>
    <n v="74040"/>
    <n v="74.040000000000006"/>
    <n v="145000"/>
    <n v="1.958400864397623"/>
    <x v="15"/>
    <s v="Not Identified"/>
    <s v="General Chemical"/>
  </r>
  <r>
    <d v="2020-06-06T00:00:00"/>
    <s v="June, 2020"/>
    <s v="June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8000"/>
    <n v="2.9850746268656718"/>
    <x v="3"/>
    <s v="Nufosate"/>
    <s v="Herbicide"/>
  </r>
  <r>
    <d v="2020-06-06T00:00:00"/>
    <s v="June, 2020"/>
    <s v="June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8000"/>
    <n v="2.9850746268656718"/>
    <x v="3"/>
    <s v="Nufosate"/>
    <s v="Herbicide"/>
  </r>
  <r>
    <d v="2020-06-06T00:00:00"/>
    <s v="June, 2020"/>
    <s v="June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8000"/>
    <n v="2.9850746268656718"/>
    <x v="3"/>
    <s v="Nufosate"/>
    <s v="Herbicide"/>
  </r>
  <r>
    <d v="2020-06-06T00:00:00"/>
    <s v="June, 2020"/>
    <s v="June, 2020´"/>
    <s v="Nufarm Industria Quimica E Farmaceutica Sa"/>
    <x v="0"/>
    <s v="Ceará"/>
    <s v="Quehenberger Air &amp; Ocean Gmb H"/>
    <s v="HAMBURG"/>
    <s v="PECEM"/>
    <s v="29189912"/>
    <s v="9 X 20 CONTAINERS CONTAINING 180 PALLET OF TECNICO NUFARM ACID TECNICO NUFARM ENVIRONMENTALLY HAZARDOUS SUBSTANCE, SOLID, N.O"/>
    <n v="184320.01"/>
    <n v="184.32"/>
    <n v="2001000"/>
    <n v="10.856119202684505"/>
    <x v="9"/>
    <s v="2,4 D"/>
    <s v="Herbicide"/>
  </r>
  <r>
    <d v="2020-06-03T00:00:00"/>
    <s v="June, 2020"/>
    <s v="June, 2020´"/>
    <s v="Nufarm Industria Quimica E Farmaceutica Sa"/>
    <x v="0"/>
    <s v="Ceará"/>
    <s v="Sulphur Mills Ltd."/>
    <s v="HAZIRA"/>
    <s v="PECEM"/>
    <s v="38086990"/>
    <s v="2 X 20 CONTAINERS CONTAINING 36 IBCS OF KAISO 250 CS LAMBDA-CYHALOTHRIN 250 C"/>
    <n v="40500"/>
    <n v="40.5"/>
    <n v="816000"/>
    <n v="20.148148148148149"/>
    <x v="6"/>
    <s v="Kaiso"/>
    <s v="Pesticide"/>
  </r>
  <r>
    <d v="2020-05-30T00:00:00"/>
    <s v="May, 2020"/>
    <s v="May, 2020´"/>
    <s v="Nufarm Industria Quimica E Farmaceutica Sa"/>
    <x v="0"/>
    <s v="Ceará"/>
    <s v="Quehenberger Air &amp; Ocean Gmb H"/>
    <s v="HAMBURG"/>
    <s v="PECEM"/>
    <s v="29189912"/>
    <s v="9 X 20 CONTAINERS CONTAINING 180 PALLET OF 4-D ACID TECNICO NUFARM"/>
    <n v="184320.01"/>
    <n v="184.32"/>
    <n v="1930000"/>
    <n v="10.470919570805144"/>
    <x v="9"/>
    <s v="2,4 D"/>
    <s v="Herbicide"/>
  </r>
  <r>
    <d v="2020-05-27T00:00:00"/>
    <s v="May, 2020"/>
    <s v="May, 2020´"/>
    <s v="Nufarm Industria Quimica E Farmaceutica Sa"/>
    <x v="0"/>
    <s v="Ceará"/>
    <s v="Celanese Operations Mexico S De Rl Cv"/>
    <s v="VERACRUZ"/>
    <s v="PECEM"/>
    <s v="29210000"/>
    <s v="8 X 20 CONTAINERS CONTAINING 8 TANK OF UN 1160 DIMETHYLAMINE AQUEOUS SOLUTION CLASS 3 8 PG 2 FLASH"/>
    <n v="146810"/>
    <n v="146.81"/>
    <n v="254000"/>
    <n v="1.7301273755193789"/>
    <x v="15"/>
    <s v="Not Identified"/>
    <s v="General Chemical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Quehenberger Air &amp; Ocean Gmb H"/>
    <s v="HAMBURG"/>
    <s v="PECEM"/>
    <s v="29189912"/>
    <s v="9 X 20 CONTAINERS CONTAINING 180 PALLET OF 2,4-D ACID TECNICO NUFARM ACID TECNICO NUFARM"/>
    <n v="184320.01"/>
    <n v="184.32"/>
    <n v="1930000"/>
    <n v="10.470919570805144"/>
    <x v="9"/>
    <s v="2,4 D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23T00:00:00"/>
    <s v="May, 2020"/>
    <s v="May, 2020´"/>
    <s v="Nufarm Industria Quimica E Farmaceutica Sa"/>
    <x v="0"/>
    <s v="Ceará"/>
    <s v="Gharda Chemicals Ltd."/>
    <s v="NHAVA SHEVA (JAWAHARLAL N"/>
    <s v="PECEM"/>
    <s v="29333922"/>
    <s v="5 X 20 CONTAINERS CONTAINING 340 DRUMS OF INSECTICIDE - CLORPIRIFOS TECNICO AGRIPEC FISCAL"/>
    <n v="105864"/>
    <n v="105.86"/>
    <n v="5999000"/>
    <n v="56.667044509937277"/>
    <x v="7"/>
    <s v="Agripec"/>
    <s v="Pesticide"/>
  </r>
  <r>
    <d v="2020-05-20T00:00:00"/>
    <s v="May, 2020"/>
    <s v="May, 2020´"/>
    <s v="Nufarm Industria Quimica E Farmaceutica Sa"/>
    <x v="0"/>
    <s v="Ceará"/>
    <s v="Sulphur Mills Ltd."/>
    <s v="HAZIRA"/>
    <s v="PECEM"/>
    <s v="38086990"/>
    <s v="1 X 20 CONTAINERS CONTAINING 18 IBCS OF KAISO 250 CS LAMBDA -CYHALOTHRIN 250 CS"/>
    <n v="20250"/>
    <n v="20.25"/>
    <n v="393000"/>
    <n v="19.407407407407408"/>
    <x v="6"/>
    <s v="Kaiso"/>
    <s v="Pesticide"/>
  </r>
  <r>
    <d v="2020-05-20T00:00:00"/>
    <s v="May, 2020"/>
    <s v="May, 2020´"/>
    <s v="Nufarm Industria Quimica E Farmaceutica Sa"/>
    <x v="0"/>
    <s v="Ceará"/>
    <s v="Dow Group"/>
    <s v="HOUSTON (TX)"/>
    <s v="PECEM"/>
    <s v="34020000"/>
    <s v="3 X 20 CONTAINERS CONTAINING 234 DRUMS OF TRITON SURFACTANT PLASTIC DRUM"/>
    <n v="51832"/>
    <n v="51.83"/>
    <n v="135000"/>
    <n v="2.6045686062663993"/>
    <x v="14"/>
    <s v="Triton"/>
    <s v="Surfactant"/>
  </r>
  <r>
    <d v="2020-05-20T00:00:00"/>
    <s v="May, 2020"/>
    <s v="May, 2020´"/>
    <s v="Nufarm Industria Quimica E Farmaceutica Sa"/>
    <x v="0"/>
    <s v="Ceará"/>
    <s v="Celanese Operations Mexico S De Rl Cv"/>
    <s v="VERACRUZ"/>
    <s v="PECEM"/>
    <s v="29210000"/>
    <s v="7 X 20 CONTAINERS CONTAINING 7 TANK OF UN 1160 DIMETHYLAMINE AQUEOUS SOLUTION CLASS 3 8 PG 2 FLASH"/>
    <n v="128360"/>
    <n v="128.36000000000001"/>
    <n v="222000"/>
    <n v="1.7295107510127765"/>
    <x v="15"/>
    <s v="Not Identified"/>
    <s v="General Chemical"/>
  </r>
  <r>
    <d v="2020-05-20T00:00:00"/>
    <s v="May, 2020"/>
    <s v="May, 2020´"/>
    <s v="Nufarm Industria Quimica E Farmaceutica Sa"/>
    <x v="0"/>
    <s v="Ceará"/>
    <s v="Dow Group"/>
    <s v="HOUSTON (TX)"/>
    <s v="PECEM"/>
    <s v="34020000"/>
    <s v="2 X 20 CONTAINERS CONTAINING 156 DRUMS OF TRITON SURFACTANT PLASTIC DRUM"/>
    <n v="34554"/>
    <n v="34.549999999999997"/>
    <n v="90100"/>
    <n v="2.6075128783932398"/>
    <x v="14"/>
    <s v="Triton"/>
    <s v="Surfactant"/>
  </r>
  <r>
    <d v="2020-05-18T00:00:00"/>
    <s v="May, 2020"/>
    <s v="May, 2020´"/>
    <s v="Nufarm Industria Quimica E Farmaceutica Sa"/>
    <x v="0"/>
    <s v="Ceará"/>
    <s v="Gharda Chemicals Ltd."/>
    <s v="NHAVA SHEVA (JAWAHARLAL N"/>
    <s v="PECEM"/>
    <s v="29333922"/>
    <s v="5 X 20 CONTAINERS CONTAINING 340 DRUMS OF INSECTICIDE-CLORPIRIFOS TECNICO AGRIPEC"/>
    <n v="105796"/>
    <n v="105.8"/>
    <n v="5995000"/>
    <n v="56.665658436991947"/>
    <x v="7"/>
    <s v="Agripec"/>
    <s v="Pesticide"/>
  </r>
  <r>
    <d v="2020-05-16T00:00:00"/>
    <s v="May, 2020"/>
    <s v="May, 2020´"/>
    <s v="Nufarm Industria Quimica E Farmaceutica Sa"/>
    <x v="0"/>
    <s v="Ceará"/>
    <s v="Taminco Bvba"/>
    <s v="ANTWERPEN"/>
    <s v="PECEM"/>
    <s v="29210000"/>
    <s v="5 X 20 CONTAINERS CONTAINING 5 TANK OF DIMETHYLAMINE MINIMUM 60 % SOLUTION"/>
    <n v="92080"/>
    <n v="92.08"/>
    <n v="203000"/>
    <n v="2.2046046915725457"/>
    <x v="15"/>
    <s v="Not Identified"/>
    <s v="General Chemical"/>
  </r>
  <r>
    <d v="2020-05-16T00:00:00"/>
    <s v="May, 2020"/>
    <s v="May, 2020´"/>
    <s v="Nufarm Industria Quimica E Farmaceutica Sa"/>
    <x v="0"/>
    <s v="Ceará"/>
    <s v="Nufarm Chemical (Shanghai)Co. Ltd."/>
    <s v="SHANGHAI"/>
    <s v="PECEM"/>
    <s v="29333921"/>
    <s v="3 X 40 CONTAINERS CONTAINING 120 BAGS OF PICLORAM TECNICO NUFARM"/>
    <n v="62400"/>
    <n v="62.4"/>
    <n v="1867000"/>
    <n v="29.919871794871796"/>
    <x v="2"/>
    <s v="Not Identified"/>
    <s v="Herbicide"/>
  </r>
  <r>
    <d v="2020-05-10T00:00:00"/>
    <s v="May, 2020"/>
    <s v="May, 2020´"/>
    <s v="Nufarm Industria Quimica E Farmaceutica Sa"/>
    <x v="0"/>
    <s v="Ceará"/>
    <s v="Celanese Operations Mexico S De Rl Cv"/>
    <s v="VERACRUZ"/>
    <s v="PECEM"/>
    <s v="29210000"/>
    <s v="9 X 20 CONTAINERS CONTAINING 9 TANK OF DIMETHYLAMINE, AQUEOUS SOLUTION"/>
    <n v="165160"/>
    <n v="165.16"/>
    <n v="286000"/>
    <n v="1.7316541535480745"/>
    <x v="15"/>
    <s v="Not Identified"/>
    <s v="General Chemical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9T00:00:00"/>
    <s v="May, 2020"/>
    <s v="May, 2020´"/>
    <s v="Nufarm Industria Quimica E Farmaceutica Sa"/>
    <x v="0"/>
    <s v="Ceará"/>
    <s v="Nufarm Chemical (Shanghai)Co. Ltd."/>
    <s v="SHANGHAI"/>
    <s v="PECEM"/>
    <s v="29313912"/>
    <s v="5 X 40 CONTAINERS CONTAINING 210 BAGS OF GLYPHOSATE TECH"/>
    <n v="126630"/>
    <n v="126.63"/>
    <n v="376000"/>
    <n v="2.9692805812208798"/>
    <x v="3"/>
    <s v="Nufosate"/>
    <s v="Herbicide"/>
  </r>
  <r>
    <d v="2020-05-08T00:00:00"/>
    <s v="May, 2020"/>
    <s v="May, 2020´"/>
    <s v="Nufarm Industria Quimica E Farmaceutica Sa"/>
    <x v="0"/>
    <s v="Ceará"/>
    <s v="Youjia Crop Proteciton Co., Ltd."/>
    <s v="SHANGHAI"/>
    <s v="PECEM"/>
    <s v="29333919"/>
    <s v="2 X 40 CONTAINERS CONTAINING 80 BAGS OF ENVIRONMENTALL Y HAZARDOUS SUBSTANCE, SOLID FLUAZINAM FLUAZINAM TECNICO NUFARM FISCAL"/>
    <n v="40240"/>
    <n v="40.24"/>
    <n v="905000"/>
    <n v="22.490059642147116"/>
    <x v="10"/>
    <s v="Fluazinan Pestanal"/>
    <s v="Fungicide"/>
  </r>
  <r>
    <d v="2020-05-08T00:00:00"/>
    <s v="May, 2020"/>
    <s v="May, 2020´"/>
    <s v="Nufarm Industria Quimica E Farmaceutica Sa"/>
    <x v="0"/>
    <s v="Ceará"/>
    <s v="Fengshan Group"/>
    <s v="SHANGHAI"/>
    <s v="PECEM"/>
    <s v="29333929"/>
    <s v="1 X 40 CONTAINERS CONTAINING 40 BAGS OF ACETAMIPRID 99% TECH NUFARM INDUSTRIAL QUIMICA E FARMACEUTICA S,A FISC AL"/>
    <n v="20120"/>
    <n v="20.12"/>
    <n v="452000"/>
    <n v="22.465208747514911"/>
    <x v="11"/>
    <s v="Not Identified"/>
    <s v="Insecticide"/>
  </r>
  <r>
    <d v="2020-05-06T00:00:00"/>
    <s v="May, 2020"/>
    <s v="May, 2020´"/>
    <s v="Nufarm Industria Quimica E Farmaceutica Sa"/>
    <x v="0"/>
    <s v="Ceará"/>
    <s v="North Star Transport Inc."/>
    <s v="HOUSTON (TX)"/>
    <s v="PECEM"/>
    <s v="29211923"/>
    <s v="8 X 20 CONTAINERS CONTAINING 8 TANK OF MONOISOPROPYLAMINE ISOPROPYLAMINE"/>
    <n v="116546"/>
    <n v="116.55"/>
    <n v="426000"/>
    <n v="3.655209101985482"/>
    <x v="13"/>
    <s v="Not Identified"/>
    <s v="General Chemical"/>
  </r>
  <r>
    <d v="2020-05-06T00:00:00"/>
    <s v="May, 2020"/>
    <s v="May, 2020´"/>
    <s v="Nufarm Industria Quimica E Farmaceutica Sa"/>
    <x v="0"/>
    <s v="Ceará"/>
    <s v="North Star Transport Inc."/>
    <s v="HOUSTON (TX)"/>
    <s v="PECEM"/>
    <s v="29211923"/>
    <s v="8 X 20 CONTAINERS CONTAINING 8 TANK OF MONOISOPROPYLAMINE ISOPROPYLAMINE"/>
    <n v="116538"/>
    <n v="116.54"/>
    <n v="426000"/>
    <n v="3.6554600216238482"/>
    <x v="13"/>
    <s v="Not Identified"/>
    <s v="General Chemical"/>
  </r>
  <r>
    <d v="2020-05-06T00:00:00"/>
    <s v="May, 2020"/>
    <s v="May, 2020´"/>
    <s v="Nufarm Industria Quimica E Farmaceutica Sa"/>
    <x v="0"/>
    <s v="Ceará"/>
    <s v="North Star Transport Inc."/>
    <s v="HOUSTON (TX)"/>
    <s v="PECEM"/>
    <s v="29211923"/>
    <s v="8 X 20 CONTAINERS CONTAINING 8 TANK OF MONOISOPROPYLAMINE ISOPROPYLAMINE"/>
    <n v="116122"/>
    <n v="116.12"/>
    <n v="425000"/>
    <n v="3.6599438521554917"/>
    <x v="13"/>
    <s v="Not Identified"/>
    <s v="General Chemical"/>
  </r>
  <r>
    <d v="2020-05-02T00:00:00"/>
    <s v="May, 2020"/>
    <s v="May, 2020´"/>
    <s v="Nufarm Industria Quimica E Farmaceutica Sa"/>
    <x v="0"/>
    <s v="Ceará"/>
    <s v="Quehenberger Air &amp; Ocean Gmb H"/>
    <s v="HAMBURG"/>
    <s v="PECEM"/>
    <s v="29189912"/>
    <s v="9 X 20 CONTAINERS CONTAINING 180 PALLET OF 2,4-D ACID TECNICO NUFARM"/>
    <n v="184320.01"/>
    <n v="184.32"/>
    <n v="1930000"/>
    <n v="10.470919570805144"/>
    <x v="9"/>
    <s v="2,4 D"/>
    <s v="Herbicide"/>
  </r>
  <r>
    <d v="2020-04-29T00:00:00"/>
    <s v="April, 2020"/>
    <s v="April, 2020´"/>
    <s v="Nufarm Industria Quimica E Farmaceutica Sa"/>
    <x v="0"/>
    <s v="Ceará"/>
    <s v="Gharda Chemicals Ltd."/>
    <s v="ROTTERDAM"/>
    <s v="PECEM"/>
    <s v="00330000"/>
    <s v="1 X 20 CONTAINERS CONTAINING 80 DRUMS OF CYPERMETHRIN TECHNICAL PYRETHROID, PESTICIDE, LIQUID, TOXIC"/>
    <n v="20280"/>
    <n v="20.28"/>
    <s v=""/>
    <e v="#VALUE!"/>
    <x v="16"/>
    <s v="Not Identified"/>
    <s v="Insecticide"/>
  </r>
  <r>
    <d v="2020-04-28T00:00:00"/>
    <s v="April, 2020"/>
    <s v="April, 2020´"/>
    <s v="Nufarm Industria Quimica E Farmaceutica Sa"/>
    <x v="0"/>
    <s v="Ceará"/>
    <s v="Gharda Chemicals Ltd."/>
    <s v="NHAVA SHEVA (JAWAHARLAL N"/>
    <s v="PECEM"/>
    <s v="29333922"/>
    <s v="10 X 20 CONTAINERS CONTAINING 680 DRUMS OF INSECTICIDE-   CLORPIRIFOS TECNICO AGRIPEC LACQUERED EPOXY COATED STEEL"/>
    <n v="211633"/>
    <n v="211.63"/>
    <n v="9740000"/>
    <n v="46.023068236050143"/>
    <x v="7"/>
    <s v="Agripec"/>
    <s v="Pesticide"/>
  </r>
  <r>
    <d v="2020-04-26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4-DICHLOROPHENOXYACETIC ACID"/>
    <n v="93500"/>
    <n v="93.5"/>
    <n v="1342000"/>
    <n v="14.352941176470589"/>
    <x v="9"/>
    <s v="2,4 D"/>
    <s v="Herbicide"/>
  </r>
  <r>
    <d v="2020-04-26T00:00:00"/>
    <s v="April, 2020"/>
    <s v="April, 2020´"/>
    <s v="Nufarm Industria Quimica &amp; Farmaceutica Sa"/>
    <x v="0"/>
    <s v="São Paulo"/>
    <s v="Nufarm Chemical (Shanghai)Co. Ltd."/>
    <s v="SHANGHAI"/>
    <s v="SANTOS"/>
    <s v="38089329"/>
    <s v="1 X 20 CONTAINERS CONTAINING 720 CARTONS OF NUFURON"/>
    <n v="7992"/>
    <n v="7.99"/>
    <n v="31500"/>
    <n v="3.9414414414414414"/>
    <x v="12"/>
    <s v="Nufuron"/>
    <s v="Herbicide"/>
  </r>
  <r>
    <d v="2020-04-26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4-DICHLOROPHENOXYACETIC ACID"/>
    <n v="93500"/>
    <n v="93.5"/>
    <n v="1342000"/>
    <n v="14.352941176470589"/>
    <x v="9"/>
    <s v="2,4 D"/>
    <s v="Herbicide"/>
  </r>
  <r>
    <d v="2020-04-25T00:00:00"/>
    <s v="April, 2020"/>
    <s v="April, 2020´"/>
    <s v="Nufarm Industria Quimica &amp; Farmaceutica Sa"/>
    <x v="0"/>
    <s v="São Paulo"/>
    <s v="Gulf Express Line"/>
    <s v="NORFOLK (VA)"/>
    <s v="SANTOS"/>
    <s v="38089359"/>
    <s v="2 X 40 CONTAINERS CONTAINING 18 SKIDS OF  CORROSIVE LIQUID, ACIDIC ORGANIC, NOS UREA SULFATE AND ETHEPHON"/>
    <n v="37056"/>
    <n v="37.06"/>
    <n v="291000"/>
    <n v="7.8529792746113989"/>
    <x v="9"/>
    <s v="2,4 D"/>
    <s v="Herbicide"/>
  </r>
  <r>
    <d v="2020-04-25T00:00:00"/>
    <s v="April, 2020"/>
    <s v="April, 2020´"/>
    <s v="Nufarm Industria Quimica &amp; Farmaceutica Sa"/>
    <x v="0"/>
    <s v="São Paulo"/>
    <s v="Gulf Express Line"/>
    <s v="NORFOLK (VA)"/>
    <s v="SANTOS"/>
    <s v="38089359"/>
    <s v="5 X 40 CONTAINERS CONTAINING 85 SKIDS OF  CORROSIVE LIQUID, ACIDIC ORGANIC, NOS UREA SULFATE AND ETHEPHON"/>
    <n v="98431"/>
    <n v="98.43"/>
    <n v="773000"/>
    <n v="7.8532169743271938"/>
    <x v="9"/>
    <s v="2,4 D"/>
    <s v="Herbicide"/>
  </r>
  <r>
    <d v="2020-04-25T00:00:00"/>
    <s v="April, 2020"/>
    <s v="April, 2020´"/>
    <s v="Nufarm Industria Quimica &amp; Farmaceutica Sa"/>
    <x v="0"/>
    <s v="São Paulo"/>
    <s v="Gulf Express Line"/>
    <s v="NORFOLK (VA)"/>
    <s v="SANTOS"/>
    <s v="38089359"/>
    <s v="5 X 40 CONTAINERS CONTAINING 85 SKIDS OF  PLASTIC BOTTLES CORROSIVE LIQUID, ACIDIC ORGANIC, NOS UREA SULFATE AND ETHEPHON"/>
    <n v="98431"/>
    <n v="98.43"/>
    <n v="773000"/>
    <n v="7.8532169743271938"/>
    <x v="9"/>
    <s v="2,4 D"/>
    <s v="Herbicide"/>
  </r>
  <r>
    <d v="2020-04-24T00:00:00"/>
    <s v="April, 2020"/>
    <s v="April, 2020´"/>
    <s v="Nufarm Industria Quimica E Farmaceutica Sa"/>
    <x v="0"/>
    <s v="Ceará"/>
    <s v="Youjia Crop Proteciton Co., Ltd."/>
    <s v="SHANGHAI"/>
    <s v="PECEM"/>
    <s v="29333919"/>
    <s v="2 X 40 CONTAINERS CONTAINING 80 BAGS OF CHLORO-N 3-CHLORO-5-TRIFLUOROMETHYL-2-PYRID YL ,,-TRIFLUORO-2,6-DINITRO-P-TOLUIDINE LEANDRO OLIVEIRA"/>
    <n v="40240"/>
    <n v="40.24"/>
    <n v="1045000"/>
    <n v="25.969184890656063"/>
    <x v="10"/>
    <s v="Fluazinan Pestanal"/>
    <s v="Fungicide"/>
  </r>
  <r>
    <d v="2020-04-23T00:00:00"/>
    <s v="April, 2020"/>
    <s v="April, 2020´"/>
    <s v="Nufarm Industria Quimica E Farmaceutica Sa"/>
    <x v="0"/>
    <s v="Ceará"/>
    <s v="Gharda Chemicals Ltd."/>
    <s v="ROTTERDAM"/>
    <s v="PECEM"/>
    <s v="29269000"/>
    <s v="2 X 20 CONTAINERS CONTAINING 160 DRUMS OF CYPERMETHRIN TECHNICAL PYRETHROID, PESTICIDE, LIQUID, TOXIC"/>
    <n v="40560"/>
    <n v="40.56"/>
    <n v="108000"/>
    <n v="2.6627218934911241"/>
    <x v="16"/>
    <s v="Not Identified"/>
    <s v="Insecticide"/>
  </r>
  <r>
    <d v="2020-04-19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4-DICHLOROPHENOXYACETIC ACID"/>
    <n v="93500"/>
    <n v="93.5"/>
    <n v="1342000"/>
    <n v="14.352941176470589"/>
    <x v="9"/>
    <s v="2,4 D"/>
    <s v="Herbicide"/>
  </r>
  <r>
    <d v="2020-04-18T00:00:00"/>
    <s v="April, 2020"/>
    <s v="April, 2020´"/>
    <s v="Nufarm Industria Quimica E Farmaceutica Sa"/>
    <x v="0"/>
    <s v="Ceará"/>
    <s v="Quehenberger Air &amp; Ocean Gmb H"/>
    <s v="HAMBURG"/>
    <s v="PECEM"/>
    <s v="29189912"/>
    <s v="9 X 20 CONTAINERS CONTAINING 180 PALLET OF ACID TECNICO NUFARM ENVIRONMENTALLY HAZARDOUS SUBSTANCE, SOLID"/>
    <n v="184320.01"/>
    <n v="184.32"/>
    <n v="1905000"/>
    <n v="10.335285897608186"/>
    <x v="9"/>
    <s v="2,4 D"/>
    <s v="Herbicide"/>
  </r>
  <r>
    <d v="2020-04-15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342000"/>
    <n v="14.352941176470589"/>
    <x v="9"/>
    <s v="2,4 D"/>
    <s v="Herbicide"/>
  </r>
  <r>
    <d v="2020-04-15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342000"/>
    <n v="14.352941176470589"/>
    <x v="9"/>
    <s v="2,4 D"/>
    <s v="Herbicide"/>
  </r>
  <r>
    <d v="2020-04-15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342000"/>
    <n v="14.352941176470589"/>
    <x v="9"/>
    <s v="2,4 D"/>
    <s v="Herbicide"/>
  </r>
  <r>
    <d v="2020-04-15T00:00:00"/>
    <s v="April, 2020"/>
    <s v="April, 2020´"/>
    <s v="Nufarm Industria Quimica E Farmaceutica Sa"/>
    <x v="0"/>
    <s v="Ceará"/>
    <s v="Nufarm Australia Ltd."/>
    <s v="MELBOURNE"/>
    <s v="PECEM"/>
    <s v="29189912"/>
    <s v="4 X 20 CONTAINERS CONTAINING 80 PACKAGES OF 2,4-DICHLOROPHENOXYACETIC ACID NON HAZARDOUS"/>
    <n v="74800"/>
    <n v="74.8"/>
    <n v="1073000"/>
    <n v="14.344919786096257"/>
    <x v="9"/>
    <s v="2,4 D"/>
    <s v="Herbicide"/>
  </r>
  <r>
    <d v="2020-04-10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342000"/>
    <n v="14.352941176470589"/>
    <x v="9"/>
    <s v="2,4 D"/>
    <s v="Herbicide"/>
  </r>
  <r>
    <d v="2020-04-10T00:00:00"/>
    <s v="April, 2020"/>
    <s v="April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342000"/>
    <n v="14.352941176470589"/>
    <x v="9"/>
    <s v="2,4 D"/>
    <s v="Herbicide"/>
  </r>
  <r>
    <d v="2020-04-08T00:00:00"/>
    <s v="April, 2020"/>
    <s v="April, 2020´"/>
    <s v="Nufarm Industria Quimica E Farmaceutica Sa"/>
    <x v="0"/>
    <s v="Ceará"/>
    <s v="North Star Transport Inc."/>
    <s v="HOUSTON (TX)"/>
    <s v="PECEM"/>
    <s v="29211923"/>
    <s v="5 X 20 CONTAINERS CONTAINING 5 TANK OF MONOISOPROPYLAMINE ISOPROPYLAMINE"/>
    <n v="72929"/>
    <n v="72.930000000000007"/>
    <n v="269000"/>
    <n v="3.6885189705055601"/>
    <x v="13"/>
    <s v="Not Identified"/>
    <s v="General Chemical"/>
  </r>
  <r>
    <d v="2020-04-08T00:00:00"/>
    <s v="April, 2020"/>
    <s v="April, 2020´"/>
    <s v="Nufarm Industria Quimica E Farmaceutica Sa"/>
    <x v="0"/>
    <s v="Ceará"/>
    <s v="North Star Transport Inc."/>
    <s v="HOUSTON (TX)"/>
    <s v="PECEM"/>
    <s v="29211923"/>
    <s v="8 X 20 CONTAINERS CONTAINING 8 TANK OF MONOISOPROPYLAMINE ISOPROPYLAMINE"/>
    <n v="117371"/>
    <n v="117.37"/>
    <n v="432000"/>
    <n v="3.6806366138143152"/>
    <x v="13"/>
    <s v="Not Identified"/>
    <s v="General Chemical"/>
  </r>
  <r>
    <d v="2020-04-08T00:00:00"/>
    <s v="April, 2020"/>
    <s v="April, 2020´"/>
    <s v="Nufarm Industria Quimica E Farmaceutica Sa"/>
    <x v="0"/>
    <s v="Ceará"/>
    <s v="Quehenberger Air &amp; Ocean Gmb H"/>
    <s v="HAMBURG"/>
    <s v="PECEM"/>
    <s v="29189912"/>
    <s v="9 X 20 CONTAINERS CONTAINING 180 PALLET OF ACID TECNICO NUFARM"/>
    <n v="184320.01"/>
    <n v="184.32"/>
    <n v="1905000"/>
    <n v="10.335285897608186"/>
    <x v="9"/>
    <s v="2,4 D"/>
    <s v="Herbicide"/>
  </r>
  <r>
    <d v="2020-04-07T00:00:00"/>
    <s v="April, 2020"/>
    <s v="April, 2020´"/>
    <s v="Nufarm Industria Quimica &amp; Farmaceutica Sa"/>
    <x v="0"/>
    <s v="São Paulo"/>
    <s v="Gulf Express Line"/>
    <s v="NORFOLK (VA)"/>
    <s v="SANTOS"/>
    <s v="38089359"/>
    <s v="2 X 40 CONTAINERS CONTAINING 34 SKIDS OF CORROSIVE LIQUID, ACIDIC ORGANIC, NOS UREA SULFATE AND ETHEPHON"/>
    <n v="39372"/>
    <n v="39.369999999999997"/>
    <n v="309000"/>
    <n v="7.8482170070100583"/>
    <x v="9"/>
    <s v="2,4 D"/>
    <s v="Herbicide"/>
  </r>
  <r>
    <d v="2020-04-04T00:00:00"/>
    <s v="April, 2020"/>
    <s v="April, 2020´"/>
    <s v="Nufarm Industria Quimica E Farmaceutica Sa"/>
    <x v="0"/>
    <s v="Ceará"/>
    <s v="Ningbo Sunjoy Bioscience Co., Ltd."/>
    <s v="SHANGHAI"/>
    <s v="PECEM"/>
    <s v="29333935"/>
    <s v="1 X 40 CONTAINERS CONTAINING 54 BAGS OF IMAZETAPIR TECNICO AGRIPEC FISCAL"/>
    <n v="24408"/>
    <n v="24.41"/>
    <n v="634000"/>
    <n v="25.975090134382171"/>
    <x v="0"/>
    <s v="Kyte"/>
    <s v="Herbicide"/>
  </r>
  <r>
    <d v="2020-04-03T00:00:00"/>
    <s v="April, 2020"/>
    <s v="April, 2020´"/>
    <s v="Nufarm Industria Quimica E Farmaceutica Sa"/>
    <x v="0"/>
    <s v="Ceará"/>
    <s v="Youjia Crop Proteciton Co., Ltd."/>
    <s v="SHANGHAI"/>
    <s v="PECEM"/>
    <s v="29333919"/>
    <s v="2 X 40 CONTAINERS CONTAINING 80 BAGS OF CHLORO-N CHLORO-5-TRIFLUOROMETHYL-2-PYRID YL ,,-TRIFLUORO-2,6-DINITRO-P-TOLUIDINE"/>
    <n v="40240"/>
    <n v="40.24"/>
    <n v="1045000"/>
    <n v="25.969184890656063"/>
    <x v="10"/>
    <s v="Fluazinan Pestanal"/>
    <s v="Fungicide"/>
  </r>
  <r>
    <d v="2020-04-02T00:00:00"/>
    <s v="April, 2020"/>
    <s v="April, 2020´"/>
    <s v="Nufarm Industria Quimica E Farmaceutica Sa"/>
    <x v="0"/>
    <s v="Ceará"/>
    <s v="Quehenberger Air &amp; Ocean Gmb H"/>
    <s v="HAMBURG"/>
    <s v="PECEM"/>
    <s v="29189912"/>
    <s v="9 X 20 CONTAINERS CONTAINING 180 PALLET OF 2,4-D ACID TECNICO NUFARM ENVIRONMENTALLY HAZARDOUS SUBSTANCE, SOLID"/>
    <n v="184320.01"/>
    <n v="184.32"/>
    <n v="1905000"/>
    <n v="10.335285897608186"/>
    <x v="9"/>
    <s v="2,4 D"/>
    <s v="Herbicide"/>
  </r>
  <r>
    <d v="2020-03-29T00:00:00"/>
    <s v="March, 2020"/>
    <s v="March, 2020´"/>
    <s v="Nufarm Industria Quimica E Farmaceutica Sa"/>
    <x v="0"/>
    <s v="Ceará"/>
    <s v="North Star Transport Inc."/>
    <s v="HOUSTON (TX)"/>
    <s v="PECEM"/>
    <s v="29211923"/>
    <s v="1 X 20 CONTAINERS CONTAINING 1 TANK OF MONOISOPROPYLAMINE ISOPROPYLAMINE"/>
    <n v="14506"/>
    <n v="14.51"/>
    <n v="56000"/>
    <n v="3.8604715290224734"/>
    <x v="13"/>
    <s v="Not Identified"/>
    <s v="General Chemical"/>
  </r>
  <r>
    <d v="2020-03-28T00:00:00"/>
    <s v="March, 2020"/>
    <s v="March, 2020´"/>
    <s v="Nufarm Industria Quimica E Farmaceutica Sa"/>
    <x v="0"/>
    <s v="Ceará"/>
    <s v="North Star Transport Inc."/>
    <s v="HOUSTON (TX)"/>
    <s v="PECEM"/>
    <s v="29211923"/>
    <s v="1 X 20 CONTAINERS CONTAINING 1 TANK OF MONOISOPROPYLAMINE"/>
    <n v="14479"/>
    <n v="14.48"/>
    <n v="55800"/>
    <n v="3.8538573105877476"/>
    <x v="13"/>
    <s v="Not Identified"/>
    <s v="General Chemical"/>
  </r>
  <r>
    <d v="2020-03-27T00:00:00"/>
    <s v="March, 2020"/>
    <s v="March, 2020´"/>
    <s v="Nufarm Industria Quimica &amp; Farmaceutica Sa"/>
    <x v="0"/>
    <s v="São Paulo"/>
    <s v="Gulf Express Line"/>
    <s v="NORFOLK (VA)"/>
    <s v="SANTOS"/>
    <s v="38089359"/>
    <s v="5 X 40 CONTAINERS CONTAINING 85 SKIDS OF PLASTIC BOTTLES UN3265, CORROSIVE LIQUID, ACIDIC ORGANIC, NOS UREA SULFATE AND ETHEPHON"/>
    <n v="98431"/>
    <n v="98.43"/>
    <n v="758000"/>
    <n v="7.7008259593014392"/>
    <x v="9"/>
    <s v="2,4 D"/>
    <s v="Herbicide"/>
  </r>
  <r>
    <d v="2020-03-23T00:00:00"/>
    <s v="March, 2020"/>
    <s v="March, 2020´"/>
    <s v="Nufarm Industria Quimica &amp; Farmaceutica Sa"/>
    <x v="0"/>
    <s v="São Paulo"/>
    <s v="Gulf Express Line"/>
    <s v="NORFOLK (VA)"/>
    <s v="SANTOS"/>
    <s v="38089359"/>
    <s v="5 X 40 CONTAINERS CONTAINING 85 SKIDS OF CORROSIVE LIQUID, ACIDIC UREA SULFATE AND ETHEPHON PLASTIC BOTTLES"/>
    <n v="98431"/>
    <n v="98.43"/>
    <n v="758000"/>
    <n v="7.7008259593014392"/>
    <x v="9"/>
    <s v="2,4 D"/>
    <s v="Herbicide"/>
  </r>
  <r>
    <d v="2020-03-19T00:00:00"/>
    <s v="March, 2020"/>
    <s v="March, 2020´"/>
    <s v="Nufarm Industria Quimica E Farmaceutica Sa"/>
    <x v="0"/>
    <s v="Ceará"/>
    <s v="North Star Transport Inc."/>
    <s v="HOUSTON (TX)"/>
    <s v="PECEM"/>
    <s v="29211923"/>
    <s v="6 X 20 CONTAINERS CONTAINING 6 TANK OF MONOISOPROPYLAMINE ISOPROPYLAMINE"/>
    <n v="87915"/>
    <n v="87.92"/>
    <n v="339000"/>
    <n v="3.8559972700904281"/>
    <x v="13"/>
    <s v="Not Identified"/>
    <s v="General Chemical"/>
  </r>
  <r>
    <d v="2020-03-19T00:00:00"/>
    <s v="March, 2020"/>
    <s v="March, 2020´"/>
    <s v="Nufarm Industria Quimica E Farmaceutica Sa"/>
    <x v="0"/>
    <s v="Ceará"/>
    <s v="Dow Group"/>
    <s v="HOUSTON (TX)"/>
    <s v="PECEM"/>
    <s v="34020000"/>
    <s v="3 X 20 CONTAINERS CONTAINING 234 DRUMS OF TRITON(TM) X-114 SURFACTANT"/>
    <n v="51832"/>
    <n v="51.83"/>
    <n v="138000"/>
    <n v="2.6624479086278745"/>
    <x v="14"/>
    <s v="Triton"/>
    <s v="Surfactant"/>
  </r>
  <r>
    <d v="2020-03-19T00:00:00"/>
    <s v="March, 2020"/>
    <s v="March, 2020´"/>
    <s v="Nufarm Industria Quimica E Farmaceutica Sa"/>
    <x v="0"/>
    <s v="Ceará"/>
    <s v="Dow Group"/>
    <s v="HOUSTON (TX)"/>
    <s v="PECEM"/>
    <s v="34020000"/>
    <s v="3 X 20 CONTAINERS CONTAINING 234 DRUMS OF TRITON X-114 SURFACTANT 470"/>
    <n v="51832"/>
    <n v="51.83"/>
    <n v="138000"/>
    <n v="2.6624479086278745"/>
    <x v="14"/>
    <s v="Triton"/>
    <s v="Surfactant"/>
  </r>
  <r>
    <d v="2020-03-19T00:00:00"/>
    <s v="March, 2020"/>
    <s v="March, 2020´"/>
    <s v="Nufarm Industria Quimica E Farmaceutica Sa"/>
    <x v="0"/>
    <s v="Ceará"/>
    <s v="North Star Transport Inc."/>
    <s v="HOUSTON (TX)"/>
    <s v="PECEM"/>
    <s v="29211923"/>
    <s v="6 X 20 CONTAINERS CONTAINING 6 TANK OF MONOISOPROPYLAMINE ISOPROPYLAMINE"/>
    <n v="87779"/>
    <n v="87.78"/>
    <n v="339000"/>
    <n v="3.8619715421684"/>
    <x v="13"/>
    <s v="Not Identified"/>
    <s v="General Chemical"/>
  </r>
  <r>
    <d v="2020-03-19T00:00:00"/>
    <s v="March, 2020"/>
    <s v="March, 2020´"/>
    <s v="Nufarm Industria Quimica E Farmaceutica Sa"/>
    <x v="0"/>
    <s v="Ceará"/>
    <s v="Dow Group"/>
    <s v="HOUSTON (TX)"/>
    <s v="PECEM"/>
    <s v="34020000"/>
    <s v="3 X 20 CONTAINERS CONTAINING 234 DRUMS OF TRITON TM X-114 SURFACTANT"/>
    <n v="51832"/>
    <n v="51.83"/>
    <n v="138000"/>
    <n v="2.6624479086278745"/>
    <x v="14"/>
    <s v="Triton"/>
    <s v="Surfactant"/>
  </r>
  <r>
    <d v="2020-03-19T00:00:00"/>
    <s v="March, 2020"/>
    <s v="March, 2020´"/>
    <s v="Nufarm Industria Quimica E Farmaceutica Sa"/>
    <x v="0"/>
    <s v="Ceará"/>
    <s v="North Star Transport Inc."/>
    <s v="HOUSTON (TX)"/>
    <s v="PECEM"/>
    <s v="29211923"/>
    <s v="6 X 20 CONTAINERS CONTAINING 6 TANK OF MONOISOPROPYLAMINE ISOPROPYLAMINE"/>
    <n v="87861"/>
    <n v="87.86"/>
    <n v="339000"/>
    <n v="3.8583671936354014"/>
    <x v="13"/>
    <s v="Not Identified"/>
    <s v="General Chemical"/>
  </r>
  <r>
    <d v="2020-03-19T00:00:00"/>
    <s v="March, 2020"/>
    <s v="March, 2020´"/>
    <s v="Nufarm Industria Quimica E Farmaceutica Sa"/>
    <x v="0"/>
    <s v="Ceará"/>
    <s v="North Star Transport Inc."/>
    <s v="HOUSTON (TX)"/>
    <s v="PECEM"/>
    <s v="29211923"/>
    <s v="7 X 20 CONTAINERS CONTAINING 7 TANK OF CHEMICALS NOS HAZARDOUS MONOISOPROPYLAMINE BULK ISOPROPYLAMINE"/>
    <n v="102331"/>
    <n v="102.33"/>
    <n v="395000"/>
    <n v="3.8600228669709082"/>
    <x v="13"/>
    <s v="Not Identified"/>
    <s v="General Chemical"/>
  </r>
  <r>
    <d v="2020-03-10T00:00:00"/>
    <s v="March, 2020"/>
    <s v="March, 2020´"/>
    <s v="Nufarm Industria Quimica E Farmaceutica Sa"/>
    <x v="0"/>
    <s v="Ceará"/>
    <s v="Celanese Operations Mexico S De Rl Cv"/>
    <s v="VERACRUZ"/>
    <s v="PECEM"/>
    <s v="29211100"/>
    <s v="8 X 20 CONTAINERS CONTAINING 8 PACKAGES OF DIMETHYLMINE, AQUEOUS SOLUTION"/>
    <n v="154140"/>
    <n v="154.13999999999999"/>
    <n v="160000"/>
    <n v="1.0380173867912288"/>
    <x v="15"/>
    <s v="Not Identified"/>
    <s v="General Chemical"/>
  </r>
  <r>
    <d v="2020-03-10T00:00:00"/>
    <s v="March, 2020"/>
    <s v="March, 2020´"/>
    <s v="Nufarm Industria Quimica E Farmaceutica Sa"/>
    <x v="0"/>
    <s v="Ceará"/>
    <s v="Celanese Operations Mexico S De Rl Cv"/>
    <s v="VERACRUZ"/>
    <s v="PECEM"/>
    <s v="73110000"/>
    <s v="8 X 20 CONTAINERS CONTAINING 8 PACKAGES OF DIMETHYLAMINE, AQUEOUS SOLUTION"/>
    <n v="176410"/>
    <n v="176.41"/>
    <s v=""/>
    <e v="#VALUE!"/>
    <x v="15"/>
    <s v="Not Identified"/>
    <s v="General Chemical"/>
  </r>
  <r>
    <d v="2020-03-09T00:00:00"/>
    <s v="March, 2020"/>
    <s v="March, 2020´"/>
    <s v="Nufarm Industria Quimica &amp; Farmaceutica Sa"/>
    <x v="0"/>
    <s v="São Paulo"/>
    <s v="Gulf Express Line"/>
    <s v="NORFOLK (VA)"/>
    <s v="SANTOS"/>
    <s v="38089359"/>
    <s v="3 X 40 CONTAINERS CONTAINING 51 SKIDS OF CORROSIVE LIQUID, ACIDIC ORGANIC UREA SULFATE AND ETHEPHON"/>
    <n v="59059"/>
    <n v="59.06"/>
    <n v="455000"/>
    <n v="7.704160246533128"/>
    <x v="9"/>
    <s v="2,4 D"/>
    <s v="Herbicide"/>
  </r>
  <r>
    <d v="2020-03-09T00:00:00"/>
    <s v="March, 2020"/>
    <s v="March, 2020´"/>
    <s v="Nufarm Industria Quimica &amp; Farmaceutica Sa"/>
    <x v="0"/>
    <s v="São Paulo"/>
    <s v="Gulf Express Line"/>
    <s v="NORFOLK (VA)"/>
    <s v="SANTOS"/>
    <s v="38089359"/>
    <s v="5 X 40 CONTAINERS CONTAINING 85 SKIDS OF CORROSIVE LIQUID, ACIDIC ORGANIC UREA SULFATE AND ETHEPHON"/>
    <n v="98431"/>
    <n v="98.43"/>
    <n v="758000"/>
    <n v="7.7008259593014392"/>
    <x v="9"/>
    <s v="2,4 D"/>
    <s v="Herbicide"/>
  </r>
  <r>
    <d v="2020-03-08T00:00:00"/>
    <s v="March, 2020"/>
    <s v="March, 2020´"/>
    <s v="Nufarm Industria Quimica E Farmaceutica Sa"/>
    <x v="0"/>
    <s v="Ceará"/>
    <s v="Dow Group"/>
    <s v="COLUMBUS (OH)"/>
    <s v="PECEM"/>
    <s v="34020000"/>
    <s v="2 X 20 CONTAINERS CONTAINING 156 DRUMS OF TRITON TM SURFACTANT"/>
    <n v="34554"/>
    <n v="34.549999999999997"/>
    <n v="92200"/>
    <n v="2.6682873184001852"/>
    <x v="14"/>
    <s v="Triton"/>
    <s v="Surfactant"/>
  </r>
  <r>
    <d v="2020-03-07T00:00:00"/>
    <s v="March, 2020"/>
    <s v="March, 2020´"/>
    <s v="Nufarm Industria Quimica &amp; Farmaceutica Sa"/>
    <x v="0"/>
    <s v="São Paulo"/>
    <s v="Gulf Express Line"/>
    <s v="NORFOLK (VA)"/>
    <s v="SANTOS"/>
    <s v="31021000"/>
    <s v="5 X 40 CONTAINERS CONTAINING 85 SKIDS OF UN3265, CORROSIVE LIQUID, ACIDIC ORGANIC, NOS UREA SULFATE AND ETHEPHON"/>
    <n v="98431"/>
    <n v="98.43"/>
    <s v=""/>
    <e v="#VALUE!"/>
    <x v="9"/>
    <s v="2,4 D"/>
    <s v="Herbicide"/>
  </r>
  <r>
    <d v="2020-03-07T00:00:00"/>
    <s v="March, 2020"/>
    <s v="March, 2020´"/>
    <s v="Nufarm Industria Quimica E Farmaceutica Sa"/>
    <x v="0"/>
    <s v="Ceará"/>
    <s v="Quehenberger Air &amp; Ocean Gmb H"/>
    <s v="HAMBURG"/>
    <s v="PECEM"/>
    <s v="29189912"/>
    <s v="9 X 20 CONTAINERS CONTAINING 180 PALLET OF 2,4-D ACID TECNICO NUFARM"/>
    <n v="184320.01"/>
    <n v="184.32"/>
    <n v="2059000"/>
    <n v="11.170789324501447"/>
    <x v="9"/>
    <s v="2,4 D"/>
    <s v="Herbicide"/>
  </r>
  <r>
    <d v="2020-03-07T00:00:00"/>
    <s v="March, 2020"/>
    <s v="March, 2020´"/>
    <s v="Nufarm Industria Quimica &amp; Farmaceutica Sa"/>
    <x v="0"/>
    <s v="São Paulo"/>
    <s v="Gulf Express Line"/>
    <s v="NORFOLK (VA)"/>
    <s v="SANTOS"/>
    <s v="31021000"/>
    <s v="5 X 40 CONTAINERS CONTAINING 85 SKIDS OF CORROSIVE LIQUID, ACIDIC, ORGANIC, NOS UREA SULFATE AND ETHEPHON"/>
    <n v="98431"/>
    <n v="98.43"/>
    <s v=""/>
    <e v="#VALUE!"/>
    <x v="9"/>
    <s v="2,4 D"/>
    <s v="Herbicide"/>
  </r>
  <r>
    <d v="2020-03-07T00:00:00"/>
    <s v="March, 2020"/>
    <s v="March, 2020´"/>
    <s v="Nufarm Industria Quimica &amp; Farmaceutica Sa"/>
    <x v="0"/>
    <s v="São Paulo"/>
    <s v="Gulf Express Line"/>
    <s v="NORFOLK (VA)"/>
    <s v="SANTOS"/>
    <s v="31021000"/>
    <s v="5 X 40 CONTAINERS CONTAINING 85 CASE OF UN3265, CORROSIVE LIQUID, ACIDIC ORGANIC, NOS UREA SULFATE AND ETHEPHON"/>
    <n v="98431"/>
    <n v="98.43"/>
    <s v=""/>
    <e v="#VALUE!"/>
    <x v="9"/>
    <s v="2,4 D"/>
    <s v="Herbicide"/>
  </r>
  <r>
    <d v="2020-03-07T00:00:00"/>
    <s v="March, 2020"/>
    <s v="March, 2020´"/>
    <s v="Nufarm Industria Quimica &amp; Farmaceutica Sa"/>
    <x v="0"/>
    <s v="São Paulo"/>
    <s v="Gulf Express Line"/>
    <s v="NORFOLK (VA)"/>
    <s v="SANTOS"/>
    <s v="31021000"/>
    <s v="5 X 40 CONTAINERS CONTAINING 85 SKIDS OF CORROSIVE LIQUID, ACIDIC ORGANIC, NOS UREA SULFATE AND ETHEPHON"/>
    <n v="98431"/>
    <n v="98.43"/>
    <s v=""/>
    <e v="#VALUE!"/>
    <x v="9"/>
    <s v="2,4 D"/>
    <s v="Herbicide"/>
  </r>
  <r>
    <d v="2020-03-03T00:00:00"/>
    <s v="March, 2020"/>
    <s v="March, 2020´"/>
    <s v="Nufarm Industria Quimica E Farmaceutica Sa"/>
    <x v="0"/>
    <s v="Ceará"/>
    <s v="Sulphur Mills Ltd."/>
    <s v="HAZIRA"/>
    <s v="PECEM"/>
    <s v="38086990"/>
    <s v="2 X 20 CONTAINERS CONTAINING 38 CASE OF KAISO 250 CS LAMBDA-CYHALOTHRIN"/>
    <n v="42750"/>
    <n v="42.75"/>
    <n v="954000"/>
    <n v="22.315789473684209"/>
    <x v="6"/>
    <s v="Kaiso"/>
    <s v="Pesticide"/>
  </r>
  <r>
    <d v="2020-03-02T00:00:00"/>
    <s v="March, 2020"/>
    <s v="March, 2020´"/>
    <s v="Nufarm Industria Quimica E Farmaceutica Sa"/>
    <x v="0"/>
    <s v="Ceará"/>
    <s v="Sulphur Mills Ltd."/>
    <s v="HAZIRA"/>
    <s v="PECEM"/>
    <s v="38086990"/>
    <s v="1 X 20 CONTAINERS CONTAINING 19 CASE OF KAISO 250 CS LAMBDA-CYHALOTHRIN"/>
    <n v="21375"/>
    <n v="21.38"/>
    <n v="477000"/>
    <n v="22.315789473684209"/>
    <x v="6"/>
    <s v="Kaiso"/>
    <s v="Pesticide"/>
  </r>
  <r>
    <d v="2020-03-01T00:00:00"/>
    <s v="March, 2020"/>
    <s v="March, 2020´"/>
    <s v="Nufarm Industria Quimica E Farmaceutica Sa"/>
    <x v="0"/>
    <s v="Ceará"/>
    <s v="Ningbo Sunjoy Bioscience Co., Ltd."/>
    <s v="SHANGHAI"/>
    <s v="PECEM"/>
    <s v="29333935"/>
    <s v="1 X 40 CONTAINERS CONTAINING 54 BAGS OF IMAZETAPIR TECNICO AGRIPEC FISCAL"/>
    <n v="24408"/>
    <n v="24.41"/>
    <n v="717000"/>
    <n v="29.375614552605704"/>
    <x v="0"/>
    <s v="Kyte"/>
    <s v="Herbicide"/>
  </r>
  <r>
    <d v="2020-02-25T00:00:00"/>
    <s v="February, 2020"/>
    <s v="February, 2020´"/>
    <s v="Nufarm Industria Quimica E Farmaceutica Sa"/>
    <x v="0"/>
    <s v="Ceará"/>
    <s v="Quehenberger Air &amp; Ocean Gmb H"/>
    <s v="HAMBURG"/>
    <s v="PECEM"/>
    <s v="29189912"/>
    <s v="9 X 20 CONTAINERS CONTAINING 180 PACKAGES OF 2,4-DACID TECNICO NUFARM"/>
    <n v="184320.01"/>
    <n v="184.32"/>
    <n v="2739000"/>
    <n v="14.8600252354587"/>
    <x v="9"/>
    <s v="2,4 D"/>
    <s v="Herbicide"/>
  </r>
  <r>
    <d v="2020-02-22T00:00:00"/>
    <s v="February, 2020"/>
    <s v="February, 2020´"/>
    <s v="Nufarm Industria Quimica E Farmaceutica Sa"/>
    <x v="0"/>
    <s v="Ceará"/>
    <s v="Nufarm Australia Ltd."/>
    <s v="MELBOURNE"/>
    <s v="PECEM"/>
    <s v="38089199"/>
    <s v="3 X 40 CONTAINERS CONTAINING 864 PACKAGES OF ENVIRONMENTALLY HAZARDOUS SUBSTANCE, SOLID, N.O.S IMIDACLOPRID"/>
    <n v="66096"/>
    <n v="66.099999999999994"/>
    <n v="610000"/>
    <n v="9.2290002420721375"/>
    <x v="5"/>
    <s v="Nuprid"/>
    <s v="Insecticide"/>
  </r>
  <r>
    <d v="2020-02-22T00:00:00"/>
    <s v="February, 2020"/>
    <s v="February, 2020´"/>
    <s v="Nufarm Industria Quimica E Farmaceutica Sa"/>
    <x v="0"/>
    <s v="Ceará"/>
    <s v="Dow Group"/>
    <s v="HOUSTON (TX)"/>
    <s v="PECEM"/>
    <s v="34020000"/>
    <s v="3 X 20 CONTAINERS CONTAINING 234 DRUMS OF TRITON TM X-114 SURFACTANT"/>
    <n v="51832"/>
    <n v="51.83"/>
    <n v="138000"/>
    <n v="2.6624479086278745"/>
    <x v="14"/>
    <s v="Triton"/>
    <s v="Surfactant"/>
  </r>
  <r>
    <d v="2020-02-22T00:00:00"/>
    <s v="February, 2020"/>
    <s v="February, 2020´"/>
    <s v="Nufarm Industria Quimica E Farmaceutica Sa"/>
    <x v="0"/>
    <s v="Ceará"/>
    <s v="Dow Group"/>
    <s v="HOUSTON (TX)"/>
    <s v="PECEM"/>
    <s v="34020000"/>
    <s v="2 X 20 CONTAINERS CONTAINING 156 DRUMS OF TRITON TM X-114 SURFACTANT"/>
    <n v="34554"/>
    <n v="34.549999999999997"/>
    <n v="91800"/>
    <n v="2.6567112345893382"/>
    <x v="14"/>
    <s v="Triton"/>
    <s v="Surfactant"/>
  </r>
  <r>
    <d v="2020-02-22T00:00:00"/>
    <s v="February, 2020"/>
    <s v="February, 2020´"/>
    <s v="Nufarm Industria Quimica E Farmaceutica Sa"/>
    <x v="0"/>
    <s v="Ceará"/>
    <s v="Dow Group"/>
    <s v="HOUSTON (TX)"/>
    <s v="PECEM"/>
    <s v="34020000"/>
    <s v="3 X 20 CONTAINERS CONTAINING 234 DRUMS OF TRITON TM X-114 SURFACTANT"/>
    <n v="51832"/>
    <n v="51.83"/>
    <n v="138000"/>
    <n v="2.6624479086278745"/>
    <x v="14"/>
    <s v="Triton"/>
    <s v="Surfactant"/>
  </r>
  <r>
    <d v="2020-02-22T00:00:00"/>
    <s v="February, 2020"/>
    <s v="February, 2020´"/>
    <s v="Nufarm Industria Quimica E Farmaceutica Sa"/>
    <x v="0"/>
    <s v="Ceará"/>
    <s v="Quehenberger Air &amp; Ocean Gmb H"/>
    <s v="HAMBURG"/>
    <s v="PECEM"/>
    <s v="29189912"/>
    <s v="9 X 20 CONTAINERS CONTAINING 180 PALLET OF ACID TECNICO NUFARM"/>
    <n v="184320.01"/>
    <n v="184.32"/>
    <n v="2739000"/>
    <n v="14.8600252354587"/>
    <x v="9"/>
    <s v="2,4 D"/>
    <s v="Herbicide"/>
  </r>
  <r>
    <d v="2020-02-22T00:00:00"/>
    <s v="February, 2020"/>
    <s v="February, 2020´"/>
    <s v="Nufarm Industria Quimica E Farmaceutica Sa"/>
    <x v="0"/>
    <s v="Ceará"/>
    <s v="Quehenberger Air &amp; Ocean Gmb H"/>
    <s v="HAMBURG"/>
    <s v="PECEM"/>
    <s v="29189912"/>
    <s v="9 X 20 CONTAINERS CONTAINING 180 PALLET OF 2,4-D ACID TECNICO NUFARM"/>
    <n v="184320.01"/>
    <n v="184.32"/>
    <n v="2739000"/>
    <n v="14.8600252354587"/>
    <x v="9"/>
    <s v="2,4 D"/>
    <s v="Herbicide"/>
  </r>
  <r>
    <d v="2020-02-22T00:00:00"/>
    <s v="February, 2020"/>
    <s v="February, 2020´"/>
    <s v="Nufarm Industria Quimica E Farmaceutica Sa"/>
    <x v="0"/>
    <s v="Ceará"/>
    <s v="Dow Group"/>
    <s v="HOUSTON (TX)"/>
    <s v="PECEM"/>
    <s v="34020000"/>
    <s v="1 X 20 CONTAINERS CONTAINING 78 DRUMS OF TRITON TM X-114 SURFACTANT"/>
    <n v="17277"/>
    <n v="17.28"/>
    <n v="45900"/>
    <n v="2.6567112345893382"/>
    <x v="14"/>
    <s v="Triton"/>
    <s v="Surfactant"/>
  </r>
  <r>
    <d v="2020-02-21T00:00:00"/>
    <s v="February, 2020"/>
    <s v="February, 2020´"/>
    <s v="Nufarm Industria Quimica E Farmaceutica Sa"/>
    <x v="0"/>
    <s v="Ceará"/>
    <s v="Youjia Crop Proteciton Co., Ltd."/>
    <s v="SHANGHAI"/>
    <s v="PECEM"/>
    <s v="29333919"/>
    <s v="2 X 40 CONTAINERS CONTAINING 80 BAGS OF FLUAZINAM TECNICO NUFARM ENVIRONMENTALLY HAZARDOUS SUBSTANCE, SOLID 3-CHLORO-N -CHLORO-5-TRIFLUOROMETHYL-2-PYRIDYL A-TRIFLUORO-2,6-DINITRO-P-TOLUIDINE"/>
    <n v="40240"/>
    <n v="40.24"/>
    <n v="1385000"/>
    <n v="34.418489065606359"/>
    <x v="10"/>
    <s v="Fluazinan Pestanal"/>
    <s v="Fungicide"/>
  </r>
  <r>
    <d v="2020-02-17T00:00:00"/>
    <s v="February, 2020"/>
    <s v="February, 2020´"/>
    <s v="Nufarm Industria Quimica E Farmaceutica Sa"/>
    <x v="0"/>
    <s v="Ceará"/>
    <s v="Sinon Corp"/>
    <s v="TAICHUNG"/>
    <s v="PECEM"/>
    <s v="29339959"/>
    <s v="1 X 20 &amp; 1 X 40 CONTAINERS CONTAINING 60 BAGS OF CARBENDAZIN TECNICO AGRIPEC ENVIRONMENTALLY HAZARDOUS SUBSTANCE SOLID CARBENDAZIM METHYL BENZIMIDAZOL 2-YLCARBAMATE"/>
    <n v="36180"/>
    <n v="36.18"/>
    <n v="842000"/>
    <n v="23.272526257600884"/>
    <x v="17"/>
    <s v="Spin Flo"/>
    <s v="Fungicide"/>
  </r>
  <r>
    <d v="2020-02-16T00:00:00"/>
    <s v="February, 2020"/>
    <s v="February, 2020´"/>
    <s v="Nufarm Industria Quimica E Farmaceutica Sa"/>
    <x v="0"/>
    <s v="Ceará"/>
    <s v="Nufarm Australia Ltd."/>
    <s v="MELBOURNE"/>
    <s v="PECEM"/>
    <s v="29189912"/>
    <s v="5 X 20 CONTAINERS CONTAINING 100 PACKAGES OF ,4-DICHLOROPHENOXYACETIC ACID"/>
    <n v="93500"/>
    <n v="93.5"/>
    <n v="1597000"/>
    <n v="17.080213903743317"/>
    <x v="9"/>
    <s v="2,4 D"/>
    <s v="Herbicide"/>
  </r>
  <r>
    <d v="2020-02-16T00:00:00"/>
    <s v="February, 2020"/>
    <s v="February, 2020´"/>
    <s v="Nufarm Industria Quimica E Farmaceutica Sa"/>
    <x v="0"/>
    <s v="Ceará"/>
    <s v="Youjia Crop Proteciton Co., Ltd."/>
    <s v="SHANGHAI"/>
    <s v="PECEM"/>
    <s v="29333919"/>
    <s v="2 X 40 CONTAINERS CONTAINING 80 BAGS OF FLUAZINAM TECNICO NUFARM FISCAL"/>
    <n v="40240"/>
    <n v="40.24"/>
    <n v="1385000"/>
    <n v="34.418489065606359"/>
    <x v="10"/>
    <s v="Fluazinan Pestanal"/>
    <s v="Fungicide"/>
  </r>
  <r>
    <d v="2020-02-16T00:00:00"/>
    <s v="February, 2020"/>
    <s v="February, 2020´"/>
    <s v="Nufarm Industria Quimica E Farmaceutica Sa"/>
    <x v="0"/>
    <s v="Ceará"/>
    <s v="Sulphur Mills Ltd."/>
    <s v="HAZIRA"/>
    <s v="PECEM"/>
    <s v="38086990"/>
    <s v="2 X 20 CONTAINERS CONTAINING 38 CASE OF KAISO 250 CS LAMBDA-CYHALOTHRIN"/>
    <n v="42750"/>
    <n v="42.75"/>
    <n v="979000"/>
    <n v="22.900584795321638"/>
    <x v="6"/>
    <s v="Kaiso"/>
    <s v="Pesticide"/>
  </r>
  <r>
    <d v="2020-02-16T00:00:00"/>
    <s v="February, 2020"/>
    <s v="February, 2020´"/>
    <s v="Nufarm Industria Quimica E Farmaceutica Sa"/>
    <x v="0"/>
    <s v="Ceará"/>
    <s v="Nufarm Australia Ltd."/>
    <s v="MELBOURNE"/>
    <s v="PECEM"/>
    <s v="29189912"/>
    <s v="5 X 20 CONTAINERS CONTAINING 100 PACKAGES OF 4-DICHLOROPHENOXYACETIC ACID"/>
    <n v="93500"/>
    <n v="93.5"/>
    <n v="1597000"/>
    <n v="17.080213903743317"/>
    <x v="9"/>
    <s v="2,4 D"/>
    <s v="Herbicide"/>
  </r>
  <r>
    <d v="2020-02-12T00:00:00"/>
    <s v="February, 2020"/>
    <s v="February, 2020´"/>
    <s v="Nufarm Industria Quimica E Farmaceutica Sa"/>
    <x v="0"/>
    <s v="Ceará"/>
    <s v="Quehenberger Air &amp; Ocean Gmb H"/>
    <s v="HAMBURG"/>
    <s v="PECEM"/>
    <s v="29189912"/>
    <s v="9 X 20 CONTAINERS CONTAINING 180 PACKAGES OF 4-DACID TECNICO NUFARM"/>
    <n v="184320.01"/>
    <n v="184.32"/>
    <n v="2739000"/>
    <n v="14.8600252354587"/>
    <x v="9"/>
    <s v="2,4 D"/>
    <s v="Herbicide"/>
  </r>
  <r>
    <d v="2020-02-12T00:00:00"/>
    <s v="February, 2020"/>
    <s v="February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597000"/>
    <n v="17.080213903743317"/>
    <x v="9"/>
    <s v="2,4 D"/>
    <s v="Herbicide"/>
  </r>
  <r>
    <d v="2020-02-12T00:00:00"/>
    <s v="February, 2020"/>
    <s v="February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597000"/>
    <n v="17.080213903743317"/>
    <x v="9"/>
    <s v="2,4 D"/>
    <s v="Herbicide"/>
  </r>
  <r>
    <d v="2020-02-12T00:00:00"/>
    <s v="February, 2020"/>
    <s v="February, 2020´"/>
    <s v="Nufarm Industria Quimica E Farmaceutica Sa"/>
    <x v="0"/>
    <s v="Ceará"/>
    <s v="Nufarm Australia Ltd."/>
    <s v="MELBOURNE"/>
    <s v="PECEM"/>
    <s v="29189912"/>
    <s v="5 X 20 CONTAINERS CONTAINING 100 PACKAGES OF 2,4-DICHLOROPHENOXYACETIC ACID NON HAZARDOUS"/>
    <n v="93500"/>
    <n v="93.5"/>
    <n v="1597000"/>
    <n v="17.080213903743317"/>
    <x v="9"/>
    <s v="2,4 D"/>
    <s v="Herbicide"/>
  </r>
  <r>
    <d v="2020-02-10T00:00:00"/>
    <s v="February, 2020"/>
    <s v="February, 2020´"/>
    <s v="Nufarm Industria Quimica E Farmaceutica Sa"/>
    <x v="0"/>
    <s v="Ceará"/>
    <s v="Sulphur Mills Ltd."/>
    <s v="HAZIRA"/>
    <s v="PECEM"/>
    <s v="38086990"/>
    <s v="3 X 20 CONTAINERS CONTAINING 57 CASE OF KAISO 250 CS LAMBDA-CYHALOTHRIN"/>
    <n v="64125"/>
    <n v="64.13"/>
    <n v="1469000"/>
    <n v="22.908382066276804"/>
    <x v="6"/>
    <s v="Kaiso"/>
    <s v="Pesticide"/>
  </r>
  <r>
    <d v="2020-02-07T00:00:00"/>
    <s v="February, 2020"/>
    <s v="February, 2020´"/>
    <s v="Nufarm Industria Quimica E Farmaceutica Sa"/>
    <x v="0"/>
    <s v="Ceará"/>
    <s v="Gharda Chemicals Ltd."/>
    <s v="ROTTERDAM"/>
    <s v="PECEM"/>
    <s v="29269023"/>
    <s v="1 X 20 CONTAINERS CONTAINING 80 DRUMS OF CYPERMETHRIN TECHNICAL PYRETHROID, PESTICIDE, LIQUID, TOXIC"/>
    <n v="20280"/>
    <n v="20.28"/>
    <n v="213000"/>
    <n v="10.502958579881657"/>
    <x v="16"/>
    <s v="Not Identified"/>
    <s v="Insecticide"/>
  </r>
  <r>
    <d v="2020-02-03T00:00:00"/>
    <s v="February, 2020"/>
    <s v="February, 2020´"/>
    <s v="Nufarm Industria Quimica E Farmaceutica Sa"/>
    <x v="0"/>
    <s v="Ceará"/>
    <s v="Fh Agrochemical International Trade Pte., Ltd."/>
    <s v="SHANGHAI"/>
    <s v="PECEM"/>
    <s v="29313912"/>
    <s v="5 X 40 CONTAINERS CONTAINING 130 BAGS OF GLYPHOSATE 95% TC"/>
    <n v="130390"/>
    <n v="130.38999999999999"/>
    <n v="450000"/>
    <n v="3.4511849068180074"/>
    <x v="3"/>
    <s v="Nufosate"/>
    <s v="Herbicide"/>
  </r>
  <r>
    <d v="2020-02-03T00:00:00"/>
    <s v="February, 2020"/>
    <s v="February, 2020´"/>
    <s v="Nufarm Industria Quimica E Farmaceutica Sa"/>
    <x v="0"/>
    <s v="Ceará"/>
    <s v="Sulphur Mills Ltd."/>
    <s v="HAZIRA"/>
    <s v="PECEM"/>
    <s v="38086990"/>
    <s v="2 X 20 CONTAINERS CONTAINING 38 CASE OF KAISO 250 CS LAMBDA-CYHALOTHRIN"/>
    <n v="42750"/>
    <n v="42.75"/>
    <n v="979000"/>
    <n v="22.900584795321638"/>
    <x v="6"/>
    <s v="Kaiso"/>
    <s v="Pesticide"/>
  </r>
  <r>
    <d v="2020-02-03T00:00:00"/>
    <s v="February, 2020"/>
    <s v="February, 2020´"/>
    <s v="Nufarm Industria Quimica E Farmaceutica Sa"/>
    <x v="0"/>
    <s v="Ceará"/>
    <s v="Fh Agrochemical International Trade Pte., Ltd."/>
    <s v="SHANGHAI"/>
    <s v="PECEM"/>
    <s v="29313912"/>
    <s v="5 X 40 CONTAINERS CONTAINING 130 BAGS OF GLYPHOSATE 95% TC"/>
    <n v="130390"/>
    <n v="130.38999999999999"/>
    <n v="450000"/>
    <n v="3.4511849068180074"/>
    <x v="3"/>
    <s v="Nufosate"/>
    <s v="Herbicide"/>
  </r>
  <r>
    <d v="2020-02-03T00:00:00"/>
    <s v="February, 2020"/>
    <s v="February, 2020´"/>
    <s v="Nufarm Industria Quimica E Farmaceutica Sa"/>
    <x v="0"/>
    <s v="Ceará"/>
    <s v="Fh Agrochemical International Trade Pte., Ltd."/>
    <s v="SHANGHAI"/>
    <s v="PECEM"/>
    <s v="29313912"/>
    <s v="5 X 40 CONTAINERS CONTAINING 130 BAGS OF GLYPHOSATE 95% TC"/>
    <n v="130390"/>
    <n v="130.38999999999999"/>
    <n v="450000"/>
    <n v="3.4511849068180074"/>
    <x v="3"/>
    <s v="Nufosate"/>
    <s v="Herbicide"/>
  </r>
  <r>
    <d v="2020-02-02T00:00:00"/>
    <s v="February, 2020"/>
    <s v="February, 2020´"/>
    <s v="Nufarm Industria Quimica E Farmaceutica Sa"/>
    <x v="0"/>
    <s v="Ceará"/>
    <s v="Nufarm Australia Ltd."/>
    <s v="MELBOURNE"/>
    <s v="PECEM"/>
    <s v="29189912"/>
    <s v="4 X 20 CONTAINERS CONTAINING 80 PACKAGES OF 4-DICHLOROPHENOXYACETIC ACID"/>
    <n v="74800"/>
    <n v="74.8"/>
    <n v="1278000"/>
    <n v="17.085561497326204"/>
    <x v="9"/>
    <s v="2,4 D"/>
    <s v="Herbicide"/>
  </r>
  <r>
    <d v="2020-02-02T00:00:00"/>
    <s v="February, 2020"/>
    <s v="February, 2020´"/>
    <s v="Nufarm Industria Quimica E Farmaceutica Sa"/>
    <x v="0"/>
    <s v="Ceará"/>
    <s v="Nufarm Australia Ltd."/>
    <s v="MELBOURNE"/>
    <s v="PECEM"/>
    <s v="29189912"/>
    <s v="5 X 20 CONTAINERS CONTAINING 100 PACKAGES OF 4-DICHLOROPHENOXYACETIC ACID"/>
    <n v="93500"/>
    <n v="93.5"/>
    <n v="1597000"/>
    <n v="17.080213903743317"/>
    <x v="9"/>
    <s v="2,4 D"/>
    <s v="Herbicide"/>
  </r>
  <r>
    <d v="2020-02-01T00:00:00"/>
    <s v="February, 2020"/>
    <s v="February, 2020´"/>
    <s v="Nufarm Industria Quimica E Farmaceutica Sa"/>
    <x v="0"/>
    <s v="Ceará"/>
    <s v="Nufarm Chemical (Shanghai)Co. Ltd."/>
    <s v="SHANGHAI"/>
    <s v="PECEM"/>
    <s v="29331990"/>
    <s v="1 X 20 CONTAINERS CONTAINING 20 BAGS OF FIPRONIL TECNICO"/>
    <n v="10300"/>
    <n v="10.3"/>
    <n v="671000"/>
    <n v="65.145631067961162"/>
    <x v="18"/>
    <s v="Not Identified"/>
    <s v="Insecticide"/>
  </r>
  <r>
    <d v="2020-01-31T00:00:00"/>
    <s v="January, 2020"/>
    <s v="January, 2020´"/>
    <s v="Nufarm Industria Quimica E Farmaceutica Sa"/>
    <x v="0"/>
    <s v="Ceará"/>
    <s v="Nufarm Australia"/>
    <s v="MELBOURNE"/>
    <s v="PECEM"/>
    <s v="38089199"/>
    <s v="4 X 40 CONTAINERS CONTAINING 1152 PACKAGES OF IMIDACLOPRID NUPRID 700WG"/>
    <n v="88128"/>
    <n v="88.13"/>
    <n v="813000"/>
    <n v="9.2252178649237475"/>
    <x v="5"/>
    <s v="Nuprid"/>
    <s v="Insecticide"/>
  </r>
  <r>
    <d v="2020-01-30T00:00:00"/>
    <s v="January, 2020"/>
    <s v="January, 2020´"/>
    <s v="Nufarm Industria Quimica E Farmaceutica Sa"/>
    <x v="0"/>
    <s v="Ceará"/>
    <s v="Tagros Chemicals India Ltd."/>
    <s v="CHENNAI"/>
    <s v="PECEM"/>
    <s v="29269023"/>
    <s v="1 X 20 CONTAINERS CONTAINING 20 PALLET OF CIPERMETRINA TAGROS TECNICO"/>
    <n v="21680"/>
    <n v="21.68"/>
    <n v="279000"/>
    <n v="12.8690036900369"/>
    <x v="16"/>
    <s v="Not Identified"/>
    <s v="Insecticide"/>
  </r>
  <r>
    <d v="2020-01-29T00:00:00"/>
    <s v="January, 2020"/>
    <s v="January, 2020´"/>
    <s v="Nufarm Industria Quimica E Farmaceutica Sa"/>
    <x v="0"/>
    <s v="Ceará"/>
    <s v="Celanese Operations Mexico S De Rl Cv"/>
    <s v="VERACRUZ"/>
    <s v="PECEM"/>
    <s v="29211100"/>
    <s v="12 X 20 CONTAINERS CONTAINING 1 FLEXITANK OF DIMETHYLMINE, AQUEOUS SOLUTION"/>
    <n v="202050"/>
    <n v="202.05"/>
    <n v="212000"/>
    <n v="1.0492452363276417"/>
    <x v="15"/>
    <s v="Not Identified"/>
    <s v="General Chemical"/>
  </r>
  <r>
    <d v="2020-01-29T00:00:00"/>
    <s v="January, 2020"/>
    <s v="January, 2020´"/>
    <s v="Nufarm Industria Quimica E Farmaceutica Sa"/>
    <x v="0"/>
    <s v="Ceará"/>
    <s v="Celanese Operations Mexico S De Rl Cv"/>
    <s v="VERACRUZ"/>
    <s v="SANTOS"/>
    <s v="73110000"/>
    <s v="DIMETHYLMINE, AQUEOUS   SOLUTION, CLASS 3"/>
    <n v="18340"/>
    <n v="18.34"/>
    <s v=""/>
    <e v="#VALUE!"/>
    <x v="15"/>
    <s v="Not Identified"/>
    <s v="General Chemical"/>
  </r>
  <r>
    <d v="2020-01-28T00:00:00"/>
    <s v="January, 2020"/>
    <s v="January, 2020´"/>
    <s v="Nufarm Industria Quimica E Farmaceutica Sa"/>
    <x v="0"/>
    <s v="Ceará"/>
    <s v="Tagros Chemicals India Ltd."/>
    <s v="CHENNAI"/>
    <s v="PECEM"/>
    <s v="29269023"/>
    <s v="1 X 20 CONTAINERS CONTAINING 20 PALLET OF CIPERMETRINA CYPERMETHRIN TECHNICAL"/>
    <n v="21680"/>
    <n v="21.68"/>
    <n v="279000"/>
    <n v="12.8690036900369"/>
    <x v="16"/>
    <s v="Not Identified"/>
    <s v="Insecticide"/>
  </r>
  <r>
    <d v="2020-01-27T00:00:00"/>
    <s v="January, 2020"/>
    <s v="January, 2020´"/>
    <s v="Nufarm Industria Quimica E Farmaceutica Sa"/>
    <x v="0"/>
    <s v="Ceará"/>
    <s v="Sulphur Mills Ltd."/>
    <s v="HAZIRA"/>
    <s v="PECEM"/>
    <s v="38086990"/>
    <s v="1 X 20 CONTAINERS CONTAINING 19 CASE OF KAISO CS LAMBDA-CYHALOTHRIN"/>
    <n v="21375"/>
    <n v="21.38"/>
    <n v="484000"/>
    <n v="22.64327485380117"/>
    <x v="6"/>
    <s v="Kaiso"/>
    <s v="Pesticide"/>
  </r>
  <r>
    <d v="2020-01-26T00:00:00"/>
    <s v="January, 2020"/>
    <s v="January, 2020´"/>
    <s v="Nufarm Industria Quimica &amp; Farmaceutica Sa"/>
    <x v="0"/>
    <s v="São Paulo"/>
    <s v="Nufarm Chemical Shanghai Co., Ltd."/>
    <s v="SHANGHAI"/>
    <s v="SANTOS"/>
    <s v="38089329"/>
    <s v="1 X 20 CONTAINERS CONTAINING 720 CARTONS OF NUFURON FISCAL"/>
    <n v="7992"/>
    <n v="7.99"/>
    <n v="42400"/>
    <n v="5.3053053053053052"/>
    <x v="12"/>
    <s v="Nufuron"/>
    <s v="Herbicide"/>
  </r>
  <r>
    <d v="2020-01-26T00:00:00"/>
    <s v="January, 2020"/>
    <s v="January, 2020´"/>
    <s v="Nufarm Industria Quimica E Farmaceutica Sa"/>
    <x v="0"/>
    <s v="Ceará"/>
    <s v="Nufarm Australia"/>
    <s v="MELBOURNE"/>
    <s v="PECEM"/>
    <s v="29189912"/>
    <s v="5 X 20 CONTAINERS CONTAINING 100 PACKAGES OF TECHNICAL 2,4-DICHLOROPHENOXYACETIC ACID NON HAZARDOUS"/>
    <n v="93500"/>
    <n v="93.5"/>
    <n v="1669000"/>
    <n v="17.850267379679146"/>
    <x v="9"/>
    <s v="2,4 D"/>
    <s v="Herbicide"/>
  </r>
  <r>
    <d v="2020-01-26T00:00:00"/>
    <s v="January, 2020"/>
    <s v="January, 2020´"/>
    <s v="Nufarm Industria Quimica E Farmaceutica Sa"/>
    <x v="0"/>
    <s v="Ceará"/>
    <s v="Nufarm Australia"/>
    <s v="MELBOURNE"/>
    <s v="PECEM"/>
    <s v="29189912"/>
    <s v="5 X 20 CONTAINERS CONTAINING 100 PACKAGES OF TECHNICAL 2,4-DICHLOROPHENOXYACETIC ACID"/>
    <n v="93500"/>
    <n v="93.5"/>
    <n v="1669000"/>
    <n v="17.850267379679146"/>
    <x v="9"/>
    <s v="2,4 D"/>
    <s v="Herbicide"/>
  </r>
  <r>
    <d v="2020-01-25T00:00:00"/>
    <s v="January, 2020"/>
    <s v="January, 2020´"/>
    <s v="Nufarm Industria Quimica E Farmaceutica Sa"/>
    <x v="0"/>
    <s v="Ceará"/>
    <s v="Nufarm Australia"/>
    <s v="MELBOURNE"/>
    <s v="PECEM"/>
    <s v="38089199"/>
    <s v="2 X 40 CONTAINERS CONTAINING 576 PACKAGES OF IMIDACLOPRID NUPRID 700WG"/>
    <n v="44064"/>
    <n v="44.06"/>
    <n v="406000"/>
    <n v="9.2138707334785774"/>
    <x v="5"/>
    <s v="Nuprid"/>
    <s v="Insecticide"/>
  </r>
  <r>
    <d v="2020-01-25T00:00:00"/>
    <s v="January, 2020"/>
    <s v="January, 2020´"/>
    <s v="Nufarm Industria Quimica E Farmaceutica Sa"/>
    <x v="0"/>
    <s v="Ceará"/>
    <s v="North Star Transport Inc."/>
    <s v="HOUSTON (TX)"/>
    <s v="PECEM"/>
    <s v="29211923"/>
    <s v="8 X 20 CONTAINERS CONTAINING 8 TANK OF CHEMICALS NOS, HAZARDOUS   MONOISOPROPYLAMINE BULKEASTMAN ISOPROPYLAMINE"/>
    <n v="117769"/>
    <n v="117.77"/>
    <n v="465000"/>
    <n v="3.9484074756514871"/>
    <x v="13"/>
    <s v="Not Identified"/>
    <s v="General Chemical"/>
  </r>
  <r>
    <d v="2020-01-20T00:00:00"/>
    <s v="January, 2020"/>
    <s v="January, 2020´"/>
    <s v="Nufarm Industria Quimica E Farmaceutica Sa"/>
    <x v="0"/>
    <s v="Ceará"/>
    <s v="Sulphur Mills Ltd."/>
    <s v="HAZIRA"/>
    <s v="PECEM"/>
    <s v="38086990"/>
    <s v="2 X 20 CONTAINERS CONTAINING 38 CASE OF LAMBDA-CYHALOTHRIN 250 CS"/>
    <n v="42750"/>
    <n v="42.75"/>
    <n v="969000"/>
    <n v="22.666666666666668"/>
    <x v="6"/>
    <s v="Kaiso"/>
    <s v="Pesticide"/>
  </r>
  <r>
    <d v="2020-01-19T00:00:00"/>
    <s v="January, 2020"/>
    <s v="January, 2020´"/>
    <s v="Nufarm Industria Quimica E Farmaceutica Sa"/>
    <x v="0"/>
    <s v="Ceará"/>
    <s v="Fh Agrochemical International"/>
    <s v="SHANGHAI"/>
    <s v="PECEM"/>
    <s v="29313912"/>
    <s v="5 X 40 CONTAINERS CONTAINING 130 BAGS OF GLYPHOSATE 95% TC"/>
    <n v="130390"/>
    <n v="130.38999999999999"/>
    <n v="433000"/>
    <n v="3.3208068103382162"/>
    <x v="3"/>
    <s v="Nufosate"/>
    <s v="Herbicide"/>
  </r>
  <r>
    <d v="2020-01-19T00:00:00"/>
    <s v="January, 2020"/>
    <s v="January, 2020´"/>
    <s v="Nufarm Industria Quimica E Farmaceutica Sa"/>
    <x v="0"/>
    <s v="Ceará"/>
    <s v="Fh Agrochemical International"/>
    <s v="SHANGHAI"/>
    <s v="PECEM"/>
    <s v="29313912"/>
    <s v="5 X 40 CONTAINERS CONTAINING 130 BAGS OF GLYPHOSATE 95% TC"/>
    <n v="130390"/>
    <n v="130.38999999999999"/>
    <n v="433000"/>
    <n v="3.3208068103382162"/>
    <x v="3"/>
    <s v="Nufosate"/>
    <s v="Herbicide"/>
  </r>
  <r>
    <d v="2020-01-19T00:00:00"/>
    <s v="January, 2020"/>
    <s v="January, 2020´"/>
    <s v="Nufarm Industria Quimica &amp; Farmaceutica Sa"/>
    <x v="0"/>
    <s v="São Paulo"/>
    <s v="Nufarm Chemical Shanghai Co., Ltd."/>
    <s v="SHANGHAI"/>
    <s v="SANTOS"/>
    <s v="38089329"/>
    <s v="2 X 40 CONTAINERS CONTAINING 4800 CARTONS OF NUFURON FISCAL"/>
    <n v="13920"/>
    <n v="13.92"/>
    <n v="73800"/>
    <n v="5.3017241379310347"/>
    <x v="12"/>
    <s v="Nufuron"/>
    <s v="Herbicide"/>
  </r>
  <r>
    <d v="2020-01-19T00:00:00"/>
    <s v="January, 2020"/>
    <s v="January, 2020´"/>
    <s v="Nufarm Industria Quimica E Farmaceutica Sa"/>
    <x v="0"/>
    <s v="Ceará"/>
    <s v="Fh Agrochemical International"/>
    <s v="SHANGHAI"/>
    <s v="PECEM"/>
    <s v="29313912"/>
    <s v="5 X 40 CONTAINERS CONTAINING 130 BAGS OF GLYPHOSATE 95% TC"/>
    <n v="130390"/>
    <n v="130.38999999999999"/>
    <n v="433000"/>
    <n v="3.3208068103382162"/>
    <x v="3"/>
    <s v="Nufosate"/>
    <s v="Herbicide"/>
  </r>
  <r>
    <d v="2020-01-19T00:00:00"/>
    <s v="January, 2020"/>
    <s v="January, 2020´"/>
    <s v="Nufarm Industria Quimica E Farmaceutica Sa"/>
    <x v="0"/>
    <s v="Ceará"/>
    <s v="Fh Agrochemical International"/>
    <s v="SHANGHAI"/>
    <s v="PECEM"/>
    <s v="29313912"/>
    <s v="5 X 40 CONTAINERS CONTAINING 130 BAGS OF GLYPHOSATE 95% TC"/>
    <n v="130390"/>
    <n v="130.38999999999999"/>
    <n v="433000"/>
    <n v="3.3208068103382162"/>
    <x v="3"/>
    <s v="Nufosate"/>
    <s v="Herbicide"/>
  </r>
  <r>
    <d v="2020-01-17T00:00:00"/>
    <s v="January, 2020"/>
    <s v="January, 2020´"/>
    <s v="Nufarm Industria Quimica E Farmaceutica Sa"/>
    <x v="0"/>
    <s v="Ceará"/>
    <s v="Nufarm Chemical Shanghai Co., Ltd."/>
    <s v="SHANGHAI"/>
    <s v="PECEM"/>
    <s v="29331990"/>
    <s v="1 X 20 CONTAINERS CONTAINING 20 BAGS OF FIPRONIL TECNICO"/>
    <n v="10300"/>
    <n v="10.3"/>
    <n v="690000"/>
    <n v="66.990291262135926"/>
    <x v="18"/>
    <s v="Not Identified"/>
    <s v="Insecticide"/>
  </r>
  <r>
    <d v="2020-01-16T00:00:00"/>
    <s v="January, 2020"/>
    <s v="January, 2020´"/>
    <s v="Nufarm Industria Quimica &amp; Farmaceutica Sa"/>
    <x v="0"/>
    <s v="São Paulo"/>
    <s v="Gulf Express Line"/>
    <s v="CHICAGO (IL)"/>
    <s v="SANTOS"/>
    <s v="38089300"/>
    <s v="5 X 40 CONTAINERS CONTAINING 70 SKIDS OF CORROSIVE LIQUID, ACIDIC, ORGANIC ETHEPHON"/>
    <n v="65884"/>
    <n v="65.88"/>
    <n v="491000"/>
    <n v="7.452492259122093"/>
    <x v="9"/>
    <s v="2,4 D"/>
    <s v="Herbicide"/>
  </r>
  <r>
    <d v="2020-01-16T00:00:00"/>
    <s v="January, 2020"/>
    <s v="January, 2020´"/>
    <s v="Nufarm Industria Quimica &amp; Farmaceutica Sa"/>
    <x v="0"/>
    <s v="São Paulo"/>
    <s v="Gulf Express Line"/>
    <s v="CHICAGO (IL)"/>
    <s v="SANTOS"/>
    <s v="38089300"/>
    <s v="5 X 40 CONTAINERS CONTAINING 70 SKIDS OF CORROSIVE LIQUID, ACIDIC ORGANIC ETHEPHON"/>
    <n v="65884"/>
    <n v="65.88"/>
    <n v="491000"/>
    <n v="7.452492259122093"/>
    <x v="9"/>
    <s v="2,4 D"/>
    <s v="Herbicide"/>
  </r>
  <r>
    <d v="2020-01-16T00:00:00"/>
    <s v="January, 2020"/>
    <s v="January, 2020´"/>
    <s v="Nufarm Industria Quimica &amp; Farmaceutica Sa"/>
    <x v="0"/>
    <s v="São Paulo"/>
    <s v="Gulf Express Line"/>
    <s v="CHICAGO (IL)"/>
    <s v="SANTOS"/>
    <s v="38030000"/>
    <s v="1 X 40 CONTAINERS CONTAINING 18 SKIDS OF CORROSIVE LIQUID, ACIDIC, ORGANIC, NOS ETHEPHON"/>
    <n v="16941"/>
    <n v="16.940000000000001"/>
    <n v="10100"/>
    <n v="0.59618676583436636"/>
    <x v="9"/>
    <s v="2,4 D"/>
    <s v="Herbicide"/>
  </r>
  <r>
    <d v="2020-01-15T00:00:00"/>
    <s v="January, 2020"/>
    <s v="January, 2020´"/>
    <s v="Nufarm Industria Quimica E Farmaceutica Sa"/>
    <x v="0"/>
    <s v="Ceará"/>
    <s v="North Star Transport Inc."/>
    <s v="HOUSTON (TX)"/>
    <s v="PECEM"/>
    <s v="29211900"/>
    <s v="8 X 20 CONTAINERS CONTAINING 8 TANK OF MONOISOPROPYLAMINE ISOPROPYLAMINE"/>
    <n v="117597"/>
    <n v="117.6"/>
    <n v="464000"/>
    <n v="3.9456788863661489"/>
    <x v="13"/>
    <s v="Not Identified"/>
    <s v="General Chemical"/>
  </r>
  <r>
    <d v="2020-01-15T00:00:00"/>
    <s v="January, 2020"/>
    <s v="January, 2020´"/>
    <s v="Nufarm Industria Quimica E Farmaceutica Sa"/>
    <x v="0"/>
    <s v="Ceará"/>
    <s v="Nufarm Australia"/>
    <s v="MELBOURNE"/>
    <s v="PECEM"/>
    <s v="38089199"/>
    <s v="2 X 40 CONTAINERS CONTAINING 576 PACKAGES OF ENVIRONMENTALLY HAZARDOUS SUBSTANCE, SOLID IMIDACLOPRID NUPRID 700WG"/>
    <n v="44064"/>
    <n v="44.06"/>
    <n v="406000"/>
    <n v="9.2138707334785774"/>
    <x v="5"/>
    <s v="Nuprid"/>
    <s v="Insecticide"/>
  </r>
  <r>
    <d v="2020-01-15T00:00:00"/>
    <s v="January, 2020"/>
    <s v="January, 2020´"/>
    <s v="Nufarm Industria Quimica E Farmaceutica Sa"/>
    <x v="0"/>
    <s v="Ceará"/>
    <s v="Nufarm Australia"/>
    <s v="MELBOURNE"/>
    <s v="PECEM"/>
    <s v="38089199"/>
    <s v="2 X 40 CONTAINERS CONTAINING 576 PACKAGES OF ENVIRONMENTALLY HAZARDOUS SUBSTANCE, SOLID IMIDACLOPRID NUPRID 700WG"/>
    <n v="44064"/>
    <n v="44.06"/>
    <n v="406000"/>
    <n v="9.2138707334785774"/>
    <x v="5"/>
    <s v="Nuprid"/>
    <s v="Insecticide"/>
  </r>
  <r>
    <d v="2020-01-15T00:00:00"/>
    <s v="January, 2020"/>
    <s v="January, 2020´"/>
    <s v="Nufarm Industria Quimica E Farmaceutica Sa"/>
    <x v="0"/>
    <s v="Ceará"/>
    <s v="Nufarm Australia"/>
    <s v="MELBOURNE"/>
    <s v="PECEM"/>
    <s v="38089199"/>
    <s v="1 X 40 CONTAINERS CONTAINING 288 PACKAGES OF ENVIRONMENTALLY HAZARDOUS SUBSTANCE, SOLID IMIDACLOPRID NUPRID 700WG"/>
    <n v="22032"/>
    <n v="22.03"/>
    <n v="203000"/>
    <n v="9.2138707334785774"/>
    <x v="5"/>
    <s v="Nuprid"/>
    <s v="Insecticide"/>
  </r>
  <r>
    <d v="2020-01-15T00:00:00"/>
    <s v="January, 2020"/>
    <s v="January, 2020´"/>
    <s v="Nufarm Industria Quimica E Farmaceutica Sa"/>
    <x v="0"/>
    <s v="Ceará"/>
    <s v="North Star Transport Inc."/>
    <s v="HOUSTON (TX)"/>
    <s v="PECEM"/>
    <s v="29211900"/>
    <s v="8 X 20 CONTAINERS CONTAINING 8 TANK OF MONOISOPROPYLAMINE ISOPROPYLAMINE"/>
    <n v="116266"/>
    <n v="116.27"/>
    <n v="459000"/>
    <n v="3.9478437376361102"/>
    <x v="13"/>
    <s v="Not Identified"/>
    <s v="General Chemical"/>
  </r>
  <r>
    <d v="2020-01-15T00:00:00"/>
    <s v="January, 2020"/>
    <s v="January, 2020´"/>
    <s v="Nufarm Industria Quimica E Farmaceutica Sa"/>
    <x v="0"/>
    <s v="Ceará"/>
    <s v="North Star Transport Inc."/>
    <s v="HOUSTON (TX)"/>
    <s v="PECEM"/>
    <s v="29211900"/>
    <s v="8 X 20 CONTAINERS CONTAINING 8 TANK OF MONOISOPROPYLAMINE ISOPROPYLAMINE"/>
    <n v="116318"/>
    <n v="116.32"/>
    <n v="459000"/>
    <n v="3.9460788528000825"/>
    <x v="13"/>
    <s v="Not Identified"/>
    <s v="General Chemical"/>
  </r>
  <r>
    <d v="2020-01-15T00:00:00"/>
    <s v="January, 2020"/>
    <s v="January, 2020´"/>
    <s v="Nufarm Industria Quimica E Farmaceutica Sa"/>
    <x v="0"/>
    <s v="Ceará"/>
    <s v="North Star Transport Inc."/>
    <s v="HOUSTON (TX)"/>
    <s v="PECEM"/>
    <s v="29211900"/>
    <s v="8 X 20 CONTAINERS CONTAINING 8 TANK OF MONOISOPROPYLAMINE ISOPROPYLAMINE"/>
    <n v="116756"/>
    <n v="116.76"/>
    <n v="461000"/>
    <n v="3.9484052211449518"/>
    <x v="13"/>
    <s v="Not Identified"/>
    <s v="General Chemical"/>
  </r>
  <r>
    <d v="2020-01-15T00:00:00"/>
    <s v="January, 2020"/>
    <s v="January, 2020´"/>
    <s v="Nufarm Industria Quimica E Farmaceutica Sa"/>
    <x v="0"/>
    <s v="Ceará"/>
    <s v="Dow Group"/>
    <s v="HOUSTON (TX)"/>
    <s v="PECEM"/>
    <s v="34020000"/>
    <s v="3 X 20 CONTAINERS CONTAINING 234 DRUMS OF TRITON TM X-114 SURFACTANT 470"/>
    <n v="51832"/>
    <n v="51.83"/>
    <n v="137000"/>
    <n v="2.6431548078407161"/>
    <x v="14"/>
    <s v="Triton"/>
    <s v="Surfactant"/>
  </r>
  <r>
    <d v="2020-01-13T00:00:00"/>
    <s v="January, 2020"/>
    <s v="January, 2020´"/>
    <s v="Nufarm Industria Quimica E Farmaceutica Sa"/>
    <x v="0"/>
    <s v="Ceará"/>
    <s v="Sulphur Mills Ltd."/>
    <s v="HAZIRA"/>
    <s v="PECEM"/>
    <s v="38086990"/>
    <s v="2 X 20 CONTAINERS CONTAINING 38 CASE OF LAMBDA-CYHALOTHRIN"/>
    <n v="42750"/>
    <n v="42.75"/>
    <n v="969000"/>
    <n v="22.666666666666668"/>
    <x v="6"/>
    <s v="Kaiso"/>
    <s v="Pesticide"/>
  </r>
  <r>
    <d v="2020-01-12T00:00:00"/>
    <s v="January, 2020"/>
    <s v="January, 2020´"/>
    <s v="Nufarm Industria Quimica E Farmaceutica Sa"/>
    <x v="0"/>
    <s v="Ceará"/>
    <s v="Nufarm Australia"/>
    <s v="MELBOURNE"/>
    <s v="PECEM"/>
    <s v="29189912"/>
    <s v="5 X 20 CONTAINERS CONTAINING 100 PACKAGES OF 4-DICHLOROPHENOXYACETIC ACID NON HAZARDOUS"/>
    <n v="93500"/>
    <n v="93.5"/>
    <n v="1669000"/>
    <n v="17.850267379679146"/>
    <x v="9"/>
    <s v="2,4 D"/>
    <s v="Herbicide"/>
  </r>
  <r>
    <d v="2020-01-12T00:00:00"/>
    <s v="January, 2020"/>
    <s v="January, 2020´"/>
    <s v="Nufarm Industria Quimica E Farmaceutica Sa"/>
    <x v="0"/>
    <s v="Ceará"/>
    <s v="Gulf Express Line"/>
    <s v="CHICAGO (IL)"/>
    <s v="PECEM"/>
    <s v="29189912"/>
    <s v="1 X 20 CONTAINERS CONTAINING 4 SKIDS OF ENVIRONMENTALLY HAZARDOUS SUBSTANCES, SOLID ACIDO TECNICO NUFARM"/>
    <n v="6545"/>
    <n v="6.55"/>
    <n v="26700"/>
    <n v="4.0794499618029025"/>
    <x v="9"/>
    <s v="2,4 D"/>
    <s v="Herbicide"/>
  </r>
  <r>
    <d v="2020-01-12T00:00:00"/>
    <s v="January, 2020"/>
    <s v="January, 2020´"/>
    <s v="Nufarm Industria Quimica E Farmaceutica Sa"/>
    <x v="0"/>
    <s v="Ceará"/>
    <s v="Nufarm Australia"/>
    <s v="MELBOURNE"/>
    <s v="PECEM"/>
    <s v="29189912"/>
    <s v="5 X 20 CONTAINERS CONTAINING 100 PACKAGES OF 4-DICHLOROPHENOXYACETIC ACID NON HAZARDOUS"/>
    <n v="93500"/>
    <n v="93.5"/>
    <n v="1669000"/>
    <n v="17.850267379679146"/>
    <x v="9"/>
    <s v="2,4 D"/>
    <s v="Herbicide"/>
  </r>
  <r>
    <d v="2020-01-09T00:00:00"/>
    <s v="January, 2020"/>
    <s v="January, 2020´"/>
    <s v="Nufarm Industria Quimica E Farmaceutica Sa"/>
    <x v="0"/>
    <s v="Ceará"/>
    <s v="Gharda Chemicals Ltd."/>
    <s v="NHAVA SHEVA (JAWAHARLAL N"/>
    <s v="PECEM"/>
    <s v="38089100"/>
    <s v="68 DRUMS OF CLORPIRIFOS TECNICO AGRIPEC"/>
    <n v="21179"/>
    <n v="21.18"/>
    <n v="563000"/>
    <n v="26.582935927097598"/>
    <x v="7"/>
    <s v="Agripec"/>
    <s v="Pesticide"/>
  </r>
  <r>
    <d v="2020-01-09T00:00:00"/>
    <s v="January, 2020"/>
    <s v="January, 2020´"/>
    <s v="Nufarm Industria Quimica &amp; Farmaceutica Sa"/>
    <x v="0"/>
    <s v="São Paulo"/>
    <s v="Indofil Industries Ltd."/>
    <s v="HAZIRA"/>
    <s v="SANTOS"/>
    <s v="38089293"/>
    <s v="4 X 40 CONTAINERS CONTAINING 10240 BAGS OF MANFIL 800 WP"/>
    <n v="109760"/>
    <n v="109.76"/>
    <n v="351000"/>
    <n v="3.1978862973760931"/>
    <x v="19"/>
    <s v="Manfill 800 WP"/>
    <s v="Fungicide"/>
  </r>
  <r>
    <d v="2020-01-09T00:00:00"/>
    <s v="January, 2020"/>
    <s v="January, 2020´"/>
    <s v="Nufarm Industria Quimica E Farmaceutica Sa"/>
    <x v="0"/>
    <s v="Ceará"/>
    <s v="Gharda Chemicals Ltd."/>
    <s v="NHAVA SHEVA (JAWAHARLAL N"/>
    <s v="PECEM"/>
    <s v="38089100"/>
    <s v="68 DRUMS OF CLORPIRIFOS TECNICO AGRIPEC"/>
    <n v="21185"/>
    <n v="21.18"/>
    <n v="563000"/>
    <n v="26.575407127684681"/>
    <x v="7"/>
    <s v="Agripec"/>
    <s v="Pesticide"/>
  </r>
  <r>
    <d v="2020-01-09T00:00:00"/>
    <s v="January, 2020"/>
    <s v="January, 2020´"/>
    <s v="Nufarm Industria Quimica E Farmaceutica Sa"/>
    <x v="0"/>
    <s v="Ceará"/>
    <s v="Gharda Chemicals Ltd."/>
    <s v="NHAVA SHEVA (JAWAHARLAL N"/>
    <s v="PECEM"/>
    <s v="38089100"/>
    <s v="68 DRUMS OF CLORPIRIFOS TECNICO AGRIPEC"/>
    <n v="21189"/>
    <n v="21.19"/>
    <n v="563000"/>
    <n v="26.570390296852139"/>
    <x v="7"/>
    <s v="Agripec"/>
    <s v="Pesticide"/>
  </r>
  <r>
    <d v="2020-01-09T00:00:00"/>
    <s v="January, 2020"/>
    <s v="January, 2020´"/>
    <s v="Nufarm Industria Quimica E Farmaceutica Sa"/>
    <x v="0"/>
    <s v="Ceará"/>
    <s v="Gharda Chemicals Ltd."/>
    <s v="NHAVA SHEVA (JAWAHARLAL N"/>
    <s v="PECEM"/>
    <s v="29333922"/>
    <s v="68 DRUMS OF CLORPIRIFOS TECNICO AGRIPEC INSECTICIDE"/>
    <n v="21184"/>
    <n v="21.18"/>
    <n v="595000"/>
    <n v="28.087235649546827"/>
    <x v="7"/>
    <s v="Agripec"/>
    <s v="Pesticide"/>
  </r>
  <r>
    <d v="2020-01-09T00:00:00"/>
    <s v="January, 2020"/>
    <s v="January, 2020´"/>
    <s v="Nufarm Industria Quimica E Farmaceutica Sa"/>
    <x v="0"/>
    <s v="Ceará"/>
    <s v="Gharda Chemicals Ltd."/>
    <s v="NHAVA SHEVA (JAWAHARLAL N"/>
    <s v="PECEM"/>
    <s v="38089100"/>
    <s v="5 X 20 CONTAINERS CONTAINING 68 DRUMS OF CLORPIRIFOS TECNICO AGRIPEC"/>
    <n v="21185"/>
    <n v="21.18"/>
    <n v="563000"/>
    <n v="26.575407127684681"/>
    <x v="7"/>
    <s v="Agripec"/>
    <s v="Pesticide"/>
  </r>
  <r>
    <d v="2020-01-06T00:00:00"/>
    <s v="January, 2020"/>
    <s v="January, 2020´"/>
    <s v="Nufarm Industria Quimica E Farmaceutica Sa"/>
    <x v="0"/>
    <s v="Ceará"/>
    <s v="Gharda Chemicals Ltd."/>
    <s v="NHAVA SHEVA (JAWAHARLAL N"/>
    <s v="PECEM"/>
    <s v="29333922"/>
    <s v="5 X 20 CONTAINERS CONTAINING 340 DRUMS OF CLORPIRIFOS TECNICO AGRIPEC"/>
    <n v="105895"/>
    <n v="105.89"/>
    <n v="2975000"/>
    <n v="28.093866565937958"/>
    <x v="7"/>
    <s v="Agripec"/>
    <s v="Pesticide"/>
  </r>
  <r>
    <d v="2020-01-06T00:00:00"/>
    <s v="January, 2020"/>
    <s v="January, 2020´"/>
    <s v="Nufarm Industria Quimica E Farmaceutica Sa"/>
    <x v="0"/>
    <s v="Ceará"/>
    <s v="Quehenberger Air &amp; Ocean Gmb H"/>
    <s v="HAMBURG"/>
    <s v="PECEM"/>
    <s v="29189912"/>
    <s v="8 X 20 CONTAINERS CONTAINING 160 PALLET OF 2,4-D ACID TECNICO NUFARM"/>
    <n v="163840"/>
    <n v="163.84"/>
    <n v="2288000"/>
    <n v="13.96484375"/>
    <x v="9"/>
    <s v="2,4 D"/>
    <s v="Herbicide"/>
  </r>
  <r>
    <d v="2020-01-05T00:00:00"/>
    <s v="January, 2020"/>
    <s v="January, 2020´"/>
    <s v="Nufarm Industria Quimica &amp; Farmaceutica Sa"/>
    <x v="0"/>
    <s v="São Paulo"/>
    <s v="Nufarm Chemical Shanghai Co., Ltd."/>
    <s v="SHANGHAI"/>
    <s v="SANTOS"/>
    <s v="29333935"/>
    <s v="2 X 40 CONTAINERS CONTAINING 72 BAGS OF IMAZETAPIR TECNICO NUFARM"/>
    <n v="32616"/>
    <n v="32.619999999999997"/>
    <n v="1132000"/>
    <n v="34.706892322786359"/>
    <x v="0"/>
    <s v="Kyte"/>
    <s v="Herbicide"/>
  </r>
  <r>
    <d v="2020-01-05T00:00:00"/>
    <s v="January, 2020"/>
    <s v="January, 2020´"/>
    <s v="Nufarm Industria Quimica E Farmaceutica Sa"/>
    <x v="0"/>
    <s v="Ceará"/>
    <s v="Celanese Operations Mexico S De Rl Cv"/>
    <s v="VERACRUZ"/>
    <s v="PECEM"/>
    <s v="29210000"/>
    <s v="3 X 20 CONTAINERS CONTAINING 3 TANK OF DIMETHYLMINE, AQUEOUS   SOLUTION,"/>
    <n v="55000"/>
    <n v="55"/>
    <n v="146000"/>
    <n v="2.6545454545454548"/>
    <x v="15"/>
    <s v="Not Identified"/>
    <s v="General Chemical"/>
  </r>
  <r>
    <d v="2020-01-05T00:00:00"/>
    <s v="January, 2020"/>
    <s v="January, 2020´"/>
    <s v="Nufarm Industria Quimica E Farmaceutica Sa"/>
    <x v="0"/>
    <s v="Ceará"/>
    <s v="Nufarm Australia"/>
    <s v="MELBOURNE"/>
    <s v="PECEM"/>
    <s v="29189912"/>
    <s v="3 X 20 CONTAINERS CONTAINING 60 PACKAGES OF TECHNICAL 2,4-DICHLOROPHENOXYACETIC ACID"/>
    <n v="56100"/>
    <n v="56.1"/>
    <n v="1001000"/>
    <n v="17.843137254901961"/>
    <x v="9"/>
    <s v="2,4 D"/>
    <s v="Herbicide"/>
  </r>
  <r>
    <d v="2020-01-05T00:00:00"/>
    <s v="January, 2020"/>
    <s v="January, 2020´"/>
    <s v="Nufarm Industria Quimica E Farmaceutica Sa"/>
    <x v="0"/>
    <s v="Ceará"/>
    <s v="Nufarm Australia"/>
    <s v="MELBOURNE"/>
    <s v="PECEM"/>
    <s v="29189912"/>
    <s v="5 X 20 CONTAINERS CONTAINING 100 PACKAGES OF TECHNICAL 2,4-DICHLOROPHENOXYACETIC ACID"/>
    <n v="93500"/>
    <n v="93.5"/>
    <n v="1669000"/>
    <n v="17.850267379679146"/>
    <x v="9"/>
    <s v="2,4 D"/>
    <s v="Herbicide"/>
  </r>
  <r>
    <d v="2020-01-02T00:00:00"/>
    <s v="January, 2020"/>
    <s v="January, 2020´"/>
    <s v="Nufarm Industria Quimica E Farmaceutica Sa"/>
    <x v="0"/>
    <s v="Ceará"/>
    <s v="Sulphur Mills Ltd."/>
    <s v="HAZIRA"/>
    <s v="PECEM"/>
    <s v="38086990"/>
    <s v="1 X 20 CONTAINERS CONTAINING 19 CASE OF  LAMBDA CYHALOTHRIN"/>
    <n v="21375"/>
    <n v="21.38"/>
    <n v="484000"/>
    <n v="22.64327485380117"/>
    <x v="6"/>
    <s v="Kaiso"/>
    <s v="Pesticide"/>
  </r>
  <r>
    <d v="2020-01-01T00:00:00"/>
    <s v="January, 2020"/>
    <s v="January, 2020´"/>
    <s v="Nufarm Industria Quimica E Farmaceutica Sa"/>
    <x v="0"/>
    <s v="Ceará"/>
    <s v="Dow Group"/>
    <s v="HOUSTON (TX)"/>
    <s v="PECEM"/>
    <s v="34020000"/>
    <s v="2 X 20 CONTAINERS CONTAINING 156 DRUMS OF TRITON(TM) X-114 SURFACTANT"/>
    <n v="34554"/>
    <n v="34.549999999999997"/>
    <n v="91200"/>
    <n v="2.6393471088730682"/>
    <x v="14"/>
    <s v="Triton"/>
    <s v="Surfactant"/>
  </r>
  <r>
    <d v="2020-01-01T00:00:00"/>
    <s v="January, 2020"/>
    <s v="January, 2020´"/>
    <s v="Nufarm Industria Quimica E Farmaceutica Sa"/>
    <x v="0"/>
    <s v="Ceará"/>
    <s v="Dow Group"/>
    <s v="HOUSTON (TX)"/>
    <s v="PECEM"/>
    <s v="34020000"/>
    <s v="1 X 20 CONTAINERS CONTAINING 78 DRUMS OF TRITON(TM) X-114 SURFACTANT"/>
    <n v="17277"/>
    <n v="17.28"/>
    <n v="45600"/>
    <n v="2.6393471088730682"/>
    <x v="14"/>
    <s v="Triton"/>
    <s v="Surfactant"/>
  </r>
  <r>
    <d v="2020-01-01T00:00:00"/>
    <s v="January, 2020"/>
    <s v="January, 2020´"/>
    <s v="Nufarm Industria Quimica E Farmaceutica Sa"/>
    <x v="0"/>
    <s v="Ceará"/>
    <s v="North Star Transport Inc."/>
    <s v="HOUSTON (TX)"/>
    <s v="PECEM"/>
    <s v="29211923"/>
    <s v="1 X 20 CONTAINERS CONTAINING 1 TANK OF ISOPROPYLAMINE"/>
    <n v="14461"/>
    <n v="14.46"/>
    <n v="57100"/>
    <n v="3.9485512758453774"/>
    <x v="13"/>
    <s v="Not Identified"/>
    <s v="General Chemical"/>
  </r>
  <r>
    <d v="2020-01-01T00:00:00"/>
    <s v="January, 2020"/>
    <s v="January, 2020´"/>
    <s v="Nufarm Industria Quimica E Farmaceutica Sa"/>
    <x v="0"/>
    <s v="Ceará"/>
    <s v="Dow Group"/>
    <s v="HOUSTON (TX)"/>
    <s v="PECEM"/>
    <s v="34020000"/>
    <s v="3 X 20 CONTAINERS CONTAINING 234 DRUMS OF TRITON TM SURFACTANT"/>
    <n v="51832"/>
    <n v="51.83"/>
    <n v="137000"/>
    <n v="2.6431548078407161"/>
    <x v="14"/>
    <s v="Triton"/>
    <s v="Surfactant"/>
  </r>
  <r>
    <d v="2020-01-01T00:00:00"/>
    <s v="January, 2020"/>
    <s v="January, 2020´"/>
    <s v="Nufarm Industria Quimica &amp; Farmaceutica Sa"/>
    <x v="0"/>
    <s v="São Paulo"/>
    <s v="Indofil Industries Ltd."/>
    <s v="HAZIRA"/>
    <s v="SANTOS"/>
    <s v="38089293"/>
    <s v="6 X 40 CONTAINERS CONTAINING 15360 BAGS OF MANFIL 800 WP INDIAN"/>
    <n v="164640"/>
    <n v="164.64"/>
    <n v="526000"/>
    <n v="3.194849368318756"/>
    <x v="19"/>
    <s v="Manfill 800 WP"/>
    <s v="Fungicide"/>
  </r>
  <r>
    <d v="2020-01-01T00:00:00"/>
    <s v="January, 2020"/>
    <s v="January, 2020´"/>
    <s v="Nufarm Industria Quimica E Farmaceutica Sa"/>
    <x v="0"/>
    <s v="Ceará"/>
    <s v="Nufarm Australia"/>
    <s v="MELBOURNE"/>
    <s v="PECEM"/>
    <s v="38089199"/>
    <s v="2 X 40 CONTAINERS CONTAINING 576 PACKAGES OF UN 3077, ENVIRONMENTALLY HAZARDOUS SUBSTANCE, SOLID CONTAINS IMIDACLOPRID"/>
    <n v="44064"/>
    <n v="44.06"/>
    <n v="406000"/>
    <n v="9.2138707334785774"/>
    <x v="5"/>
    <s v="Nuprid"/>
    <s v="Insecticide"/>
  </r>
  <r>
    <d v="2019-12-29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NON HAZARDOUS"/>
    <n v="93500"/>
    <n v="93.5"/>
    <n v="1727000"/>
    <n v="18.470588235294116"/>
    <x v="9"/>
    <s v="2,4 D"/>
    <s v="Herbicide"/>
  </r>
  <r>
    <d v="2019-12-29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NON HAZARDOUS"/>
    <n v="93500"/>
    <n v="93.5"/>
    <n v="1727000"/>
    <n v="18.470588235294116"/>
    <x v="9"/>
    <s v="2,4 D"/>
    <s v="Herbicide"/>
  </r>
  <r>
    <d v="2019-12-29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TECHNICAL 2,4-DICHLOROPHENOXYACETIC ACID NON HAZARDOUS"/>
    <n v="93500"/>
    <n v="93.5"/>
    <n v="1727000"/>
    <n v="18.470588235294116"/>
    <x v="9"/>
    <s v="2,4 D"/>
    <s v="Herbicide"/>
  </r>
  <r>
    <d v="2019-12-29T00:00:00"/>
    <s v="December, 2019"/>
    <s v="December, 2019´"/>
    <s v="Nufarm Industria Quimica &amp; Farmaceutica Sa"/>
    <x v="1"/>
    <s v="São Paulo"/>
    <s v="Nufarm Chemical Shanghai Co., Ltd."/>
    <s v="SHANGHAI"/>
    <s v="SANTOS"/>
    <s v="38089329"/>
    <s v="2 X 40 CONTAINERS CONTAINING 4800 CARTONS OF NUFURON FISCAL"/>
    <n v="13920"/>
    <n v="13.92"/>
    <n v="72900"/>
    <n v="5.2370689655172411"/>
    <x v="12"/>
    <s v="Nufuron"/>
    <s v="Herbicide"/>
  </r>
  <r>
    <d v="2019-12-29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TECHNICAL 2,4-DICHLOROPHENOXYACETIC ACID NON HAZARDOUS"/>
    <n v="93500"/>
    <n v="93.5"/>
    <n v="1727000"/>
    <n v="18.470588235294116"/>
    <x v="9"/>
    <s v="2,4 D"/>
    <s v="Herbicide"/>
  </r>
  <r>
    <d v="2019-12-27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TECHNICAL 95%"/>
    <n v="130390"/>
    <n v="130.38999999999999"/>
    <n v="447000"/>
    <n v="3.4281770074392206"/>
    <x v="3"/>
    <s v="Nufosate"/>
    <s v="Herbicide"/>
  </r>
  <r>
    <d v="2019-12-27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TECHNICAL 95%"/>
    <n v="130390"/>
    <n v="130.38999999999999"/>
    <n v="447000"/>
    <n v="3.4281770074392206"/>
    <x v="3"/>
    <s v="Nufosate"/>
    <s v="Herbicide"/>
  </r>
  <r>
    <d v="2019-12-27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TECHNICAL 95%"/>
    <n v="130390"/>
    <n v="130.38999999999999"/>
    <n v="447000"/>
    <n v="3.4281770074392206"/>
    <x v="3"/>
    <s v="Nufosate"/>
    <s v="Herbicide"/>
  </r>
  <r>
    <d v="2019-12-27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TECHNICAL 95%"/>
    <n v="130390"/>
    <n v="130.38999999999999"/>
    <n v="447000"/>
    <n v="3.4281770074392206"/>
    <x v="3"/>
    <s v="Nufosate"/>
    <s v="Herbicide"/>
  </r>
  <r>
    <d v="2019-12-26T00:00:00"/>
    <s v="December, 2019"/>
    <s v="December, 2019´"/>
    <s v="Nufarm Industria Quimica E Farmaceutica Sa"/>
    <x v="1"/>
    <s v="Ceará"/>
    <s v="Gharda Chemicals Ltd."/>
    <s v="NHAVA SHEVA (JAWAHARLAL N"/>
    <s v="PECEM"/>
    <s v="29333922"/>
    <s v="6 X 20 CONTAINERS CONTAINING 408 DRUMS OF CLORPIRIFOS TECNICO AGRIPEC ORGANOPHOSPHORUS PESTICIDE, SOLID TOXIC"/>
    <n v="127065"/>
    <n v="127.07"/>
    <n v="2871000"/>
    <n v="22.594734978160783"/>
    <x v="7"/>
    <s v="Agripec"/>
    <s v="Pesticide"/>
  </r>
  <r>
    <d v="2019-12-23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23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23T00:00:00"/>
    <s v="December, 2019"/>
    <s v="December, 2019´"/>
    <s v="Nufarm Industria Quimica E Farmaceutica Sa"/>
    <x v="1"/>
    <s v="Ceará"/>
    <s v="Fh Agrochemical International"/>
    <s v="SHANGHAI"/>
    <s v="PECEM"/>
    <s v="29313912"/>
    <s v="3 X 20 CONTAINERS CONTAINING 56 BAGS OF GLYPHOSATE 95% TC"/>
    <n v="56168"/>
    <n v="56.17"/>
    <n v="193000"/>
    <n v="3.436120210796183"/>
    <x v="3"/>
    <s v="Nufosate"/>
    <s v="Herbicide"/>
  </r>
  <r>
    <d v="2019-12-23T00:00:00"/>
    <s v="December, 2019"/>
    <s v="December, 2019´"/>
    <s v="Nufarm Industria Quimica E Farmaceutica Sa"/>
    <x v="1"/>
    <s v="Ceará"/>
    <s v="Fh Agrochemical International"/>
    <s v="SHANGHAI"/>
    <s v="PECEM"/>
    <s v="29313912"/>
    <s v="4 X 40 CONTAINERS CONTAINING 104 BAGS OF GLYPHOSATE 95% TC"/>
    <n v="104312"/>
    <n v="104.31"/>
    <n v="358000"/>
    <n v="3.4320116573356851"/>
    <x v="3"/>
    <s v="Nufosate"/>
    <s v="Herbicide"/>
  </r>
  <r>
    <d v="2019-12-23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21T00:00:00"/>
    <s v="December, 2019"/>
    <s v="December, 2019´"/>
    <s v="Nufarm Industria Quimica &amp; Farmaceutica Sa"/>
    <x v="1"/>
    <s v="São Paulo"/>
    <s v="Indofil Industries Ltd."/>
    <s v="HAZIRA"/>
    <s v="SANTOS"/>
    <s v="38089293"/>
    <s v="10 X 40 CONTAINERS CONTAINING 25600 BAGS OF MANFIL 800 WP"/>
    <n v="274399.99"/>
    <n v="274.39999999999998"/>
    <n v="930000"/>
    <n v="3.3892129515019298"/>
    <x v="19"/>
    <s v="Manfill 800 WP"/>
    <s v="Fungicide"/>
  </r>
  <r>
    <d v="2019-12-21T00:00:00"/>
    <s v="December, 2019"/>
    <s v="December, 2019´"/>
    <s v="Nufarm Industria Quimica E Farmaceutica Sa"/>
    <x v="1"/>
    <s v="Ceará"/>
    <s v="Quehenberger Air &amp; Ocean Gmb H"/>
    <s v="HAMBURG"/>
    <s v="PECEM"/>
    <s v="29189912"/>
    <s v="8 X 20 CONTAINERS CONTAINING 160 PALLET OF 2,4-D ACID TECNICO NUFARM D ACID TECNICO NUFARM"/>
    <n v="163840"/>
    <n v="163.84"/>
    <n v="2151000"/>
    <n v="13.128662109375"/>
    <x v="9"/>
    <s v="2,4 D"/>
    <s v="Herbicide"/>
  </r>
  <r>
    <d v="2019-12-20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20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20T00:00:00"/>
    <s v="December, 2019"/>
    <s v="December, 2019´"/>
    <s v="Nufarm Industria Quimica E Farmaceutica Sa"/>
    <x v="1"/>
    <s v="Ceará"/>
    <s v="Nufarm Australia"/>
    <s v="MELBOURNE"/>
    <s v="PECEM"/>
    <s v="38089199"/>
    <s v="1 X 40 CONTAINERS CONTAINING 212 PACKAGES OF IMIDACLOPRID"/>
    <n v="16218"/>
    <n v="16.22"/>
    <n v="54300"/>
    <n v="3.3481317055123938"/>
    <x v="5"/>
    <s v="Nuprid"/>
    <s v="Insecticide"/>
  </r>
  <r>
    <d v="2019-12-20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20T00:00:00"/>
    <s v="December, 2019"/>
    <s v="December, 2019´"/>
    <s v="Nufarm Industria Quimica E Farmaceutica Sa"/>
    <x v="1"/>
    <s v="Ceará"/>
    <s v="Lier Chemical Co., Ltd."/>
    <s v="SHANGHAI"/>
    <s v="PECEM"/>
    <s v="29333921"/>
    <s v="3 X 40 CONTAINERS CONTAINING 120 BAGS OF PICLORAM TECNICO NUFARM"/>
    <n v="62400"/>
    <n v="62.4"/>
    <n v="1380000"/>
    <n v="22.115384615384617"/>
    <x v="2"/>
    <s v="Not Identified"/>
    <s v="Herbicide"/>
  </r>
  <r>
    <d v="2019-12-20T00:00:00"/>
    <s v="December, 2019"/>
    <s v="December, 2019´"/>
    <s v="Nufarm Industria Quimica E Farmaceutica Sa"/>
    <x v="1"/>
    <s v="Ceará"/>
    <s v="Fh Agrochemical International"/>
    <s v="SHANGHAI"/>
    <s v="PECEM"/>
    <s v="29313912"/>
    <s v="5 X 40 CONTAINERS CONTAINING 130 BAGS OF GLYPHOSATE 95% TC"/>
    <n v="130390"/>
    <n v="130.38999999999999"/>
    <n v="447000"/>
    <n v="3.4281770074392206"/>
    <x v="3"/>
    <s v="Nufosate"/>
    <s v="Herbicide"/>
  </r>
  <r>
    <d v="2019-12-19T00:00:00"/>
    <s v="December, 2019"/>
    <s v="December, 2019´"/>
    <s v="Nufarm Industria Quimica E Farmaceutica Sa"/>
    <x v="1"/>
    <s v="Ceará"/>
    <s v="Sinon Corp"/>
    <s v="TAICHUNG"/>
    <s v="PECEM"/>
    <s v="29339959"/>
    <s v="1 X 40 CONTAINERS CONTAINING 40 BAGS OF CARBENDAZIN TECNICO AGRIPEC CARBENDAZIM"/>
    <n v="24120"/>
    <n v="24.12"/>
    <n v="989000"/>
    <n v="41.003316749585409"/>
    <x v="17"/>
    <s v="Spin Flo"/>
    <s v="Fungicide"/>
  </r>
  <r>
    <d v="2019-12-15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(NON HAZARDOUS)"/>
    <n v="93500"/>
    <n v="93.5"/>
    <n v="1727000"/>
    <n v="18.470588235294116"/>
    <x v="9"/>
    <s v="2,4 D"/>
    <s v="Herbicide"/>
  </r>
  <r>
    <d v="2019-12-15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(NON HAZARDOUS)"/>
    <n v="93500"/>
    <n v="93.5"/>
    <n v="1727000"/>
    <n v="18.470588235294116"/>
    <x v="9"/>
    <s v="2,4 D"/>
    <s v="Herbicide"/>
  </r>
  <r>
    <d v="2019-12-15T00:00:00"/>
    <s v="December, 2019"/>
    <s v="December, 2019´"/>
    <s v="Nufarm Industria Quimica E Farmaceutica Sa"/>
    <x v="1"/>
    <s v="Ceará"/>
    <s v="Sulphur Mills Ltd."/>
    <s v="HAZIRA"/>
    <s v="PECEM"/>
    <s v="38086990"/>
    <s v="1 X 20 CONTAINERS CONTAINING 19 CASE OF KAISO 250 CS LAMBDA-CYHALOTHRIN"/>
    <n v="21375"/>
    <n v="21.38"/>
    <n v="345000"/>
    <n v="16.140350877192983"/>
    <x v="6"/>
    <s v="Kaiso"/>
    <s v="Pesticide"/>
  </r>
  <r>
    <d v="2019-12-11T00:00:00"/>
    <s v="December, 2019"/>
    <s v="December, 2019´"/>
    <s v="Nufarm Industria Quimica E Farmaceutica Sa"/>
    <x v="1"/>
    <s v="Ceará"/>
    <s v="Newport Logistics"/>
    <s v="HOUSTON (TX)"/>
    <s v="PECEM"/>
    <s v="29210000"/>
    <s v="6 X 20 CONTAINERS CONTAINING 6 TANK OF MONOISOPROPYLAMINE ISOPROPYLAMINE"/>
    <n v="87653"/>
    <n v="87.65"/>
    <n v="233000"/>
    <n v="2.6582090744184455"/>
    <x v="13"/>
    <s v="Not Identified"/>
    <s v="General Chemical"/>
  </r>
  <r>
    <d v="2019-12-11T00:00:00"/>
    <s v="December, 2019"/>
    <s v="December, 2019´"/>
    <s v="Nufarm Industria Quimica E Farmaceutica Sa"/>
    <x v="1"/>
    <s v="Ceará"/>
    <s v="Newport Logistics"/>
    <s v="HOUSTON (TX)"/>
    <s v="PECEM"/>
    <s v="29211900"/>
    <s v="8 X 20 CONTAINERS CONTAINING 8 FLEXITANK OF MONOISOPROPYLAMINE ISOPROPYLAMINE"/>
    <n v="116610"/>
    <n v="116.61"/>
    <n v="406000"/>
    <n v="3.4816911071091674"/>
    <x v="13"/>
    <s v="Not Identified"/>
    <s v="General Chemical"/>
  </r>
  <r>
    <d v="2019-12-11T00:00:00"/>
    <s v="December, 2019"/>
    <s v="December, 2019´"/>
    <s v="Nufarm Industria Quimica E Farmaceutica Sa"/>
    <x v="1"/>
    <s v="Ceará"/>
    <s v="Dow"/>
    <s v="HOUSTON (TX)"/>
    <s v="PECEM"/>
    <s v="34020000"/>
    <s v="3 X 20 CONTAINERS CONTAINING 234 DRUMS OF TRITON TM X-114 SURFACTANT"/>
    <n v="51832"/>
    <n v="51.83"/>
    <n v="134000"/>
    <n v="2.5852755054792405"/>
    <x v="14"/>
    <s v="Triton"/>
    <s v="Surfactant"/>
  </r>
  <r>
    <d v="2019-12-08T00:00:00"/>
    <s v="December, 2019"/>
    <s v="December, 2019´"/>
    <s v="Nufarm Industria Quimica E Farmaceutica Sa"/>
    <x v="1"/>
    <s v="Ceará"/>
    <s v="Sulphur Mills Ltd."/>
    <s v="HAZIRA"/>
    <s v="PECEM"/>
    <s v="38086990"/>
    <s v="4 X 20 CONTAINERS CONTAINING 76 CASE OF CS LAMBDA CYHALOTHRIN"/>
    <n v="85500"/>
    <n v="85.5"/>
    <n v="1379000"/>
    <n v="16.128654970760234"/>
    <x v="6"/>
    <s v="Kaiso"/>
    <s v="Pesticide"/>
  </r>
  <r>
    <d v="2019-12-08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(NON HAZARDOUS)"/>
    <n v="93500"/>
    <n v="93.5"/>
    <n v="1727000"/>
    <n v="18.470588235294116"/>
    <x v="9"/>
    <s v="2,4 D"/>
    <s v="Herbicide"/>
  </r>
  <r>
    <d v="2019-12-08T00:00:00"/>
    <s v="December, 2019"/>
    <s v="December, 2019´"/>
    <s v="Nufarm Industria Quimica &amp; Farmaceutica Sa"/>
    <x v="1"/>
    <s v="São Paulo"/>
    <s v="Nufarm Chemical Shanghai Co., Ltd."/>
    <s v="SHANGHAI"/>
    <s v="SANTOS"/>
    <s v="38089329"/>
    <s v="1 X 20 CONTAINERS CONTAINING 720 CARTONS OF NUFURON"/>
    <n v="7992"/>
    <n v="7.99"/>
    <n v="41800"/>
    <n v="5.2302302302302301"/>
    <x v="12"/>
    <s v="Nufuron"/>
    <s v="Herbicide"/>
  </r>
  <r>
    <d v="2019-12-08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(NON HAZARDOUS)"/>
    <n v="93500"/>
    <n v="93.5"/>
    <n v="1727000"/>
    <n v="18.470588235294116"/>
    <x v="9"/>
    <s v="2,4 D"/>
    <s v="Herbicide"/>
  </r>
  <r>
    <d v="2019-12-08T00:00:00"/>
    <s v="December, 2019"/>
    <s v="Dec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 (NON HAZARDOUS)"/>
    <n v="93500"/>
    <n v="93.5"/>
    <n v="1727000"/>
    <n v="18.470588235294116"/>
    <x v="9"/>
    <s v="2,4 D"/>
    <s v="Herbicide"/>
  </r>
  <r>
    <d v="2019-12-07T00:00:00"/>
    <s v="December, 2019"/>
    <s v="December, 2019´"/>
    <s v="Nufarm Industria Quimica E Farmaceutica Sa"/>
    <x v="1"/>
    <s v="Ceará"/>
    <s v="Quehenberger Air &amp; Ocean Gmb H"/>
    <s v="HAMBURG"/>
    <s v="PECEM"/>
    <s v="29189912"/>
    <s v="9 X 20 CONTAINERS CONTAINING 180 PALLET OF ACID TECNICO NUFARM"/>
    <n v="184320.01"/>
    <n v="184.32"/>
    <n v="2420000"/>
    <n v="13.129339565465518"/>
    <x v="9"/>
    <s v="2,4 D"/>
    <s v="Herbicide"/>
  </r>
  <r>
    <d v="2019-12-07T00:00:00"/>
    <s v="December, 2019"/>
    <s v="December, 2019´"/>
    <s v="Nufarm Industria Quimica E Farmaceutica Sa"/>
    <x v="1"/>
    <s v="Ceará"/>
    <s v="Dow"/>
    <s v="HOUSTON (TX)"/>
    <s v="PECEM"/>
    <s v="34020000"/>
    <s v="2 X 20 CONTAINERS CONTAINING 156 DRUMS OF TRITON X-114 SURFACTANT"/>
    <n v="34554"/>
    <n v="34.549999999999997"/>
    <n v="89200"/>
    <n v="2.5814666898188343"/>
    <x v="14"/>
    <s v="Triton"/>
    <s v="Surfactant"/>
  </r>
  <r>
    <d v="2019-12-07T00:00:00"/>
    <s v="December, 2019"/>
    <s v="December, 2019´"/>
    <s v="Nufarm Industria Quimica E Farmaceutica Sa"/>
    <x v="1"/>
    <s v="Ceará"/>
    <s v="Dow"/>
    <s v="HOUSTON (TX)"/>
    <s v="PECEM"/>
    <s v="34020000"/>
    <s v="1 X 20 CONTAINERS CONTAINING 78 DRUMS OF TRITON X-114 SURFACTANT"/>
    <n v="17277"/>
    <n v="17.28"/>
    <n v="44600"/>
    <n v="2.5814666898188343"/>
    <x v="14"/>
    <s v="Triton"/>
    <s v="Surfactant"/>
  </r>
  <r>
    <d v="2019-12-07T00:00:00"/>
    <s v="December, 2019"/>
    <s v="December, 2019´"/>
    <s v="Nufarm Industria Quimica E Farmaceutica Sa"/>
    <x v="1"/>
    <s v="Ceará"/>
    <s v="Taminco Bvba"/>
    <s v="ANTWERPEN"/>
    <s v="PECEM"/>
    <s v="29210000"/>
    <s v="7 X 20 CONTAINERS CONTAINING 7 TANK OF DIMETHYLAMINE, AQUEOUS SOLUTION"/>
    <n v="129020"/>
    <n v="129.02000000000001"/>
    <n v="245000"/>
    <n v="1.8989303983878469"/>
    <x v="15"/>
    <s v="Not Identified"/>
    <s v="General Chemical"/>
  </r>
  <r>
    <d v="2019-12-06T00:00:00"/>
    <s v="December, 2019"/>
    <s v="December, 2019´"/>
    <s v="Nufarm Industria Quimica E Farmaceutica Sa"/>
    <x v="1"/>
    <s v="Ceará"/>
    <s v="Fengshan Group"/>
    <s v="SHANGHAI"/>
    <s v="PECEM"/>
    <s v="29333929"/>
    <s v="1 X 20 CONTAINERS CONTAINING 20 DRUMS OF ACETAMIPRID 99% TECH"/>
    <n v="10060"/>
    <n v="10.06"/>
    <n v="368000"/>
    <n v="36.580516898608352"/>
    <x v="11"/>
    <s v="Not Identified"/>
    <s v="Insecticide"/>
  </r>
  <r>
    <d v="2019-12-06T00:00:00"/>
    <s v="December, 2019"/>
    <s v="December, 2019´"/>
    <s v="Nufarm Industria Quimica E Farmaceutica Sa"/>
    <x v="1"/>
    <s v="Ceará"/>
    <s v="Nufarm Chemical Shanghai Co., Ltd."/>
    <s v="SHANGHAI"/>
    <s v="PECEM"/>
    <s v="29331990"/>
    <s v="1 X 40 CONTAINERS CONTAINING 30 BAGS OF FIPRONIL TECNICO FISCAL PESTICIDE SOLID TOXIC"/>
    <n v="15450"/>
    <n v="15.45"/>
    <n v="2275000"/>
    <n v="147.24919093851133"/>
    <x v="18"/>
    <s v="Not Identified"/>
    <s v="Insecticide"/>
  </r>
  <r>
    <d v="2019-12-01T00:00:00"/>
    <s v="December, 2019"/>
    <s v="December, 2019´"/>
    <s v="Nufarm Industria Quimica &amp; Farmaceutica Sa"/>
    <x v="1"/>
    <s v="São Paulo"/>
    <s v="Nufarm Chemical Shanghai Co., Ltd."/>
    <s v="SHANGHAI"/>
    <s v="SANTOS"/>
    <s v="29333935"/>
    <s v="1 X 40 CONTAINERS CONTAINING 40 BAGS OF IMAZETAPIR TECNICO NUFARM"/>
    <n v="18120"/>
    <n v="18.12"/>
    <n v="663000"/>
    <n v="36.589403973509931"/>
    <x v="0"/>
    <s v="Kyte"/>
    <s v="Herbicide"/>
  </r>
  <r>
    <d v="2019-12-01T00:00:00"/>
    <s v="December, 2019"/>
    <s v="December, 2019´"/>
    <s v="Nufarm Industria Quimica E Farmaceutica Sa"/>
    <x v="1"/>
    <s v="Ceará"/>
    <s v="Sulphur Mills Ltd."/>
    <s v="HAZIRA"/>
    <s v="PECEM"/>
    <s v="38086990"/>
    <s v="2 X 20 CONTAINERS CONTAINING 38 CASE OF KAISO 250 CS LAMBDA-CYHALOTHRIN"/>
    <n v="42750"/>
    <n v="42.75"/>
    <n v="689000"/>
    <n v="16.116959064327485"/>
    <x v="6"/>
    <s v="Kaiso"/>
    <s v="Pesticide"/>
  </r>
  <r>
    <d v="2019-11-29T00:00:00"/>
    <s v="November, 2019"/>
    <s v="November, 2019´"/>
    <s v="Nufarm Industria Quimica E Farmaceutica Sa"/>
    <x v="1"/>
    <s v="Ceará"/>
    <s v="Lier Chemical Co., Ltd."/>
    <s v="SHANGHAI"/>
    <s v="PECEM"/>
    <s v="29333921"/>
    <s v="3 X 40 CONTAINERS CONTAINING 120 BAGS OF PICLORAM TECNICO NUFARM"/>
    <n v="62400"/>
    <n v="62.4"/>
    <n v="1454000"/>
    <n v="23.301282051282051"/>
    <x v="2"/>
    <s v="Not Identified"/>
    <s v="Herbicide"/>
  </r>
  <r>
    <d v="2019-11-28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% WG"/>
    <n v="128640"/>
    <n v="128.63999999999999"/>
    <n v="732000"/>
    <n v="5.6902985074626864"/>
    <x v="3"/>
    <s v="Nufosate"/>
    <s v="Herbicide"/>
  </r>
  <r>
    <d v="2019-11-28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% WG"/>
    <n v="128640"/>
    <n v="128.63999999999999"/>
    <n v="732000"/>
    <n v="5.6902985074626864"/>
    <x v="3"/>
    <s v="Nufosate"/>
    <s v="Herbicide"/>
  </r>
  <r>
    <d v="2019-11-28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610000"/>
    <n v="5.6902985074626864"/>
    <x v="3"/>
    <s v="Nufosate"/>
    <s v="Herbicide"/>
  </r>
  <r>
    <d v="2019-11-27T00:00:00"/>
    <s v="November, 2019"/>
    <s v="November, 2019´"/>
    <s v="Nufarm Industria Quimica E Farmaceutica Sa"/>
    <x v="1"/>
    <s v="Ceará"/>
    <s v="Dow"/>
    <s v="HOUSTON (TX)"/>
    <s v="PECEM"/>
    <s v="34020000"/>
    <s v="1 X 20 CONTAINERS CONTAINING 78 DRUMS OF TRITON TM X 114 SURFACTANT"/>
    <n v="17277"/>
    <n v="17.28"/>
    <n v="43700"/>
    <n v="2.5293743126700239"/>
    <x v="14"/>
    <s v="Triton"/>
    <s v="Surfactant"/>
  </r>
  <r>
    <d v="2019-11-27T00:00:00"/>
    <s v="November, 2019"/>
    <s v="November, 2019´"/>
    <s v="Nufarm Industria Quimica E Farmaceutica Sa"/>
    <x v="1"/>
    <s v="Ceará"/>
    <s v="Dow"/>
    <s v="HOUSTON (TX)"/>
    <s v="PECEM"/>
    <s v="34020000"/>
    <s v="3 X 20 CONTAINERS CONTAINING 234 DRUMS OF TRITON TM X 114 SURFACTANT"/>
    <n v="51832"/>
    <n v="51.83"/>
    <n v="131000"/>
    <n v="2.5273962031177652"/>
    <x v="14"/>
    <s v="Triton"/>
    <s v="Surfactant"/>
  </r>
  <r>
    <d v="2019-11-27T00:00:00"/>
    <s v="November, 2019"/>
    <s v="November, 2019´"/>
    <s v="Nufarm Industria Quimica E Farmaceutica Sa"/>
    <x v="1"/>
    <s v="Ceará"/>
    <s v="Dow"/>
    <s v="HOUSTON (TX)"/>
    <s v="PECEM"/>
    <s v="34020000"/>
    <s v="2 X 20 CONTAINERS CONTAINING 156 DRUMS OF TRITON TM X 114 SURFACTANT"/>
    <n v="34820"/>
    <n v="34.82"/>
    <n v="88000"/>
    <n v="2.5272831705916139"/>
    <x v="14"/>
    <s v="Triton"/>
    <s v="Surfactant"/>
  </r>
  <r>
    <d v="2019-11-24T00:00:00"/>
    <s v="November, 2019"/>
    <s v="November, 2019´"/>
    <s v="Nufarm Industria Quimica E Farmaceutica Sa"/>
    <x v="1"/>
    <s v="Ceará"/>
    <s v="Nufarm Chemical Shanghai Co., Ltd."/>
    <s v="SHANGHAI"/>
    <s v="PECEM"/>
    <s v="29339969"/>
    <s v="1 X 20 CONTAINERS CONTAINING 30 DRUMS OF TEBUCONAZOLE TECHNICAL FISCAL"/>
    <n v="9090"/>
    <n v="9.09"/>
    <n v="106000"/>
    <n v="11.66116611661166"/>
    <x v="8"/>
    <s v="Torque"/>
    <s v="Fungicide"/>
  </r>
  <r>
    <d v="2019-11-24T00:00:00"/>
    <s v="November, 2019"/>
    <s v="November, 2019´"/>
    <s v="Nufarm Industria Quimica &amp; Farmaceutica Sa"/>
    <x v="1"/>
    <s v="São Paulo"/>
    <s v="Nufarm Chemical Shanghai Co., Ltd."/>
    <s v="SHANGHAI"/>
    <s v="SANTOS"/>
    <s v="38089329"/>
    <s v="2 X 40 CONTAINERS CONTAINING 4800 CARTONS OF NUFURON FISCAL"/>
    <n v="14400"/>
    <n v="14.4"/>
    <n v="82000"/>
    <n v="5.6944444444444446"/>
    <x v="12"/>
    <s v="Nufuron"/>
    <s v="Herbicide"/>
  </r>
  <r>
    <d v="2019-11-23T00:00:00"/>
    <s v="November, 2019"/>
    <s v="November, 2019´"/>
    <s v="Nufarm Industria Quimica E Farmaceutica Sa"/>
    <x v="1"/>
    <s v="Ceará"/>
    <s v="Quehenberger Air &amp; Ocean Gmb H"/>
    <s v="HAMBURG"/>
    <s v="PECEM"/>
    <s v="29189912"/>
    <s v="9 X 20 CONTAINERS CONTAINING 180 PALLET OF 2,4-D ACID TECNICO NUFARM"/>
    <n v="184320.01"/>
    <n v="184.32"/>
    <n v="2160000"/>
    <n v="11.718749364217157"/>
    <x v="9"/>
    <s v="2,4 D"/>
    <s v="Herbicide"/>
  </r>
  <r>
    <d v="2019-11-23T00:00:00"/>
    <s v="November, 2019"/>
    <s v="November, 2019´"/>
    <s v="Nufarm Industria Quimica E Farmaceutica Sa"/>
    <x v="1"/>
    <s v="Ceará"/>
    <s v="Gharda Chemicals Ltd."/>
    <s v="NHAVA SHEVA (JAWAHARLAL N"/>
    <s v="PECEM"/>
    <s v="29333922"/>
    <s v="6 X 20 CONTAINERS CONTAINING 408 DRUMS OF INSECTICIDE CLORPIRIFOS TECNI CO AGRIPEC EPOXY COATED STEEL DRUMS"/>
    <n v="127053"/>
    <n v="127.05"/>
    <n v="3009000"/>
    <n v="23.683029916648959"/>
    <x v="7"/>
    <s v="Agripec"/>
    <s v="Pesticide"/>
  </r>
  <r>
    <d v="2019-11-23T00:00:00"/>
    <s v="November, 2019"/>
    <s v="November, 2019´"/>
    <s v="Nufarm Industria Quimica E Farmaceutica Sa"/>
    <x v="1"/>
    <s v="Ceará"/>
    <s v="Quehenberger Air &amp; Ocean Gmb H"/>
    <s v="HAMBURG"/>
    <s v="PECEM"/>
    <s v="29189912"/>
    <s v="9 X 20 CONTAINERS CONTAINING 180 PALLET OF 2,4-D ACID TECNICO NUFARM"/>
    <n v="184320.01"/>
    <n v="184.32"/>
    <n v="2160000"/>
    <n v="11.718749364217157"/>
    <x v="9"/>
    <s v="2,4 D"/>
    <s v="Herbicide"/>
  </r>
  <r>
    <d v="2019-11-22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610000"/>
    <n v="5.6902985074626864"/>
    <x v="3"/>
    <s v="Nufosate"/>
    <s v="Herbicide"/>
  </r>
  <r>
    <d v="2019-11-22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% WG"/>
    <n v="128640"/>
    <n v="128.63999999999999"/>
    <n v="732000"/>
    <n v="5.6902985074626864"/>
    <x v="3"/>
    <s v="Nufosate"/>
    <s v="Herbicide"/>
  </r>
  <r>
    <d v="2019-11-22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610000"/>
    <n v="5.6902985074626864"/>
    <x v="3"/>
    <s v="Nufosate"/>
    <s v="Herbicide"/>
  </r>
  <r>
    <d v="2019-11-22T00:00:00"/>
    <s v="November, 2019"/>
    <s v="Nov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"/>
    <n v="93500"/>
    <n v="93.5"/>
    <n v="1847000"/>
    <n v="19.754010695187166"/>
    <x v="9"/>
    <s v="2,4 D"/>
    <s v="Herbicide"/>
  </r>
  <r>
    <d v="2019-11-22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610000"/>
    <n v="5.6902985074626864"/>
    <x v="3"/>
    <s v="Nufosate"/>
    <s v="Herbicide"/>
  </r>
  <r>
    <d v="2019-11-22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610000"/>
    <n v="5.6902985074626864"/>
    <x v="3"/>
    <s v="Nufosate"/>
    <s v="Herbicide"/>
  </r>
  <r>
    <d v="2019-11-22T00:00:00"/>
    <s v="November, 2019"/>
    <s v="Nov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610000"/>
    <n v="5.6902985074626864"/>
    <x v="3"/>
    <s v="Nufosate"/>
    <s v="Herbicide"/>
  </r>
  <r>
    <d v="2019-11-22T00:00:00"/>
    <s v="November, 2019"/>
    <s v="Nov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"/>
    <n v="93500"/>
    <n v="93.5"/>
    <n v="1847000"/>
    <n v="19.754010695187166"/>
    <x v="9"/>
    <s v="2,4 D"/>
    <s v="Herbicide"/>
  </r>
  <r>
    <d v="2019-11-21T00:00:00"/>
    <s v="November, 2019"/>
    <s v="November, 2019´"/>
    <s v="Nufarm Industria Quimica E Farmaceutica Sa"/>
    <x v="1"/>
    <s v="Ceará"/>
    <s v="Ningbo Sunjoy Bioscience Co., Ltd."/>
    <s v="SHANGHAI"/>
    <s v="PECEM"/>
    <s v="29333935"/>
    <s v="1 X 40 CONTAINERS CONTAINING 54 BAGS OF IMAZETAPIR TECNICO AGRIPEC FISCAL"/>
    <n v="24408"/>
    <n v="24.41"/>
    <n v="889000"/>
    <n v="36.422484431333991"/>
    <x v="0"/>
    <s v="Kyte"/>
    <s v="Herbicide"/>
  </r>
  <r>
    <d v="2019-11-17T00:00:00"/>
    <s v="November, 2019"/>
    <s v="November, 2019´"/>
    <s v="Nufarm Industria Quimica E Farmaceutica Sa"/>
    <x v="1"/>
    <s v="Ceará"/>
    <s v="Celanese Operations Mexico S De Rl Cv"/>
    <s v="VERACRUZ"/>
    <s v="PECEM"/>
    <s v="29211100"/>
    <s v="7 X 20 CONTAINERS CONTAINING 7 TANK OF DIMETHYLMINE, AQUEOUS SOLUTION"/>
    <n v="128330"/>
    <n v="128.33000000000001"/>
    <n v="133000"/>
    <n v="1.0363905555988466"/>
    <x v="15"/>
    <s v="Not Identified"/>
    <s v="General Chemical"/>
  </r>
  <r>
    <d v="2019-11-17T00:00:00"/>
    <s v="November, 2019"/>
    <s v="November, 2019´"/>
    <s v="Nufarm Industria Quimica E Farmaceutica Sa"/>
    <x v="1"/>
    <s v="Ceará"/>
    <s v="Celanese Operations Mexico S De Rl Cv"/>
    <s v="VERACRUZ"/>
    <s v="PECEM"/>
    <s v="29211100"/>
    <s v="7 X 20 CONTAINERS CONTAINING 7 TANK OF DIMETHYLMINE, AQUEOUS SOLUTION"/>
    <n v="128170"/>
    <n v="128.16999999999999"/>
    <n v="133000"/>
    <n v="1.0376843255051884"/>
    <x v="15"/>
    <s v="Not Identified"/>
    <s v="General Chemical"/>
  </r>
  <r>
    <d v="2019-11-13T00:00:00"/>
    <s v="November, 2019"/>
    <s v="November, 2019´"/>
    <s v="Nufarm Industria Quimica E Farmaceutica Sa"/>
    <x v="1"/>
    <s v="Ceará"/>
    <s v="Newport Logistics"/>
    <s v="HOUSTON (TX)"/>
    <s v="PECEM"/>
    <s v="29211900"/>
    <s v="2 X 20 CONTAINERS CONTAINING 2 FLEXITANK OF MONOISOPROPYLAMINE ISOPROPYLAMINE"/>
    <n v="29429"/>
    <n v="29.43"/>
    <n v="93300"/>
    <n v="3.170342179482823"/>
    <x v="13"/>
    <s v="Not Identified"/>
    <s v="General Chemical"/>
  </r>
  <r>
    <d v="2019-11-13T00:00:00"/>
    <s v="November, 2019"/>
    <s v="November, 2019´"/>
    <s v="Nufarm Industria Quimica E Farmaceutica Sa"/>
    <x v="1"/>
    <s v="Ceará"/>
    <s v="Dow"/>
    <s v="HOUSTON (TX)"/>
    <s v="PECEM"/>
    <s v="34020000"/>
    <s v="2 X 20 CONTAINERS CONTAINING 156 DRUMS OF TRITON TM X 114 SURFACTANT"/>
    <n v="34820"/>
    <n v="34.82"/>
    <n v="88000"/>
    <n v="2.5272831705916139"/>
    <x v="14"/>
    <s v="Triton"/>
    <s v="Surfactant"/>
  </r>
  <r>
    <d v="2019-11-13T00:00:00"/>
    <s v="November, 2019"/>
    <s v="November, 2019´"/>
    <s v="Nufarm Industria Quimica E Farmaceutica Sa"/>
    <x v="1"/>
    <s v="Ceará"/>
    <s v="Dow"/>
    <s v="HOUSTON (TX)"/>
    <s v="PECEM"/>
    <s v="34020000"/>
    <s v="2 X 20 CONTAINERS CONTAINING 156 DRUMS OF TRITON TM X 114 SURFACTANT"/>
    <n v="34820"/>
    <n v="34.82"/>
    <n v="88000"/>
    <n v="2.5272831705916139"/>
    <x v="14"/>
    <s v="Triton"/>
    <s v="Surfactant"/>
  </r>
  <r>
    <d v="2019-11-13T00:00:00"/>
    <s v="November, 2019"/>
    <s v="November, 2019´"/>
    <s v="Nufarm Industria Quimica E Farmaceutica Sa"/>
    <x v="1"/>
    <s v="Ceará"/>
    <s v="Dow"/>
    <s v="HOUSTON (TX)"/>
    <s v="PECEM"/>
    <s v="34020000"/>
    <s v="1 X 20 CONTAINERS CONTAINING 78 DRUMS OF TRITON TM X 114 SURFACTANT"/>
    <n v="17410"/>
    <n v="17.41"/>
    <n v="44000"/>
    <n v="2.5272831705916139"/>
    <x v="14"/>
    <s v="Triton"/>
    <s v="Surfactant"/>
  </r>
  <r>
    <d v="2019-11-13T00:00:00"/>
    <s v="November, 2019"/>
    <s v="November, 2019´"/>
    <s v="Nufarm Industria Quimica E Farmaceutica Sa"/>
    <x v="1"/>
    <s v="Ceará"/>
    <s v="Dow"/>
    <s v="HOUSTON (TX)"/>
    <s v="PECEM"/>
    <s v="34020000"/>
    <s v="3 X 20 CONTAINERS CONTAINING 234 DRUMS OF TRITON TM X 114 SURFACTANT"/>
    <n v="52231"/>
    <n v="52.23"/>
    <n v="132000"/>
    <n v="2.5272347839405715"/>
    <x v="14"/>
    <s v="Triton"/>
    <s v="Surfactant"/>
  </r>
  <r>
    <d v="2019-11-13T00:00:00"/>
    <s v="November, 2019"/>
    <s v="November, 2019´"/>
    <s v="Nufarm Industria Quimica E Farmaceutica Sa"/>
    <x v="1"/>
    <s v="Ceará"/>
    <s v="Dow"/>
    <s v="HOUSTON (TX)"/>
    <s v="PECEM"/>
    <s v="34020000"/>
    <s v="1 X 20 CONTAINERS CONTAINING 78 DRUMS OF TRITON TM X 114 SURFACTANT"/>
    <n v="17410"/>
    <n v="17.41"/>
    <n v="44000"/>
    <n v="2.5272831705916139"/>
    <x v="14"/>
    <s v="Triton"/>
    <s v="Surfactant"/>
  </r>
  <r>
    <d v="2019-11-10T00:00:00"/>
    <s v="November, 2019"/>
    <s v="November, 2019´"/>
    <s v="Nufarm Industria Quimica E Farmaceutica Sa"/>
    <x v="1"/>
    <s v="Ceará"/>
    <s v="Sulphur Mills Ltd."/>
    <s v="HAZIRA"/>
    <s v="PECEM"/>
    <s v="38086990"/>
    <s v="4 X 20 CONTAINERS CONTAINING 76 CASE OF KAISO 250 CS LAMBDA-CYHALOTHRIN 250 CS"/>
    <n v="85500"/>
    <n v="85.5"/>
    <n v="1493000"/>
    <n v="17.461988304093566"/>
    <x v="6"/>
    <s v="Kaiso"/>
    <s v="Pesticide"/>
  </r>
  <r>
    <d v="2019-11-10T00:00:00"/>
    <s v="November, 2019"/>
    <s v="November, 2019´"/>
    <s v="Nufarm Industria Quimica E Farmaceutica Sa"/>
    <x v="1"/>
    <s v="Ceará"/>
    <s v="Sulphur Mills Ltd."/>
    <s v="HAZIRA"/>
    <s v="PECEM"/>
    <s v="38086990"/>
    <s v="1 X 20 CONTAINERS CONTAINING 19 CASE OF KAISO 250 CS LAMBDA-CYHALOTHRIN 250 CS"/>
    <n v="21375"/>
    <n v="21.38"/>
    <n v="373000"/>
    <n v="17.450292397660817"/>
    <x v="6"/>
    <s v="Kaiso"/>
    <s v="Pesticide"/>
  </r>
  <r>
    <d v="2019-11-09T00:00:00"/>
    <s v="November, 2019"/>
    <s v="November, 2019´"/>
    <s v="Nufarm Industria Quimica E Farmaceutica Sa"/>
    <x v="1"/>
    <s v="Ceará"/>
    <s v="Nufarm Australia"/>
    <s v="MELBOURNE"/>
    <s v="PECEM"/>
    <s v="29189912"/>
    <s v="4 X 20 CONTAINERS CONTAINING 80 PACKAGES OF 2,4-DICHLOROPHENOXYACETIC ACID"/>
    <n v="74800"/>
    <n v="74.8"/>
    <n v="1478000"/>
    <n v="19.759358288770052"/>
    <x v="9"/>
    <s v="2,4 D"/>
    <s v="Herbicide"/>
  </r>
  <r>
    <d v="2019-11-09T00:00:00"/>
    <s v="November, 2019"/>
    <s v="Nov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"/>
    <n v="93500"/>
    <n v="93.5"/>
    <n v="1847000"/>
    <n v="19.754010695187166"/>
    <x v="9"/>
    <s v="2,4 D"/>
    <s v="Herbicide"/>
  </r>
  <r>
    <d v="2019-11-09T00:00:00"/>
    <s v="November, 2019"/>
    <s v="Nov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"/>
    <n v="93500"/>
    <n v="93.5"/>
    <n v="1847000"/>
    <n v="19.754010695187166"/>
    <x v="9"/>
    <s v="2,4 D"/>
    <s v="Herbicide"/>
  </r>
  <r>
    <d v="2019-11-08T00:00:00"/>
    <s v="November, 2019"/>
    <s v="November, 2019´"/>
    <s v="Nufarm Industria Quimica &amp; Farmaceutica Sa"/>
    <x v="1"/>
    <s v="São Paulo"/>
    <s v="Indofil Industries Ltd."/>
    <s v="HAZIRA"/>
    <s v="SANTOS"/>
    <s v="38089293"/>
    <s v="1 X 40 CONTAINERS CONTAINING 2560 BAGS OF MANFIL 800 WP"/>
    <n v="27440"/>
    <n v="27.44"/>
    <n v="97500"/>
    <n v="3.5532069970845481"/>
    <x v="19"/>
    <s v="Manfill 800 WP"/>
    <s v="Fungicide"/>
  </r>
  <r>
    <d v="2019-11-07T00:00:00"/>
    <s v="November, 2019"/>
    <s v="November, 2019´"/>
    <s v="Nufarm Industria Quimica E Farmaceutica Sa"/>
    <x v="1"/>
    <s v="Ceará"/>
    <s v="Gharda Chemicals Ltd."/>
    <s v="NHAVA SHEVA (JAWAHARLAL N"/>
    <s v="PECEM"/>
    <s v="29333922"/>
    <s v="6 X 20 CONTAINERS CONTAINING 408 DRUMS OF CHLORPYRIFOS TECH"/>
    <n v="127069"/>
    <n v="127.07"/>
    <n v="3009000"/>
    <n v="23.68004784801958"/>
    <x v="7"/>
    <s v="Agripec"/>
    <s v="Pesticide"/>
  </r>
  <r>
    <d v="2019-11-07T00:00:00"/>
    <s v="November, 2019"/>
    <s v="November, 2019´"/>
    <s v="Nufarm Industria Quimica E Farmaceutica Sa"/>
    <x v="1"/>
    <s v="Ceará"/>
    <s v="Zhejiang Xinhua Chemical Co., Ltd."/>
    <s v="NINGBO"/>
    <s v="PECEM"/>
    <s v="29211923"/>
    <s v="4 X 20 CONTAINERS CONTAINING 4 TANK OF MONOISOPROPYLAMINE"/>
    <n v="62210"/>
    <n v="62.21"/>
    <n v="171000"/>
    <n v="2.7487542195788457"/>
    <x v="13"/>
    <s v="Not Identified"/>
    <s v="General Chemical"/>
  </r>
  <r>
    <d v="2019-11-07T00:00:00"/>
    <s v="November, 2019"/>
    <s v="November, 2019´"/>
    <s v="Nufarm Industria Quimica E Farmaceutica Sa"/>
    <x v="1"/>
    <s v="Ceará"/>
    <s v="Fengshan Group"/>
    <s v="SHANGHAI"/>
    <s v="PECEM"/>
    <s v="29333929"/>
    <s v="1 X 20 CONTAINERS CONTAINING 20 DRUMS OF ACETAMIPRID 99 TECH"/>
    <n v="10060"/>
    <n v="10.06"/>
    <n v="366000"/>
    <n v="36.381709741550694"/>
    <x v="11"/>
    <s v="Not Identified"/>
    <s v="Insecticide"/>
  </r>
  <r>
    <d v="2019-11-06T00:00:00"/>
    <s v="November, 2019"/>
    <s v="November, 2019´"/>
    <s v="Nufarm Industria Quimica E Farmaceutica Sa"/>
    <x v="1"/>
    <s v="Ceará"/>
    <s v="Newport Logistics"/>
    <s v="HOUSTON (TX)"/>
    <s v="PECEM"/>
    <s v="27070000"/>
    <s v="5 X 20 CONTAINERS CONTAINING 5 TANK OF XYLENES TOXIC INHALATION HAZARD ZONE"/>
    <n v="93994"/>
    <n v="93.99"/>
    <s v=""/>
    <e v="#VALUE!"/>
    <x v="20"/>
    <s v="Not Identified"/>
    <s v="General Chemical"/>
  </r>
  <r>
    <d v="2019-11-06T00:00:00"/>
    <s v="November, 2019"/>
    <s v="November, 2019´"/>
    <s v="Nufarm Industria Quimica E Farmaceutica Sa"/>
    <x v="1"/>
    <s v="Ceará"/>
    <s v="Newport Logistics"/>
    <s v="HOUSTON (TX)"/>
    <s v="PECEM"/>
    <s v="29211900"/>
    <s v="7 X 20 CONTAINERS CONTAINING 7 TANK OF MONOISOPROPYLAMINE ISOPROPYLAMINE"/>
    <n v="101995"/>
    <n v="102"/>
    <n v="323000"/>
    <n v="3.1668219030344624"/>
    <x v="13"/>
    <s v="Not Identified"/>
    <s v="General Chemical"/>
  </r>
  <r>
    <d v="2019-11-06T00:00:00"/>
    <s v="November, 2019"/>
    <s v="November, 2019´"/>
    <s v="Nufarm Industria Quimica E Farmaceutica Sa"/>
    <x v="1"/>
    <s v="Ceará"/>
    <s v="Newport Logistics"/>
    <s v="HOUSTON (TX)"/>
    <s v="PECEM"/>
    <s v="27070000"/>
    <s v="3 X 20 CONTAINERS CONTAINING 3 TANK OF 1307 , XYLENES TOXIC INHALATION HAZARD ZONE"/>
    <n v="56527"/>
    <n v="56.53"/>
    <s v=""/>
    <e v="#VALUE!"/>
    <x v="20"/>
    <s v="Not Identified"/>
    <s v="General Chemical"/>
  </r>
  <r>
    <d v="2019-11-04T00:00:00"/>
    <s v="November, 2019"/>
    <s v="November, 2019´"/>
    <s v="Nufarm Industria Quimica &amp; Farmaceutica Sa"/>
    <x v="1"/>
    <s v="São Paulo"/>
    <s v="Indofil Industries Ltd."/>
    <s v="HAZIRA"/>
    <s v="SANTOS"/>
    <s v="38089293"/>
    <s v="10 X 40 CONTAINERS CONTAINING 25600 BAGS OF MANFIL 800 WP"/>
    <n v="274399.99"/>
    <n v="274.39999999999998"/>
    <n v="975000"/>
    <n v="3.5532071265746037"/>
    <x v="19"/>
    <s v="Manfill 800 WP"/>
    <s v="Fungicide"/>
  </r>
  <r>
    <d v="2019-11-03T00:00:00"/>
    <s v="November, 2019"/>
    <s v="November, 2019´"/>
    <s v="Nufarm Industria Quimica E Farmaceutica Sa"/>
    <x v="1"/>
    <s v="Ceará"/>
    <s v="Nufarm Australia"/>
    <s v="MELBOURNE"/>
    <s v="PECEM"/>
    <s v="29189912"/>
    <s v="5 X 20 CONTAINERS CONTAINING 100 PACKAGES OF TECHNICAL 2 4 DICHLOROPHENOXYACETIC ACID"/>
    <n v="93500"/>
    <n v="93.5"/>
    <n v="1847000"/>
    <n v="19.754010695187166"/>
    <x v="9"/>
    <s v="2,4 D"/>
    <s v="Herbicide"/>
  </r>
  <r>
    <d v="2019-11-03T00:00:00"/>
    <s v="November, 2019"/>
    <s v="November, 2019´"/>
    <s v="Nufarm Industria Quimica E Farmaceutica Sa"/>
    <x v="1"/>
    <s v="Ceará"/>
    <s v="Nufarm Australia"/>
    <s v="MELBOURNE"/>
    <s v="PECEM"/>
    <s v="29189912"/>
    <s v="5 X 20 CONTAINERS CONTAINING 100 PACKAGES OF TECHNICAL 2 4 DICHLOROPHENOXYACETIC ACID"/>
    <n v="93500"/>
    <n v="93.5"/>
    <n v="1847000"/>
    <n v="19.754010695187166"/>
    <x v="9"/>
    <s v="2,4 D"/>
    <s v="Herbicide"/>
  </r>
  <r>
    <d v="2019-11-02T00:00:00"/>
    <s v="November, 2019"/>
    <s v="November, 2019´"/>
    <s v="Nufarm Industria Quimica E Farmaceutica Sa"/>
    <x v="1"/>
    <s v="Ceará"/>
    <s v="Quehenberger Air &amp; Ocean Gmb H"/>
    <s v="HAMBURG"/>
    <s v="PECEM"/>
    <s v="29189912"/>
    <s v="9 X 20 CONTAINERS CONTAINING 180 PALLET OF ,4-D ACID TECNICO NUFARM 2,4-D ACID TECNICO NUFARM"/>
    <n v="184320.01"/>
    <n v="184.32"/>
    <n v="2160000"/>
    <n v="11.718749364217157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5 X 40 CONTAINERS CONTAINING 50 SKIDS OF 4-D ACID"/>
    <n v="90000"/>
    <n v="90"/>
    <n v="447000"/>
    <n v="4.9666666666666668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87089900"/>
    <s v="1 X 40 CONTAINERS CONTAINING 10 SKIDS OF ENVIRONMENTALLY HAZARDOUS SUBSTANCES, SOLID 2, 4-D ACID"/>
    <n v="18000"/>
    <n v="18"/>
    <s v=""/>
    <e v="#VALUE!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1 X 40 &amp; 4 X 40 CONTAINERS CONTAINING 50 SKIDS OF 4-D ACID"/>
    <n v="90000"/>
    <n v="90"/>
    <n v="447000"/>
    <n v="4.9666666666666668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5 X 40 CONTAINERS CONTAINING 50 SKIDS OF 4-D ACID"/>
    <n v="90000"/>
    <n v="90"/>
    <n v="447000"/>
    <n v="4.9666666666666668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1 X 40 &amp; 4 X 40 CONTAINERS CONTAINING 50 SKIDS OF 4-D ACID"/>
    <n v="90000"/>
    <n v="90"/>
    <n v="447000"/>
    <n v="4.9666666666666668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2 X 40 &amp; 3 X 40 CONTAINERS CONTAINING 50 SKIDS OF 4-D ACID"/>
    <n v="90000"/>
    <n v="90"/>
    <n v="447000"/>
    <n v="4.9666666666666668"/>
    <x v="9"/>
    <s v="2,4 D"/>
    <s v="Herbicide"/>
  </r>
  <r>
    <d v="2019-10-30T00:00:00"/>
    <s v="October, 2019"/>
    <s v="October, 2019´"/>
    <s v="Nufarm Industria Quimica E Farmaceutica Sa"/>
    <x v="1"/>
    <s v="Ceará"/>
    <s v="Celanese Operations Mexico S De Rl Cv"/>
    <s v="VERACRUZ"/>
    <s v="PECEM"/>
    <s v="29210000"/>
    <s v="6 X 20 CONTAINERS CONTAINING 6 FLEXITANK OF DIMETHYLMINE, AQUEOUS SOLUTION"/>
    <n v="111000"/>
    <n v="111"/>
    <n v="341000"/>
    <n v="3.0720720720720722"/>
    <x v="15"/>
    <s v="Not Identified"/>
    <s v="General Chemical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1 X 40 &amp; 2 X 40 CONTAINERS CONTAINING 30 SKIDS OF 4-D ACID"/>
    <n v="54000"/>
    <n v="54"/>
    <n v="268000"/>
    <n v="4.9629629629629628"/>
    <x v="9"/>
    <s v="2,4 D"/>
    <s v="Herbicide"/>
  </r>
  <r>
    <d v="2019-10-30T00:00:00"/>
    <s v="October, 2019"/>
    <s v="October, 2019´"/>
    <s v="Nufarm Industria Quimica E Farmaceutica Sa"/>
    <x v="1"/>
    <s v="Ceará"/>
    <s v="Gulf Express Line"/>
    <s v="CHICAGO (IL)"/>
    <s v="PECEM"/>
    <s v="29189912"/>
    <s v="5 X 40 CONTAINERS CONTAINING 50 SKIDS OF 4-D ACID"/>
    <n v="91240"/>
    <n v="91.24"/>
    <n v="453000"/>
    <n v="4.9649276633055681"/>
    <x v="9"/>
    <s v="2,4 D"/>
    <s v="Herbicide"/>
  </r>
  <r>
    <d v="2019-10-29T00:00:00"/>
    <s v="October, 2019"/>
    <s v="October, 2019´"/>
    <s v="Nufarm Industria Quimica &amp; Farmaceutica Sa"/>
    <x v="1"/>
    <s v="São Paulo"/>
    <s v="Indofil Industries Ltd."/>
    <s v="HAZIRA"/>
    <s v="SANTOS"/>
    <s v="38089293"/>
    <s v="9 X 40 CONTAINERS CONTAINING 23040 BAGS OF MANFIL 800 WP"/>
    <n v="246960.01"/>
    <n v="246.96"/>
    <n v="972000"/>
    <n v="3.9358598989366738"/>
    <x v="19"/>
    <s v="Manfill 800 WP"/>
    <s v="Fungicide"/>
  </r>
  <r>
    <d v="2019-10-28T00:00:00"/>
    <s v="October, 2019"/>
    <s v="October, 2019´"/>
    <s v="Nufarm Industria Quimica E Farmaceutica Sa"/>
    <x v="1"/>
    <s v="Ceará"/>
    <s v="Sulphur Mills Ltd."/>
    <s v="HAZIRA"/>
    <s v="PECEM"/>
    <s v="38086990"/>
    <s v="2 X 20 CONTAINERS CONTAINING 38 CASE OF KAISO 250 CS LAMBDA-CYHALOTHRIN"/>
    <n v="42750"/>
    <n v="42.75"/>
    <n v="593000"/>
    <n v="13.871345029239766"/>
    <x v="6"/>
    <s v="Kaiso"/>
    <s v="Pesticide"/>
  </r>
  <r>
    <d v="2019-10-27T00:00:00"/>
    <s v="October, 2019"/>
    <s v="October, 2019´"/>
    <s v="Nufarm Industria Quimica E Farmaceutica Sa"/>
    <x v="1"/>
    <s v="Ceará"/>
    <s v="Nufarm Australia"/>
    <s v="MELBOURNE"/>
    <s v="PECEM"/>
    <s v="29189912"/>
    <s v="5 X 20 CONTAINERS CONTAINING 100 PACKAGES OF 2 4 DICHLOROPHENOXYACETIC ACID NON HAZARDOUS"/>
    <n v="93500"/>
    <n v="93.5"/>
    <n v="1778000"/>
    <n v="19.016042780748663"/>
    <x v="9"/>
    <s v="2,4 D"/>
    <s v="Herbicide"/>
  </r>
  <r>
    <d v="2019-10-27T00:00:00"/>
    <s v="October, 2019"/>
    <s v="October, 2019´"/>
    <s v="Nufarm Industria Quimica E Farmaceutica Sa"/>
    <x v="1"/>
    <s v="Ceará"/>
    <s v="Sulphur Mills Ltd."/>
    <s v="HAZIRA"/>
    <s v="PECEM"/>
    <s v="38086990"/>
    <s v="2 X 20 CONTAINERS CONTAINING 38 CASE OF LAMBDA-CYHALOTHRIN"/>
    <n v="42750"/>
    <n v="42.75"/>
    <n v="593000"/>
    <n v="13.871345029239766"/>
    <x v="6"/>
    <s v="Kaiso"/>
    <s v="Pesticide"/>
  </r>
  <r>
    <d v="2019-10-27T00:00:00"/>
    <s v="October, 2019"/>
    <s v="October, 2019´"/>
    <s v="Nufarm Industria Quimica E Farmaceutica Sa"/>
    <x v="1"/>
    <s v="Ceará"/>
    <s v="Sulphur Mills Ltd."/>
    <s v="HAZIRA"/>
    <s v="PECEM"/>
    <s v="38086990"/>
    <s v="2 X 20 CONTAINERS CONTAINING 38 CASE OF LAMBDA-CYHALOTHRIN"/>
    <n v="42750"/>
    <n v="42.75"/>
    <n v="593000"/>
    <n v="13.871345029239766"/>
    <x v="6"/>
    <s v="Kaiso"/>
    <s v="Pesticide"/>
  </r>
  <r>
    <d v="2019-10-26T00:00:00"/>
    <s v="October, 2019"/>
    <s v="October, 2019´"/>
    <s v="Nufarm Industria Quimica &amp; Farmaceutica Sa"/>
    <x v="1"/>
    <s v="São Paulo"/>
    <s v="Indofil Industries Ltd."/>
    <s v="HAZIRA"/>
    <s v="SANTOS"/>
    <s v="38089293"/>
    <s v="20 X 20 CONTAINERS CONTAINING 25600 BAGS OF MANFIL 800 WP INDIAN"/>
    <n v="274399.99"/>
    <n v="274.39999999999998"/>
    <n v="1080000"/>
    <n v="3.9358602017441764"/>
    <x v="19"/>
    <s v="Manfill 800 WP"/>
    <s v="Fungicide"/>
  </r>
  <r>
    <d v="2019-10-26T00:00:00"/>
    <s v="October, 2019"/>
    <s v="October, 2019´"/>
    <s v="Nufarm Industria Quimica E Farmaceutica Sa"/>
    <x v="1"/>
    <s v="Ceará"/>
    <s v="Quehenberger Air &amp; Ocean Gmb H"/>
    <s v="HAMBURG"/>
    <s v="PECEM"/>
    <s v="29189912"/>
    <s v="8 X 20 CONTAINERS CONTAINING 160 PALLET OF 2,4-D ACID TECNICO NUFARM"/>
    <n v="163840"/>
    <n v="163.84"/>
    <n v="1832000"/>
    <n v="11.181640625"/>
    <x v="9"/>
    <s v="2,4 D"/>
    <s v="Herbicide"/>
  </r>
  <r>
    <d v="2019-10-26T00:00:00"/>
    <s v="October, 2019"/>
    <s v="Octo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701000"/>
    <n v="5.5162102612527546"/>
    <x v="21"/>
    <s v="Nuquat"/>
    <s v="Herbicide"/>
  </r>
  <r>
    <d v="2019-10-26T00:00:00"/>
    <s v="October, 2019"/>
    <s v="October, 2019´"/>
    <s v="Nufarm Industria Quimica &amp; Farmaceutica Sa"/>
    <x v="1"/>
    <s v="São Paulo"/>
    <s v="Shandong Weifang Rainbow Chemical Co., Ltd."/>
    <s v="QINGDAO"/>
    <s v="SANTOS"/>
    <s v="38089325"/>
    <s v="4 X 40 CONTAINERS CONTAINING 4320 DRUMS OF NUQUAT PARAQUAT 276G,L SL BIPYRIDILIUM PESTICIDE LIQUID TOXIC"/>
    <n v="101664"/>
    <n v="101.66"/>
    <n v="561000"/>
    <n v="5.5181775259678947"/>
    <x v="21"/>
    <s v="Nuquat"/>
    <s v="Herbicide"/>
  </r>
  <r>
    <d v="2019-10-23T00:00:00"/>
    <s v="October, 2019"/>
    <s v="October, 2019´"/>
    <s v="Nufarm Industria Quimica E Farmaceutica Sa"/>
    <x v="1"/>
    <s v="Ceará"/>
    <s v="Gulf Express Line"/>
    <s v="CHICAGO (IL)"/>
    <s v="PECEM"/>
    <s v="29189912"/>
    <s v="3 X 40 CONTAINERS CONTAINING 30 SKIDS OF 4-D ACID"/>
    <n v="54000"/>
    <n v="54"/>
    <n v="268000"/>
    <n v="4.9629629629629628"/>
    <x v="9"/>
    <s v="2,4 D"/>
    <s v="Herbicide"/>
  </r>
  <r>
    <d v="2019-10-23T00:00:00"/>
    <s v="October, 2019"/>
    <s v="October, 2019´"/>
    <s v="Nufarm Industria Quimica E Farmaceutica Sa"/>
    <x v="1"/>
    <s v="Ceará"/>
    <s v="Gulf Express Line"/>
    <s v="CHICAGO (IL)"/>
    <s v="PECEM"/>
    <s v="29189920"/>
    <s v="4 X 40 CONTAINERS CONTAINING 40 SKIDS OF 4-D ACID"/>
    <n v="72000"/>
    <n v="72"/>
    <n v="357000"/>
    <n v="4.958333333333333"/>
    <x v="9"/>
    <s v="2,4 D"/>
    <s v="Herbicide"/>
  </r>
  <r>
    <d v="2019-10-23T00:00:00"/>
    <s v="October, 2019"/>
    <s v="October, 2019´"/>
    <s v="Nufarm Industria Quimica E Farmaceutica Sa"/>
    <x v="1"/>
    <s v="Ceará"/>
    <s v="Gulf Express Line"/>
    <s v="CHICAGO (IL)"/>
    <s v="PECEM"/>
    <s v="29189912"/>
    <s v="1 X 40 CONTAINERS CONTAINING 10 SKIDS OF 4-D ACID"/>
    <n v="18000"/>
    <n v="18"/>
    <n v="89400"/>
    <n v="4.9666666666666668"/>
    <x v="9"/>
    <s v="2,4 D"/>
    <s v="Herbicide"/>
  </r>
  <r>
    <d v="2019-10-23T00:00:00"/>
    <s v="October, 2019"/>
    <s v="October, 2019´"/>
    <s v="Nufarm Industria Quimica E Farmaceutica Sa"/>
    <x v="1"/>
    <s v="Ceará"/>
    <s v="Gulf Express Line"/>
    <s v="CHICAGO (IL)"/>
    <s v="PECEM"/>
    <s v="29189912"/>
    <s v="1 X 40 CONTAINERS CONTAINING 10 SKIDS OF 4-D ACID"/>
    <n v="18000"/>
    <n v="18"/>
    <n v="89400"/>
    <n v="4.9666666666666668"/>
    <x v="9"/>
    <s v="2,4 D"/>
    <s v="Herbicide"/>
  </r>
  <r>
    <d v="2019-10-23T00:00:00"/>
    <s v="October, 2019"/>
    <s v="October, 2019´"/>
    <s v="Nufarm Industria Quimica E Farmaceutica Sa"/>
    <x v="1"/>
    <s v="Ceará"/>
    <s v="Newport Logistics"/>
    <s v="HOUSTON (TX)"/>
    <s v="PECEM"/>
    <s v="29211923"/>
    <s v="9 X 20 CONTAINERS CONTAINING 9 TANK OF ISOPROPYLAMINE"/>
    <n v="130672"/>
    <n v="130.66999999999999"/>
    <n v="412000"/>
    <n v="3.152932533365985"/>
    <x v="13"/>
    <s v="Not Identified"/>
    <s v="General Chemical"/>
  </r>
  <r>
    <d v="2019-10-23T00:00:00"/>
    <s v="October, 2019"/>
    <s v="October, 2019´"/>
    <s v="Nufarm Industria Quimica E Farmaceutica Sa"/>
    <x v="1"/>
    <s v="Ceará"/>
    <s v="Dow"/>
    <s v="HOUSTON (TX)"/>
    <s v="PECEM"/>
    <s v="34020000"/>
    <s v="3 X 20 CONTAINERS CONTAINING 234 DRUMS OF TRITON TM X-114 SURFACTANT 470 LB"/>
    <n v="52231"/>
    <n v="52.23"/>
    <n v="131000"/>
    <n v="2.5080890658804158"/>
    <x v="14"/>
    <s v="Triton"/>
    <s v="Surfactant"/>
  </r>
  <r>
    <d v="2019-10-20T00:00:00"/>
    <s v="October, 2019"/>
    <s v="October, 2019´"/>
    <s v="Nufarm Industria Quimica E Farmaceutica Sa"/>
    <x v="1"/>
    <s v="Ceará"/>
    <s v="Nufarm Chemical Shanghai Co., Ltd."/>
    <s v="SHANGHAI"/>
    <s v="PECEM"/>
    <s v="29242190"/>
    <s v="1 X 20 CONTAINERS CONTAINING 360 DRUMS OF LUFENURON TECH FISCAL"/>
    <n v="9900"/>
    <n v="9.9"/>
    <n v="74600"/>
    <n v="7.5353535353535355"/>
    <x v="22"/>
    <s v="Compact"/>
    <s v="Insecticide"/>
  </r>
  <r>
    <d v="2019-10-19T00:00:00"/>
    <s v="October, 2019"/>
    <s v="October, 2019´"/>
    <s v="Nufarm Industria Quimica &amp; Farmaceutica Sa"/>
    <x v="1"/>
    <s v="São Paulo"/>
    <s v="Indofil Industries Ltd."/>
    <s v="HAZIRA"/>
    <s v="SANTOS"/>
    <s v="38089293"/>
    <s v="20 X 20 CONTAINERS CONTAINING 25600 BAGS OF MANFIL 800 WP INDIAN"/>
    <n v="274399.99"/>
    <n v="274.39999999999998"/>
    <n v="1080000"/>
    <n v="3.9358602017441764"/>
    <x v="19"/>
    <s v="Manfill 800 WP"/>
    <s v="Fungicide"/>
  </r>
  <r>
    <d v="2019-10-19T00:00:00"/>
    <s v="October, 2019"/>
    <s v="October, 2019´"/>
    <s v="Nufarm Industria Quimica E Farmaceutica Sa"/>
    <x v="1"/>
    <s v="Ceará"/>
    <s v="Quehenberger Air &amp; Ocean Gmb H"/>
    <s v="HAMBURG"/>
    <s v="PECEM"/>
    <s v="29189912"/>
    <s v="8 X 20 CONTAINERS CONTAINING 160 PALLET OF  2 4 D ACID TECNICO NUFARM"/>
    <n v="163840"/>
    <n v="163.84"/>
    <n v="1832000"/>
    <n v="11.181640625"/>
    <x v="9"/>
    <s v="2,4 D"/>
    <s v="Herbicide"/>
  </r>
  <r>
    <d v="2019-10-18T00:00:00"/>
    <s v="October, 2019"/>
    <s v="October, 2019´"/>
    <s v="Nufarm Industria Quimica &amp; Farmaceutica Sa"/>
    <x v="1"/>
    <s v="São Paulo"/>
    <s v="Psychem Chemicals Co., Ltd."/>
    <s v="SHANGHAI"/>
    <s v="SANTOS"/>
    <s v="38089329"/>
    <s v="2 X 20 CONTAINERS CONTAINING 1441 PACKAGES OF KRAKEN CLETHODIM EC"/>
    <n v="17381"/>
    <n v="17.38"/>
    <n v="95900"/>
    <n v="5.5175191300845752"/>
    <x v="23"/>
    <s v="Kraken"/>
    <s v="Herbicide"/>
  </r>
  <r>
    <d v="2019-10-18T00:00:00"/>
    <s v="October, 2019"/>
    <s v="October, 2019´"/>
    <s v="Nufarm Industria Quimica E Farmaceutica Sa"/>
    <x v="1"/>
    <s v="Ceará"/>
    <s v="Nufarm Australia"/>
    <s v="MELBOURNE"/>
    <s v="PECEM"/>
    <s v="29189912"/>
    <s v="5 X 20 CONTAINERS CONTAINING 100 PACKAGES OF ICHLOROPHENOXYACETIC ACID NON HAZARDOUS"/>
    <n v="93500"/>
    <n v="93.5"/>
    <n v="1778000"/>
    <n v="19.016042780748663"/>
    <x v="9"/>
    <s v="2,4 D"/>
    <s v="Herbicide"/>
  </r>
  <r>
    <d v="2019-10-18T00:00:00"/>
    <s v="October, 2019"/>
    <s v="October, 2019´"/>
    <s v="Nufarm Industria Quimica E Farmaceutica Sa"/>
    <x v="1"/>
    <s v="Ceará"/>
    <s v="Nufarm Australia"/>
    <s v="MELBOURNE"/>
    <s v="PECEM"/>
    <s v="38089199"/>
    <s v="1 X 40 CONTAINERS CONTAINING 288 PACKAGES OF IMIDACLOPRID"/>
    <n v="22032"/>
    <n v="22.03"/>
    <n v="73800"/>
    <n v="3.3496732026143792"/>
    <x v="5"/>
    <s v="Nuprid"/>
    <s v="Insecticide"/>
  </r>
  <r>
    <d v="2019-10-18T00:00:00"/>
    <s v="October, 2019"/>
    <s v="October, 2019´"/>
    <s v="Nufarm Industria Quimica E Farmaceutica Sa"/>
    <x v="1"/>
    <s v="Ceará"/>
    <s v="Lier Chemical Co., Ltd."/>
    <s v="SHANGHAI"/>
    <s v="PECEM"/>
    <s v="29333921"/>
    <s v="4 X 40 CONTAINERS CONTAINING 160 BAGS OF PICLORAM TECNICO NUFARM"/>
    <n v="83200"/>
    <n v="83.2"/>
    <n v="1822000"/>
    <n v="21.89903846153846"/>
    <x v="2"/>
    <s v="Not Identified"/>
    <s v="Herbicide"/>
  </r>
  <r>
    <d v="2019-10-17T00:00:00"/>
    <s v="October, 2019"/>
    <s v="October, 2019´"/>
    <s v="Nufarm Industria Quimica E Farmaceutica Sa"/>
    <x v="1"/>
    <s v="Ceará"/>
    <s v="Tagros Chemicals India Ltd."/>
    <s v="CHENNAI"/>
    <s v="PECEM"/>
    <s v="29269000"/>
    <s v="1 X 20 CONTAINERS CONTAINING 20 PALLET OF CIPERMETRINA"/>
    <n v="21680"/>
    <n v="21.68"/>
    <n v="60300"/>
    <n v="2.7813653136531364"/>
    <x v="16"/>
    <s v="Not Identified"/>
    <s v="Insecticide"/>
  </r>
  <r>
    <d v="2019-10-16T00:00:00"/>
    <s v="October, 2019"/>
    <s v="October, 2019´"/>
    <s v="Nufarm Industria Quimica E Farmaceutica Sa"/>
    <x v="1"/>
    <s v="Ceará"/>
    <s v="Gulf Express Line"/>
    <s v="CHICAGO (IL)"/>
    <s v="PECEM"/>
    <s v="29180000"/>
    <s v="4 X 40 CONTAINERS CONTAINING 40 SKIDS OF  4-D ACID"/>
    <n v="72000"/>
    <n v="72"/>
    <s v=""/>
    <e v="#VALUE!"/>
    <x v="9"/>
    <s v="2,4 D"/>
    <s v="Herbicide"/>
  </r>
  <r>
    <d v="2019-10-16T00:00:00"/>
    <s v="October, 2019"/>
    <s v="October, 2019´"/>
    <s v="Nufarm Industria Quimica E Farmaceutica Sa"/>
    <x v="1"/>
    <s v="Ceará"/>
    <s v="Newport Logistics"/>
    <s v="HOUSTON (TX)"/>
    <s v="PECEM"/>
    <s v="29211900"/>
    <s v="6 X 20 CONTAINERS CONTAINING 6 TANK OF  MONOISOPROPYLAMINE ISOPROPYLAMINE"/>
    <n v="87326"/>
    <n v="87.33"/>
    <n v="275000"/>
    <n v="3.1491193917046472"/>
    <x v="13"/>
    <s v="Not Identified"/>
    <s v="General Chemical"/>
  </r>
  <r>
    <d v="2019-10-16T00:00:00"/>
    <s v="October, 2019"/>
    <s v="October, 2019´"/>
    <s v="Nufarm Industria Quimica E Farmaceutica Sa"/>
    <x v="1"/>
    <s v="Ceará"/>
    <s v="Gulf Express Line"/>
    <s v="CHICAGO (IL)"/>
    <s v="PECEM"/>
    <s v="29180000"/>
    <s v="1 X 40 &amp; 4 X 40 CONTAINERS CONTAINING 50 SKIDS OF   4-D ACID"/>
    <n v="90000"/>
    <n v="90"/>
    <s v=""/>
    <e v="#VALUE!"/>
    <x v="9"/>
    <s v="2,4 D"/>
    <s v="Herbicide"/>
  </r>
  <r>
    <d v="2019-10-16T00:00:00"/>
    <s v="October, 2019"/>
    <s v="October, 2019´"/>
    <s v="Nufarm Industria Quimica E Farmaceutica Sa"/>
    <x v="1"/>
    <s v="Ceará"/>
    <s v="Gulf Express Line"/>
    <s v="CHICAGO (IL)"/>
    <s v="PECEM"/>
    <s v="29180000"/>
    <s v="2 X 40 &amp; 3 X 40 CONTAINERS CONTAINING 50 SKIDS OF   4-D ACID"/>
    <n v="90000"/>
    <n v="90"/>
    <s v=""/>
    <e v="#VALUE!"/>
    <x v="9"/>
    <s v="2,4 D"/>
    <s v="Herbicide"/>
  </r>
  <r>
    <d v="2019-10-16T00:00:00"/>
    <s v="October, 2019"/>
    <s v="October, 2019´"/>
    <s v="Nufarm Industria Quimica E Farmaceutica Sa"/>
    <x v="1"/>
    <s v="Ceará"/>
    <s v="Dow"/>
    <s v="HOUSTON (TX)"/>
    <s v="PECEM"/>
    <s v="34020000"/>
    <s v="2 X 20 CONTAINERS CONTAINING 156 DRUMS OF  TRITON TM X-114 SURFACTANT"/>
    <n v="34820"/>
    <n v="34.82"/>
    <n v="87300"/>
    <n v="2.5071797817346351"/>
    <x v="14"/>
    <s v="Triton"/>
    <s v="Surfactant"/>
  </r>
  <r>
    <d v="2019-10-16T00:00:00"/>
    <s v="October, 2019"/>
    <s v="October, 2019´"/>
    <s v="Nufarm Industria Quimica E Farmaceutica Sa"/>
    <x v="1"/>
    <s v="Ceará"/>
    <s v="Newport Logistics"/>
    <s v="HOUSTON (TX)"/>
    <s v="PECEM"/>
    <s v="29211900"/>
    <s v="7 X 20 CONTAINERS CONTAINING 7 TANK OF  MONOISOPROPYLAMINE ISOPROPYLAMINE"/>
    <n v="101778"/>
    <n v="101.78"/>
    <n v="321000"/>
    <n v="3.1539232447090728"/>
    <x v="13"/>
    <s v="Not Identified"/>
    <s v="General Chemical"/>
  </r>
  <r>
    <d v="2019-10-16T00:00:00"/>
    <s v="October, 2019"/>
    <s v="October, 2019´"/>
    <s v="Nufarm Industria Quimica E Farmaceutica Sa"/>
    <x v="1"/>
    <s v="Ceará"/>
    <s v="Newport Logistics"/>
    <s v="HOUSTON (TX)"/>
    <s v="PECEM"/>
    <s v="29211923"/>
    <s v="5 X 20 CONTAINERS CONTAINING 5 FLEXITANK OF   MONOISOPROPYLAMINE ISOPROPYLAMINE"/>
    <n v="72993"/>
    <n v="72.989999999999995"/>
    <n v="230000"/>
    <n v="3.1509870809529681"/>
    <x v="13"/>
    <s v="Not Identified"/>
    <s v="General Chemical"/>
  </r>
  <r>
    <d v="2019-10-16T00:00:00"/>
    <s v="October, 2019"/>
    <s v="October, 2019´"/>
    <s v="Nufarm Industria Quimica E Farmaceutica Sa"/>
    <x v="1"/>
    <s v="Ceará"/>
    <s v="Gulf Express Line"/>
    <s v="CHICAGO (IL)"/>
    <s v="PECEM"/>
    <s v="29180000"/>
    <s v="4 X 40 &amp; 1 X 40 CONTAINERS CONTAINING 50 SKIDS OF   4-D ACID"/>
    <n v="90000"/>
    <n v="90"/>
    <s v=""/>
    <e v="#VALUE!"/>
    <x v="9"/>
    <s v="2,4 D"/>
    <s v="Herbicide"/>
  </r>
  <r>
    <d v="2019-10-16T00:00:00"/>
    <s v="October, 2019"/>
    <s v="October, 2019´"/>
    <s v="Nufarm Industria Quimica E Farmaceutica Sa"/>
    <x v="1"/>
    <s v="Ceará"/>
    <s v="Gulf Express Line"/>
    <s v="CHICAGO (IL)"/>
    <s v="PECEM"/>
    <s v="29180000"/>
    <s v="2 X 40 &amp; 2 X 40 CONTAINERS CONTAINING 40 SKIDS OF   4-D ACID"/>
    <n v="72000"/>
    <n v="72"/>
    <s v=""/>
    <e v="#VALUE!"/>
    <x v="9"/>
    <s v="2,4 D"/>
    <s v="Herbicide"/>
  </r>
  <r>
    <d v="2019-10-15T00:00:00"/>
    <s v="October, 2019"/>
    <s v="October, 2019´"/>
    <s v="Nufarm Industria Quimica E Farmaceutica Sa"/>
    <x v="1"/>
    <s v="Ceará"/>
    <s v="Sulphur Mills Ltd."/>
    <s v="HAZIRA"/>
    <s v="PECEM"/>
    <s v="38086990"/>
    <s v="1 X 20 CONTAINERS CONTAINING 19 PACKAGES OF KAISO 250 CS LAMBDA CYHALOTHRIN"/>
    <n v="21375"/>
    <n v="21.38"/>
    <n v="297000"/>
    <n v="13.894736842105264"/>
    <x v="6"/>
    <s v="Kaiso"/>
    <s v="Pesticide"/>
  </r>
  <r>
    <d v="2019-10-15T00:00:00"/>
    <s v="October, 2019"/>
    <s v="October, 2019´"/>
    <s v="Nufarm Industria Quimica E Farmaceutica Sa"/>
    <x v="1"/>
    <s v="Ceará"/>
    <s v="Sulphur Mills Ltd."/>
    <s v="HAZIRA"/>
    <s v="PECEM"/>
    <s v="38086990"/>
    <s v="1 X 20 CONTAINERS CONTAINING 19 PACKAGES OF LAMBDA-CYHALOTHRIN"/>
    <n v="21375"/>
    <n v="21.38"/>
    <n v="297000"/>
    <n v="13.894736842105264"/>
    <x v="6"/>
    <s v="Kaiso"/>
    <s v="Pesticide"/>
  </r>
  <r>
    <d v="2019-10-13T00:00:00"/>
    <s v="October, 2019"/>
    <s v="October, 2019´"/>
    <s v="Nufarm Industria Quimica E Farmaceutica Sa"/>
    <x v="1"/>
    <s v="Ceará"/>
    <s v="Nufarm Australia"/>
    <s v="MELBOURNE"/>
    <s v="PECEM"/>
    <s v="29189912"/>
    <s v="5 X 20 CONTAINERS CONTAINING 100 PACKAGES OF  TECHNICAL 2,4-DICHLOROPHENOXYACETIC ACID NON HAZARDOUS"/>
    <n v="93500"/>
    <n v="93.5"/>
    <n v="1778000"/>
    <n v="19.016042780748663"/>
    <x v="9"/>
    <s v="2,4 D"/>
    <s v="Herbicide"/>
  </r>
  <r>
    <d v="2019-10-13T00:00:00"/>
    <s v="October, 2019"/>
    <s v="October, 2019´"/>
    <s v="Nufarm Industria Quimica E Farmaceutica Sa"/>
    <x v="1"/>
    <s v="Ceará"/>
    <s v="Nufarm Chemical Shanghai Co., Ltd."/>
    <s v="SHANGHAI"/>
    <s v="PECEM"/>
    <s v="29242190"/>
    <s v="1 X 20 CONTAINERS CONTAINING 180 DRUMS OF LUFENURON TECH FISCAL"/>
    <n v="5040"/>
    <n v="5.04"/>
    <n v="38000"/>
    <n v="7.5396825396825395"/>
    <x v="22"/>
    <s v="Compact"/>
    <s v="Insecticide"/>
  </r>
  <r>
    <d v="2019-10-13T00:00:00"/>
    <s v="October, 2019"/>
    <s v="October, 2019´"/>
    <s v="Nufarm Industria Quimica E Farmaceutica Sa"/>
    <x v="1"/>
    <s v="Ceará"/>
    <s v="Nufarm Australia"/>
    <s v="MELBOURNE"/>
    <s v="PECEM"/>
    <s v="38089199"/>
    <s v="2 X 40 CONTAINERS CONTAINING 576 PACKAGES OF  ENVIRONMENTALLY HAZARDOUS SUBSTANCE SOLID CONTAINS IMIDACLOPRID NUPRID"/>
    <n v="44062"/>
    <n v="44.06"/>
    <n v="148000"/>
    <n v="3.3589033634424221"/>
    <x v="5"/>
    <s v="Nuprid"/>
    <s v="Insecticide"/>
  </r>
  <r>
    <d v="2019-10-12T00:00:00"/>
    <s v="October, 2019"/>
    <s v="October, 2019´"/>
    <s v="Nufarm Industria Quimica E Farmaceutica Sa"/>
    <x v="1"/>
    <s v="Ceará"/>
    <s v="Gharda Chemicals Ltd."/>
    <s v="NHAVA SHEVA (JAWAHARLAL N"/>
    <s v="PECEM"/>
    <s v="29333922"/>
    <s v="6 X 20 CONTAINERS CONTAINING 408 DRUMS OF INSECTICIDE CLORPIRIFOS TECNICO AGRIPEC FISCAL"/>
    <n v="127067"/>
    <n v="127.07"/>
    <n v="3155000"/>
    <n v="24.82942069931611"/>
    <x v="7"/>
    <s v="Agripec"/>
    <s v="Pesticide"/>
  </r>
  <r>
    <d v="2019-10-10T00:00:00"/>
    <s v="October, 2019"/>
    <s v="October, 2019´"/>
    <s v="Nufarm Industria Quimica &amp; Farmaceutica Sa"/>
    <x v="1"/>
    <s v="São Paulo"/>
    <s v="Psyche"/>
    <s v="SHANGHAI"/>
    <s v="SANTOS"/>
    <s v="38089329"/>
    <s v="2 X 40 CONTAINERS CONTAINING 2161 PACKAGES OF KRAKEN CLETHODIM 240 EC"/>
    <n v="47521"/>
    <n v="47.52"/>
    <n v="262000"/>
    <n v="5.5133519917510156"/>
    <x v="23"/>
    <s v="Kraken"/>
    <s v="Herbicide"/>
  </r>
  <r>
    <d v="2019-10-10T00:00:00"/>
    <s v="October, 2019"/>
    <s v="October, 2019´"/>
    <s v="Nufarm Industria Quimica &amp; Farmaceutica Sa"/>
    <x v="1"/>
    <s v="São Paulo"/>
    <s v="Psyche"/>
    <s v="SHANGHAI"/>
    <s v="SANTOS"/>
    <s v="38089329"/>
    <s v="2 X 40 CONTAINERS CONTAINING 2161 PACKAGES OF KRAKEN CLETHODIM 240 EC"/>
    <n v="47521"/>
    <n v="47.52"/>
    <n v="262000"/>
    <n v="5.5133519917510156"/>
    <x v="23"/>
    <s v="Kraken"/>
    <s v="Herbicide"/>
  </r>
  <r>
    <d v="2019-10-09T00:00:00"/>
    <s v="October, 2019"/>
    <s v="October, 2019´"/>
    <s v="Nufarm Industria Quimica E Farmaceutica Sa"/>
    <x v="1"/>
    <s v="Ceará"/>
    <s v="Newport Logistics"/>
    <s v="HOUSTON (TX)"/>
    <s v="PECEM"/>
    <s v="29211900"/>
    <s v="7 X 20 CONTAINERS CONTAINING 7 TANK OF MONOISOPROPYLAMINE UN 1221 ISOPROPYLAMINE 3 8 PG I"/>
    <n v="101887"/>
    <n v="101.89"/>
    <n v="321000"/>
    <n v="3.150549137770275"/>
    <x v="13"/>
    <s v="Not Identified"/>
    <s v="General Chemical"/>
  </r>
  <r>
    <d v="2019-10-09T00:00:00"/>
    <s v="October, 2019"/>
    <s v="October, 2019´"/>
    <s v="Nufarm Industria Quimica E Farmaceutica Sa"/>
    <x v="1"/>
    <s v="Ceará"/>
    <s v="Newport Logistics"/>
    <s v="HOUSTON (TX)"/>
    <s v="PECEM"/>
    <s v="29211900"/>
    <s v="8 X 20 CONTAINERS CONTAINING 8 TANK OF MONOISOPROPYLAMINE UN 1221 ISOPROPYLAMINE 3"/>
    <n v="116763"/>
    <n v="116.76"/>
    <n v="368000"/>
    <n v="3.1516833243407585"/>
    <x v="13"/>
    <s v="Not Identified"/>
    <s v="General Chemical"/>
  </r>
  <r>
    <d v="2019-10-09T00:00:00"/>
    <s v="October, 2019"/>
    <s v="October, 2019´"/>
    <s v="Nufarm Industria Quimica E Farmaceutica Sa"/>
    <x v="1"/>
    <s v="Ceará"/>
    <s v="Newport Logistics"/>
    <s v="HOUSTON (TX)"/>
    <s v="PECEM"/>
    <s v="29211900"/>
    <s v="7 X 20 CONTAINERS CONTAINING 7 TANK OF MONOISOPROPYLAMINE UN 1221 ISOPROPYLAMINE"/>
    <n v="102193"/>
    <n v="102.19"/>
    <n v="322000"/>
    <n v="3.1509007466264811"/>
    <x v="13"/>
    <s v="Not Identified"/>
    <s v="General Chemical"/>
  </r>
  <r>
    <d v="2019-10-08T00:00:00"/>
    <s v="October, 2019"/>
    <s v="October, 2019´"/>
    <s v="Nufarm Industria Quimica E Farmaceutica Sa"/>
    <x v="1"/>
    <s v="Ceará"/>
    <s v="Gharda Chemicals Ltd."/>
    <s v="ROTTERDAM"/>
    <s v="PECEM"/>
    <s v="29269000"/>
    <s v="1 X 20 CONTAINERS CONTAINING 80 DRUMS OF CYPERMETHRIN TECHNICAL PYRETHROID PESTICIDE LIQUID TOXIC"/>
    <n v="20280"/>
    <n v="20.28"/>
    <n v="56400"/>
    <n v="2.7810650887573964"/>
    <x v="16"/>
    <s v="Not Identified"/>
    <s v="Insecticide"/>
  </r>
  <r>
    <d v="2019-10-06T00:00:00"/>
    <s v="October, 2019"/>
    <s v="October, 2019´"/>
    <s v="Nufarm Industria Quimica E Farmaceutica Sa"/>
    <x v="1"/>
    <s v="Ceará"/>
    <s v="Dow"/>
    <s v="HOUSTON (TX)"/>
    <s v="PECEM"/>
    <s v="34020000"/>
    <s v="3 X 20 CONTAINERS CONTAINING 234 DRUMS OF TRITON(TM) X-114 SURFACTANT"/>
    <n v="52231"/>
    <n v="52.23"/>
    <n v="131000"/>
    <n v="2.5080890658804158"/>
    <x v="14"/>
    <s v="Triton"/>
    <s v="Surfactant"/>
  </r>
  <r>
    <d v="2019-10-06T00:00:00"/>
    <s v="October, 2019"/>
    <s v="October, 2019´"/>
    <s v="Nufarm Industria Quimica E Farmaceutica Sa"/>
    <x v="1"/>
    <s v="Ceará"/>
    <s v="Dow"/>
    <s v="HOUSTON (TX)"/>
    <s v="PECEM"/>
    <s v="34020000"/>
    <s v="2 X 20 CONTAINERS CONTAINING 156 DRUMS OF TRITON TM X-114 SURFACTANT 470 LB"/>
    <n v="34820"/>
    <n v="34.82"/>
    <n v="87300"/>
    <n v="2.5071797817346351"/>
    <x v="14"/>
    <s v="Triton"/>
    <s v="Surfactant"/>
  </r>
  <r>
    <d v="2019-10-06T00:00:00"/>
    <s v="October, 2019"/>
    <s v="October, 2019´"/>
    <s v="Nufarm Industria Quimica E Farmaceutica Sa"/>
    <x v="1"/>
    <s v="Ceará"/>
    <s v="Celanese Operations Mexico S De Rl Cv"/>
    <s v="VERACRUZ"/>
    <s v="PECEM"/>
    <s v="29211121"/>
    <s v="7 X 20 CONTAINERS CONTAINING 7 FLEXITANK OF DIMETHYLMINE, AQUEOUS SOLUTION, CLASS ISOCONTAINER NOT MARINE POLLUTANT"/>
    <n v="128710.01"/>
    <n v="128.71"/>
    <n v="134000"/>
    <n v="1.0411000667314065"/>
    <x v="15"/>
    <s v="Not Identified"/>
    <s v="General Chemical"/>
  </r>
  <r>
    <d v="2019-10-06T00:00:00"/>
    <s v="October, 2019"/>
    <s v="October, 2019´"/>
    <s v="Nufarm Industria Quimica E Farmaceutica Sa"/>
    <x v="1"/>
    <s v="Ceará"/>
    <s v="Nufarm Australia"/>
    <s v="MELBOURNE"/>
    <s v="PECEM"/>
    <s v="38089199"/>
    <s v="1 X 40 CONTAINERS CONTAINING 288 PACKAGES OF SUBSTANCE, SOLID, N.O.S CONTAINS IMIDACLOPRID"/>
    <n v="22031"/>
    <n v="22.03"/>
    <n v="73800"/>
    <n v="3.3498252462439289"/>
    <x v="5"/>
    <s v="Nuprid"/>
    <s v="Insecticide"/>
  </r>
  <r>
    <d v="2019-10-05T00:00:00"/>
    <s v="October, 2019"/>
    <s v="October, 2019´"/>
    <s v="Nufarm Industria Quimica E Farmaceutica Sa"/>
    <x v="1"/>
    <s v="Ceará"/>
    <s v="Quehenberger Air &amp; Ocean Gmb H"/>
    <s v="HAMBURG"/>
    <s v="PECEM"/>
    <s v="29189912"/>
    <s v="9 X 20 CONTAINERS CONTAINING 180 PALLET OF 2 4 D ACID TECNICO NUFARM"/>
    <n v="184320.01"/>
    <n v="184.32"/>
    <n v="2061000"/>
    <n v="11.181640018357204"/>
    <x v="9"/>
    <s v="2,4 D"/>
    <s v="Herbicide"/>
  </r>
  <r>
    <d v="2019-10-04T00:00:00"/>
    <s v="October, 2019"/>
    <s v="Octo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701000"/>
    <n v="5.5162102612527546"/>
    <x v="21"/>
    <s v="Nuquat"/>
    <s v="Herbicide"/>
  </r>
  <r>
    <d v="2019-10-04T00:00:00"/>
    <s v="October, 2019"/>
    <s v="October, 2019´"/>
    <s v="Nufarm Industria Quimica E Farmaceutica Sa"/>
    <x v="1"/>
    <s v="Ceará"/>
    <s v="Sunjoy Industries Group Ltd."/>
    <s v="SHANGHAI"/>
    <s v="PECEM"/>
    <s v="29322000"/>
    <s v="1 X 40 CONTAINERS CONTAINING 720 DRUMS OF  ABAMECTIN TECNICO 95%"/>
    <n v="20160"/>
    <n v="20.16"/>
    <n v="486000"/>
    <n v="24.107142857142858"/>
    <x v="24"/>
    <s v="Not Identified"/>
    <s v="Insecticide"/>
  </r>
  <r>
    <d v="2019-10-04T00:00:00"/>
    <s v="October, 2019"/>
    <s v="October, 2019´"/>
    <s v="Nufarm Industria Quimica &amp; Farmaceutica Sa"/>
    <x v="1"/>
    <s v="São Paulo"/>
    <s v="Shandong Weifang Rainbow Chemical Co., Ltd."/>
    <s v="QINGDAO"/>
    <s v="SANTOS"/>
    <s v="38089325"/>
    <s v="4 X 40 CONTAINERS CONTAINING 4320 DRUMS OF NUQUAT PARAQUAT 276G,L SL"/>
    <n v="101664"/>
    <n v="101.66"/>
    <n v="561000"/>
    <n v="5.5181775259678947"/>
    <x v="21"/>
    <s v="Nuquat"/>
    <s v="Herbicide"/>
  </r>
  <r>
    <d v="2019-10-04T00:00:00"/>
    <s v="October, 2019"/>
    <s v="October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 WG"/>
    <n v="128640"/>
    <n v="128.63999999999999"/>
    <n v="710000"/>
    <n v="5.519278606965174"/>
    <x v="3"/>
    <s v="Nufosate"/>
    <s v="Herbicide"/>
  </r>
  <r>
    <d v="2019-10-04T00:00:00"/>
    <s v="October, 2019"/>
    <s v="October, 2019´"/>
    <s v="Nufarm Industria Quimica &amp; Farmaceutica Sa"/>
    <x v="1"/>
    <s v="São Paulo"/>
    <s v="Psychem Chemicals Co., Ltd."/>
    <s v="SHANGHAI"/>
    <s v="SANTOS"/>
    <s v="38089329"/>
    <s v="2 X 40 CONTAINERS CONTAINING 2161 PACKAGES OF  KRAKEN CLETHODIM 240 EC"/>
    <n v="47521"/>
    <n v="47.52"/>
    <n v="262000"/>
    <n v="5.5133519917510156"/>
    <x v="23"/>
    <s v="Kraken"/>
    <s v="Herbicide"/>
  </r>
  <r>
    <d v="2019-10-04T00:00:00"/>
    <s v="October, 2019"/>
    <s v="October, 2019´"/>
    <s v="Nufarm Industria Quimica &amp; Farmaceutica Sa"/>
    <x v="1"/>
    <s v="São Paulo"/>
    <s v="Psychem Chemicals Co., Ltd."/>
    <s v="SHANGHAI"/>
    <s v="SANTOS"/>
    <s v="38089329"/>
    <s v="5 X 40 CONTAINERS CONTAINING 5764 PACKAGES OF  KRAKEN CLETHODIM 240 EC"/>
    <n v="126724"/>
    <n v="126.72"/>
    <n v="699000"/>
    <n v="5.5159243710741457"/>
    <x v="23"/>
    <s v="Kraken"/>
    <s v="Herbicide"/>
  </r>
  <r>
    <d v="2019-10-04T00:00:00"/>
    <s v="October, 2019"/>
    <s v="October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 WG"/>
    <n v="128640"/>
    <n v="128.63999999999999"/>
    <n v="710000"/>
    <n v="5.519278606965174"/>
    <x v="3"/>
    <s v="Nufosate"/>
    <s v="Herbicide"/>
  </r>
  <r>
    <d v="2019-09-29T00:00:00"/>
    <s v="September, 2019"/>
    <s v="September, 2019´"/>
    <s v="Nufarm Industria Quimica E Farmaceutica Sa"/>
    <x v="1"/>
    <s v="Ceará"/>
    <s v="Nufarm Australia"/>
    <s v="MELBOURNE"/>
    <s v="PECEM"/>
    <s v="38089199"/>
    <s v="2 X 40 CONTAINERS CONTAINING 576 PACKAGES OF ENVIRONMENTALLY HAZARDOUS   SUBSTANCE, SOLID, N.O.S CONTAINS IMIDACLOPRID MARINE POLLUTANT   NUPRID 700WG"/>
    <n v="44064"/>
    <n v="44.06"/>
    <n v="1175000"/>
    <n v="26.665758896151054"/>
    <x v="5"/>
    <s v="Nuprid"/>
    <s v="Insecticide"/>
  </r>
  <r>
    <d v="2019-09-28T00:00:00"/>
    <s v="September, 2019"/>
    <s v="September, 2019´"/>
    <s v="Nufarm Industria Quimica E Farmaceutica Sa"/>
    <x v="1"/>
    <s v="Ceará"/>
    <s v="Quehenberger Air &amp; Ocean Gmb H"/>
    <s v="HAMBURG"/>
    <s v="PECEM"/>
    <s v="29189912"/>
    <s v="9 X 20 CONTAINERS CONTAINING 180 PALLET OF D ACID TECNICO NUFARM"/>
    <n v="184320.01"/>
    <n v="184.32"/>
    <n v="1942000"/>
    <n v="10.536023733939684"/>
    <x v="9"/>
    <s v="2,4 D"/>
    <s v="Herbicide"/>
  </r>
  <r>
    <d v="2019-09-28T00:00:00"/>
    <s v="September, 2019"/>
    <s v="September, 2019´"/>
    <s v="Nufarm Industria Quimica E Farmaceutica Sa"/>
    <x v="1"/>
    <s v="Ceará"/>
    <s v="Quehenberger Air &amp; Ocean Gmb H"/>
    <s v="HAMBURG"/>
    <s v="PECEM"/>
    <s v="29189912"/>
    <s v="9 X 20 CONTAINERS CONTAINING 180 PALLET OF D ACID TECNICO NUFARM"/>
    <n v="184320.01"/>
    <n v="184.32"/>
    <n v="1942000"/>
    <n v="10.536023733939684"/>
    <x v="9"/>
    <s v="2,4 D"/>
    <s v="Herbicide"/>
  </r>
  <r>
    <d v="2019-09-2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 L SL"/>
    <n v="127080"/>
    <n v="127.08"/>
    <n v="534000"/>
    <n v="4.2020774315391876"/>
    <x v="21"/>
    <s v="Nuquat"/>
    <s v="Herbicide"/>
  </r>
  <r>
    <d v="2019-09-27T00:00:00"/>
    <s v="September, 2019"/>
    <s v="September, 2019´"/>
    <s v="Nufarm Industria Quimica &amp; Farmaceutica Sa"/>
    <x v="1"/>
    <s v="São Paulo"/>
    <s v="Psyche"/>
    <s v="SHANGHAI"/>
    <s v="SANTOS"/>
    <s v="38089329"/>
    <s v="2 X 20 CONTAINERS CONTAINING 1441 PACKAGES OF KRAKEN CLETHODIM 240 EC"/>
    <n v="31681"/>
    <n v="31.68"/>
    <n v="133000"/>
    <n v="4.1980998074555727"/>
    <x v="23"/>
    <s v="Kraken"/>
    <s v="Herbicide"/>
  </r>
  <r>
    <d v="2019-09-27T00:00:00"/>
    <s v="September, 2019"/>
    <s v="September, 2019´"/>
    <s v="Nufarm Industria Quimica E Farmaceutica Sa"/>
    <x v="1"/>
    <s v="Ceará"/>
    <s v="Lier Chemical Co., Ltd."/>
    <s v="SHANGHAI"/>
    <s v="PECEM"/>
    <s v="29333921"/>
    <s v="3 X 40 CONTAINERS CONTAINING 120 BAGS OF PICLORAM TECNICO NUFARM"/>
    <n v="62400"/>
    <n v="62.4"/>
    <n v="1429000"/>
    <n v="22.900641025641026"/>
    <x v="2"/>
    <s v="Not Identified"/>
    <s v="Herbicide"/>
  </r>
  <r>
    <d v="2019-09-2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 L SL"/>
    <n v="127080"/>
    <n v="127.08"/>
    <n v="534000"/>
    <n v="4.2020774315391876"/>
    <x v="21"/>
    <s v="Nuquat"/>
    <s v="Herbicide"/>
  </r>
  <r>
    <d v="2019-09-26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6 X 40 CONTAINERS CONTAINING 6480 DRUMS OF NUQUAT PARAQUAT"/>
    <n v="152496"/>
    <n v="152.5"/>
    <n v="641000"/>
    <n v="4.2033889413492815"/>
    <x v="21"/>
    <s v="Nuquat"/>
    <s v="Herbicide"/>
  </r>
  <r>
    <d v="2019-09-25T00:00:00"/>
    <s v="September, 2019"/>
    <s v="September, 2019´"/>
    <s v="Nufarm Industria Quimica E Farmaceutica Sa"/>
    <x v="1"/>
    <s v="Ceará"/>
    <s v="Newport Logistics"/>
    <s v="HOUSTON (TX)"/>
    <s v="PECEM"/>
    <s v="29211900"/>
    <s v="3 X 20 CONTAINERS CONTAINING 3 TANK OF MONOISOPROPYLAMINE"/>
    <n v="43554"/>
    <n v="43.55"/>
    <n v="127000"/>
    <n v="2.9159204665472744"/>
    <x v="13"/>
    <s v="Not Identified"/>
    <s v="General Chemical"/>
  </r>
  <r>
    <d v="2019-09-22T00:00:00"/>
    <s v="September, 2019"/>
    <s v="September, 2019´"/>
    <s v="Nufarm Industria Quimica E Farmaceutica Sa"/>
    <x v="1"/>
    <s v="Ceará"/>
    <s v="Sulphur Mills Ltd."/>
    <s v="HAZIRA"/>
    <s v="PECEM"/>
    <s v="38086990"/>
    <s v="1 X 20 CONTAINERS CONTAINING 19 CASE OF LAMBDA CYHALOTHRIN"/>
    <n v="21375"/>
    <n v="21.38"/>
    <n v="3791000"/>
    <n v="177.35672514619884"/>
    <x v="6"/>
    <s v="Kaiso"/>
    <s v="Pesticide"/>
  </r>
  <r>
    <d v="2019-09-20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6 X 40 CONTAINERS CONTAINING 6480 DRUMS OF NUQUAT PARAQUAT 276G L SL"/>
    <n v="152496"/>
    <n v="152.5"/>
    <n v="641000"/>
    <n v="4.2033889413492815"/>
    <x v="21"/>
    <s v="Nuquat"/>
    <s v="Herbicide"/>
  </r>
  <r>
    <d v="2019-09-20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"/>
    <n v="107200"/>
    <n v="107.2"/>
    <n v="451000"/>
    <n v="4.2070895522388057"/>
    <x v="3"/>
    <s v="Nufosate"/>
    <s v="Herbicide"/>
  </r>
  <r>
    <d v="2019-09-20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 L SL"/>
    <n v="127080"/>
    <n v="127.08"/>
    <n v="534000"/>
    <n v="4.2020774315391876"/>
    <x v="21"/>
    <s v="Nuquat"/>
    <s v="Herbicide"/>
  </r>
  <r>
    <d v="2019-09-20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 L SL"/>
    <n v="127080"/>
    <n v="127.08"/>
    <n v="534000"/>
    <n v="4.2020774315391876"/>
    <x v="21"/>
    <s v="Nuquat"/>
    <s v="Herbicide"/>
  </r>
  <r>
    <d v="2019-09-20T00:00:00"/>
    <s v="September, 2019"/>
    <s v="September, 2019´"/>
    <s v="Nufarm Industria Quimica E Farmaceutica Sa"/>
    <x v="1"/>
    <s v="Ceará"/>
    <s v="Nufarm Australia"/>
    <s v="MELBOURNE"/>
    <s v="PECEM"/>
    <s v="38089199"/>
    <s v="1 X 40 CONTAINERS CONTAINING 288 PACKAGES OF IMIDACLOPRID"/>
    <n v="22032"/>
    <n v="22.03"/>
    <n v="587000"/>
    <n v="26.64306463326071"/>
    <x v="5"/>
    <s v="Nuprid"/>
    <s v="Insecticide"/>
  </r>
  <r>
    <d v="2019-09-20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"/>
    <n v="107200"/>
    <n v="107.2"/>
    <n v="451000"/>
    <n v="4.2070895522388057"/>
    <x v="3"/>
    <s v="Nufosate"/>
    <s v="Herbicide"/>
  </r>
  <r>
    <d v="2019-09-20T00:00:00"/>
    <s v="September, 2019"/>
    <s v="September, 2019´"/>
    <s v="Nufarm Industria Quimica E Farmaceutica Sa"/>
    <x v="1"/>
    <s v="Ceará"/>
    <s v="Nufarm Australia"/>
    <s v="MELBOURNE"/>
    <s v="PECEM"/>
    <s v="38089199"/>
    <s v="1 X 40 CONTAINERS CONTAINING 288 PACKAGES OF IMIDACLOPRID NUPRID 700WG DUNNAGE"/>
    <n v="22032"/>
    <n v="22.03"/>
    <n v="587000"/>
    <n v="26.64306463326071"/>
    <x v="5"/>
    <s v="Nuprid"/>
    <s v="Insecticide"/>
  </r>
  <r>
    <d v="2019-09-19T00:00:00"/>
    <s v="September, 2019"/>
    <s v="September, 2019´"/>
    <s v="Nufarm Industria Quimica E Farmaceutica Sa"/>
    <x v="1"/>
    <s v="Ceará"/>
    <s v="Tagros Chemicals India Ltd."/>
    <s v="CHENNAI"/>
    <s v="PECEM"/>
    <s v="29269023"/>
    <s v="1 X 20 CONTAINERS CONTAINING 20 PALLET OF CIPERMETRINA CIPERMETRINA TAGROS TECNICO"/>
    <n v="21680"/>
    <n v="21.68"/>
    <n v="312000"/>
    <n v="14.391143911439114"/>
    <x v="16"/>
    <s v="Not Identified"/>
    <s v="Insecticide"/>
  </r>
  <r>
    <d v="2019-09-15T00:00:00"/>
    <s v="September, 2019"/>
    <s v="September, 2019´"/>
    <s v="Nufarm Industria Quimica &amp; Farmaceutica Sa"/>
    <x v="1"/>
    <s v="São Paulo"/>
    <s v="Nufarm Chemical Shanghai Co., Ltd."/>
    <s v="SHANGHAI"/>
    <s v="SANTOS"/>
    <s v="38089329"/>
    <s v="2 X 40 CONTAINERS CONTAINING 4800 CARTONS OF NUFURON FISCAL"/>
    <n v="14400"/>
    <n v="14.4"/>
    <n v="60500"/>
    <n v="4.2013888888888893"/>
    <x v="12"/>
    <s v="Nufuron"/>
    <s v="Herbicide"/>
  </r>
  <r>
    <d v="2019-09-15T00:00:00"/>
    <s v="September, 2019"/>
    <s v="September, 2019´"/>
    <s v="Nufarm Industria Quimica E Farmaceutica Sa"/>
    <x v="1"/>
    <s v="Ceará"/>
    <s v="Sulphur Mills Ltd."/>
    <s v="HAZIRA"/>
    <s v="PECEM"/>
    <s v="38086990"/>
    <s v="2 X 20 CONTAINERS CONTAINING 38 CASE OF KAISO 250 CS LAMBDA-CYHALOTHRIN"/>
    <n v="42750"/>
    <n v="42.75"/>
    <n v="7583000"/>
    <n v="177.38011695906434"/>
    <x v="6"/>
    <s v="Kaiso"/>
    <s v="Pesticide"/>
  </r>
  <r>
    <d v="2019-09-13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451000"/>
    <n v="4.2070895522388057"/>
    <x v="3"/>
    <s v="Nufosate"/>
    <s v="Herbicide"/>
  </r>
  <r>
    <d v="2019-09-13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451000"/>
    <n v="4.2070895522388057"/>
    <x v="3"/>
    <s v="Nufosate"/>
    <s v="Herbicide"/>
  </r>
  <r>
    <d v="2019-09-13T00:00:00"/>
    <s v="September, 2019"/>
    <s v="Sept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"/>
    <n v="93500"/>
    <n v="93.5"/>
    <n v="1635000"/>
    <n v="17.486631016042782"/>
    <x v="9"/>
    <s v="2,4 D"/>
    <s v="Herbicide"/>
  </r>
  <r>
    <d v="2019-09-13T00:00:00"/>
    <s v="September, 2019"/>
    <s v="September, 2019´"/>
    <s v="Nufarm Industria Quimica E Farmaceutica Sa"/>
    <x v="1"/>
    <s v="Ceará"/>
    <s v="Nufarm Chemical Shanghai Co., Ltd."/>
    <s v="SHANGHAI"/>
    <s v="PECEM"/>
    <s v="29333919"/>
    <s v="2 X 20 CONTAINERS CONTAINING 80 BAGS OF FLUAZINAM TECNICO NUFARM FISCAL"/>
    <n v="40240"/>
    <n v="40.24"/>
    <n v="1307000"/>
    <n v="32.480119284294233"/>
    <x v="10"/>
    <s v="Fluazinan Pestanal"/>
    <s v="Fungicide"/>
  </r>
  <r>
    <d v="2019-09-13T00:00:00"/>
    <s v="September, 2019"/>
    <s v="September, 2019´"/>
    <s v="Nufarm Industria Quimica E Farmaceutica Sa"/>
    <x v="1"/>
    <s v="Ceará"/>
    <s v="Nufarm Australia"/>
    <s v="MELBOURNE"/>
    <s v="PECEM"/>
    <s v="29189912"/>
    <s v="5 X 20 CONTAINERS CONTAINING 100 PACKAGES OF 2,4-DICHLOROPHENOXYACETIC ACID"/>
    <n v="93500"/>
    <n v="93.5"/>
    <n v="1635000"/>
    <n v="17.486631016042782"/>
    <x v="9"/>
    <s v="2,4 D"/>
    <s v="Herbicide"/>
  </r>
  <r>
    <d v="2019-09-11T00:00:00"/>
    <s v="September, 2019"/>
    <s v="September, 2019´"/>
    <s v="Nufarm Industria Quimica E Farmaceutica Sa"/>
    <x v="1"/>
    <s v="Ceará"/>
    <s v="Newport Logistics"/>
    <s v="HOUSTON (TX)"/>
    <s v="PECEM"/>
    <s v="29211923"/>
    <s v="6 X 20 CONTAINERS CONTAINING 6 TANK OF MONOISOPROPYLAMINE ISOPROPYLAMINE"/>
    <n v="87408"/>
    <n v="87.41"/>
    <n v="256000"/>
    <n v="2.9287937030935383"/>
    <x v="13"/>
    <s v="Not Identified"/>
    <s v="General Chemical"/>
  </r>
  <r>
    <d v="2019-09-11T00:00:00"/>
    <s v="September, 2019"/>
    <s v="September, 2019´"/>
    <s v="Nufarm Industria Quimica E Farmaceutica Sa"/>
    <x v="1"/>
    <s v="Ceará"/>
    <s v="Dow"/>
    <s v="HOUSTON (TX)"/>
    <s v="PECEM"/>
    <s v="34020000"/>
    <s v="1 X 20 CONTAINERS CONTAINING 78 DRUMS OF TRITON TM SURFACTANT"/>
    <n v="17410"/>
    <n v="17.41"/>
    <n v="43000"/>
    <n v="2.469844916714532"/>
    <x v="14"/>
    <s v="Triton"/>
    <s v="Surfactant"/>
  </r>
  <r>
    <d v="2019-09-11T00:00:00"/>
    <s v="September, 2019"/>
    <s v="September, 2019´"/>
    <s v="Nufarm Industria Quimica E Farmaceutica Sa"/>
    <x v="1"/>
    <s v="Ceará"/>
    <s v="Dow"/>
    <s v="HOUSTON (TX)"/>
    <s v="PECEM"/>
    <s v="34020000"/>
    <s v="1 X 20 CONTAINERS CONTAINING 78 DRUMS OF TRITON  TM SURFACTANT"/>
    <n v="17410"/>
    <n v="17.41"/>
    <n v="43000"/>
    <n v="2.469844916714532"/>
    <x v="14"/>
    <s v="Triton"/>
    <s v="Surfactant"/>
  </r>
  <r>
    <d v="2019-09-11T00:00:00"/>
    <s v="September, 2019"/>
    <s v="September, 2019´"/>
    <s v="Nufarm Industria Quimica E Farmaceutica Sa"/>
    <x v="1"/>
    <s v="Ceará"/>
    <s v="Newport Logistics"/>
    <s v="HOUSTON (TX)"/>
    <s v="PECEM"/>
    <s v="29211900"/>
    <s v="7 X 20 CONTAINERS CONTAINING 7 TANK OF MONOISOPROPYLAMINE ISOPROPYLAMINE"/>
    <n v="102105"/>
    <n v="102.11"/>
    <n v="299000"/>
    <n v="2.9283580627785124"/>
    <x v="13"/>
    <s v="Not Identified"/>
    <s v="General Chemical"/>
  </r>
  <r>
    <d v="2019-09-11T00:00:00"/>
    <s v="September, 2019"/>
    <s v="September, 2019´"/>
    <s v="Nufarm Industria Quimica E Farmaceutica Sa"/>
    <x v="1"/>
    <s v="Ceará"/>
    <s v="Dow"/>
    <s v="HOUSTON (TX)"/>
    <s v="PECEM"/>
    <s v="34020000"/>
    <s v="3 X 20 CONTAINERS CONTAINING 234 DRUMS OF TRITON TM SURFACTANT"/>
    <n v="52231"/>
    <n v="52.23"/>
    <n v="129000"/>
    <n v="2.4697976297601043"/>
    <x v="14"/>
    <s v="Triton"/>
    <s v="Surfactant"/>
  </r>
  <r>
    <d v="2019-09-08T00:00:00"/>
    <s v="September, 2019"/>
    <s v="September, 2019´"/>
    <s v="Nufarm Industria Quimica E Farmaceutica Sa"/>
    <x v="1"/>
    <s v="Ceará"/>
    <s v="Celanese Operations Mexico S De Rl Cv"/>
    <s v="VERACRUZ"/>
    <s v="PECEM"/>
    <s v="29210000"/>
    <s v="7 X 20 CONTAINERS CONTAINING 7 PACKAGES OF DIMETHYLMINE AQUEOUS SOLUTION"/>
    <n v="128380.01"/>
    <n v="128.38"/>
    <n v="444000"/>
    <n v="3.4584823602989281"/>
    <x v="15"/>
    <s v="Not Identified"/>
    <s v="General Chemical"/>
  </r>
  <r>
    <d v="2019-09-08T00:00:00"/>
    <s v="September, 2019"/>
    <s v="September, 2019´"/>
    <s v="Nufarm Industria Quimica E Farmaceutica Sa"/>
    <x v="1"/>
    <s v="Ceará"/>
    <s v="Sulphur Mills Ltd."/>
    <s v="HAZIRA"/>
    <s v="PECEM"/>
    <s v="38086990"/>
    <s v="1 X 20 CONTAINERS CONTAINING 19 CASE OF LAMBDA-CYHALOTHRIN"/>
    <n v="21375"/>
    <n v="21.38"/>
    <n v="3791000"/>
    <n v="177.35672514619884"/>
    <x v="6"/>
    <s v="Kaiso"/>
    <s v="Pesticide"/>
  </r>
  <r>
    <d v="2019-09-08T00:00:00"/>
    <s v="September, 2019"/>
    <s v="September, 2019´"/>
    <s v="Nufarm Industria Quimica E Farmaceutica Sa"/>
    <x v="1"/>
    <s v="Ceará"/>
    <s v="Celanese Operations Mexico S De Rl Cv"/>
    <s v="VERACRUZ"/>
    <s v="PECEM"/>
    <s v="29210000"/>
    <s v="7 X 20 CONTAINERS CONTAINING 7 TANK OF DIMETHYLMINE AQUEOUS SOLUTION"/>
    <n v="128649.99"/>
    <n v="128.65"/>
    <n v="445000"/>
    <n v="3.4589975483091759"/>
    <x v="15"/>
    <s v="Not Identified"/>
    <s v="General Chemical"/>
  </r>
  <r>
    <d v="2019-09-0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534000"/>
    <n v="4.2020774315391876"/>
    <x v="21"/>
    <s v="Nuquat"/>
    <s v="Herbicide"/>
  </r>
  <r>
    <d v="2019-09-0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4 X 40 CONTAINERS CONTAINING 4320 DRUMS OF NUQUAT PARAQUAT 276G,L SL"/>
    <n v="101664"/>
    <n v="101.66"/>
    <n v="427000"/>
    <n v="4.2001101668240475"/>
    <x v="21"/>
    <s v="Nuquat"/>
    <s v="Herbicide"/>
  </r>
  <r>
    <d v="2019-09-07T00:00:00"/>
    <s v="September, 2019"/>
    <s v="September, 2019´"/>
    <s v="Nufarm Industria Quimica E Farmaceutica Sa"/>
    <x v="1"/>
    <s v="Ceará"/>
    <s v="Nufarm Australia"/>
    <s v="MELBOURNE"/>
    <s v="PECEM"/>
    <s v="29189912"/>
    <s v="5 X 20 CONTAINERS CONTAINING 100 PACKAGES OF TECHNICAL 2 4 DICHLOROPHENOXYACETIC ACID"/>
    <n v="93500"/>
    <n v="93.5"/>
    <n v="1635000"/>
    <n v="17.486631016042782"/>
    <x v="9"/>
    <s v="2,4 D"/>
    <s v="Herbicide"/>
  </r>
  <r>
    <d v="2019-09-0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534000"/>
    <n v="4.2020774315391876"/>
    <x v="21"/>
    <s v="Nuquat"/>
    <s v="Herbicide"/>
  </r>
  <r>
    <d v="2019-09-0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534000"/>
    <n v="4.2020774315391876"/>
    <x v="21"/>
    <s v="Nuquat"/>
    <s v="Herbicide"/>
  </r>
  <r>
    <d v="2019-09-07T00:00:00"/>
    <s v="September, 2019"/>
    <s v="September, 2019´"/>
    <s v="Nufarm Industria Quimica E Farmaceutica Sa"/>
    <x v="1"/>
    <s v="Ceará"/>
    <s v="Nufarm Australia"/>
    <s v="MELBOURNE"/>
    <s v="PECEM"/>
    <s v="29189912"/>
    <s v="5 X 20 CONTAINERS CONTAINING 100 PACKAGES OF 2 4 DICHLOROPHENOXYACETIC ACID"/>
    <n v="93500"/>
    <n v="93.5"/>
    <n v="1635000"/>
    <n v="17.486631016042782"/>
    <x v="9"/>
    <s v="2,4 D"/>
    <s v="Herbicide"/>
  </r>
  <r>
    <d v="2019-09-07T00:00:00"/>
    <s v="September, 2019"/>
    <s v="September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534000"/>
    <n v="4.2020774315391876"/>
    <x v="21"/>
    <s v="Nuquat"/>
    <s v="Herbicide"/>
  </r>
  <r>
    <d v="2019-09-07T00:00:00"/>
    <s v="September, 2019"/>
    <s v="September, 2019´"/>
    <s v="Nufarm Industria Quimica &amp; Farmaceutica Sa"/>
    <x v="1"/>
    <s v="São Paulo"/>
    <s v="Indofil Industries Ltd."/>
    <s v="HAZIRA"/>
    <s v="SANTOS"/>
    <s v="38089293"/>
    <s v="11 X 20 CONTAINERS CONTAINING 14080 BAGS OF MANFIL 800 WP INDIAN"/>
    <n v="150920"/>
    <n v="150.91999999999999"/>
    <n v="457000"/>
    <n v="3.028094354624967"/>
    <x v="19"/>
    <s v="Manfill 800 WP"/>
    <s v="Fungicide"/>
  </r>
  <r>
    <d v="2019-09-07T00:00:00"/>
    <s v="September, 2019"/>
    <s v="September, 2019´"/>
    <s v="Nufarm Industria Quimica E Farmaceutica Sa"/>
    <x v="1"/>
    <s v="Ceará"/>
    <s v="Quehenberger Air &amp; Ocean Gmb H"/>
    <s v="HAMBURG"/>
    <s v="PECEM"/>
    <s v="29189912"/>
    <s v="5 X 20 CONTAINERS CONTAINING 100 PALLET OF 2,4-D ACID TECNICO NUFARM"/>
    <n v="102400"/>
    <n v="102.4"/>
    <n v="1079000"/>
    <n v="10.537109375"/>
    <x v="9"/>
    <s v="2,4 D"/>
    <s v="Herbicide"/>
  </r>
  <r>
    <d v="2019-09-02T00:00:00"/>
    <s v="September, 2019"/>
    <s v="September, 2019´"/>
    <s v="Nufarm Industria Quimica E Farmaceutica Sa"/>
    <x v="1"/>
    <s v="Ceará"/>
    <s v="Ningbo Sunjoy Agroscience Co., Ltd."/>
    <s v="SHANGHAI"/>
    <s v="PECEM"/>
    <s v="29322000"/>
    <s v="1 X 40 CONTAINERS CONTAINING 600 DRUMS OF ABAMECTIN TECNICO 95 %"/>
    <n v="16800"/>
    <n v="16.8"/>
    <n v="407000"/>
    <n v="24.226190476190474"/>
    <x v="24"/>
    <s v="Not Identified"/>
    <s v="Insecticide"/>
  </r>
  <r>
    <d v="2019-09-01T00:00:00"/>
    <s v="September, 2019"/>
    <s v="September, 2019´"/>
    <s v="Nufarm Industria Quimica E Farmaceutica Sa"/>
    <x v="1"/>
    <s v="Ceará"/>
    <s v="Sulphur Mills Ltd."/>
    <s v="HAZIRA"/>
    <s v="PECEM"/>
    <s v="38086990"/>
    <s v="1 X 20 CONTAINERS CONTAINING 19 IBCS OF KAISO 250 CS LAMBDA-CYHALOTHRIN"/>
    <n v="21375"/>
    <n v="21.38"/>
    <n v="3791000"/>
    <n v="177.35672514619884"/>
    <x v="6"/>
    <s v="Kaiso"/>
    <s v="Pesticide"/>
  </r>
  <r>
    <d v="2019-08-31T00:00:00"/>
    <s v="August, 2019"/>
    <s v="August, 2019´"/>
    <s v="Nufarm Industria Quimica E Farmaceutica Sa"/>
    <x v="1"/>
    <s v="Ceará"/>
    <s v="Yongnong Biosciences Co., Ltd."/>
    <s v="SHANGHAI"/>
    <s v="PECEM"/>
    <s v="29333921"/>
    <s v="1 X 40 CONTAINERS CONTAINING 40 BAGS OF PICLORAM TECNICO YN"/>
    <n v="20120"/>
    <n v="20.12"/>
    <n v="524000"/>
    <n v="26.043737574552683"/>
    <x v="2"/>
    <s v="Not Identified"/>
    <s v="Herbicide"/>
  </r>
  <r>
    <d v="2019-08-30T00:00:00"/>
    <s v="August, 2019"/>
    <s v="August, 2019´"/>
    <s v="Nufarm Industria Quimica &amp; Farmaceutica Sa"/>
    <x v="1"/>
    <s v="São Paulo"/>
    <s v="Indofil Industries Ltd."/>
    <s v="HAZIRA"/>
    <s v="SANTOS"/>
    <s v="38089293"/>
    <s v="9 X 20 CONTAINERS CONTAINING 11520 BAGS OF MANFIL 800 WP"/>
    <n v="123480"/>
    <n v="123.48"/>
    <n v="349000"/>
    <n v="2.8263686426951735"/>
    <x v="19"/>
    <s v="Manfill 800 WP"/>
    <s v="Fungicide"/>
  </r>
  <r>
    <d v="2019-08-30T00:00:00"/>
    <s v="August, 2019"/>
    <s v="August, 2019´"/>
    <s v="Nufarm Industria Quimica &amp; Farmaceutica Sa"/>
    <x v="1"/>
    <s v="São Paulo"/>
    <s v="Indofil Industries Ltd."/>
    <s v="HAZIRA"/>
    <s v="SANTOS"/>
    <s v="38089293"/>
    <s v="9 X 20 CONTAINERS CONTAINING 11520 BAGS OF MANFIL 800 WP INDIAN"/>
    <n v="123480"/>
    <n v="123.48"/>
    <n v="349000"/>
    <n v="2.8263686426951735"/>
    <x v="19"/>
    <s v="Manfill 800 WP"/>
    <s v="Fungicide"/>
  </r>
  <r>
    <d v="2019-08-30T00:00:00"/>
    <s v="August, 2019"/>
    <s v="August, 2019´"/>
    <s v="Nufarm Industria Quimica &amp; Farmaceutica Sa"/>
    <x v="1"/>
    <s v="São Paulo"/>
    <s v="Indofil Industries Ltd."/>
    <s v="HAZIRA"/>
    <s v="SANTOS"/>
    <s v="38089293"/>
    <s v="9 X 20 CONTAINERS CONTAINING 11520 BAGS OF MANFIL 800 WP"/>
    <n v="123480"/>
    <n v="123.48"/>
    <n v="349000"/>
    <n v="2.8263686426951735"/>
    <x v="19"/>
    <s v="Manfill 800 WP"/>
    <s v="Fungicide"/>
  </r>
  <r>
    <d v="2019-08-28T00:00:00"/>
    <s v="August, 2019"/>
    <s v="August, 2019´"/>
    <s v="Nufarm Industria Quimica E Farmaceutica Sa"/>
    <x v="1"/>
    <s v="Ceará"/>
    <s v="Newport Logistics"/>
    <s v="HOUSTON (TX)"/>
    <s v="PECEM"/>
    <s v="29211923"/>
    <s v="6 X 20 CONTAINERS CONTAINING 6 TANK OF  MONOISOPROPYLAMINE"/>
    <n v="86981"/>
    <n v="86.98"/>
    <n v="236000"/>
    <n v="2.7132362240029431"/>
    <x v="13"/>
    <s v="Not Identified"/>
    <s v="General Chemical"/>
  </r>
  <r>
    <d v="2019-08-26T00:00:00"/>
    <s v="August, 2019"/>
    <s v="August, 2019´"/>
    <s v="Nufarm Industria Quimica E Farmaceutica Sa"/>
    <x v="1"/>
    <s v="Ceará"/>
    <s v="Sulphur Mills Ltd."/>
    <s v="HAZIRA"/>
    <s v="PECEM"/>
    <s v="38086990"/>
    <s v="1 X 20 CONTAINERS CONTAINING 19 IBCS OF LAMBDA CYHALOTHRIN"/>
    <n v="21375"/>
    <n v="21.38"/>
    <n v="3791000"/>
    <n v="177.35672514619884"/>
    <x v="6"/>
    <s v="Kaiso"/>
    <s v="Pesticide"/>
  </r>
  <r>
    <d v="2019-08-24T00:00:00"/>
    <s v="August, 2019"/>
    <s v="August, 2019´"/>
    <s v="Nufarm Industria Quimica E Farmaceutica Sa"/>
    <x v="1"/>
    <s v="Ceará"/>
    <s v="Taminco Bvba"/>
    <s v="ANTWERPEN"/>
    <s v="PECEM"/>
    <s v="29210000"/>
    <s v="7 X 20 CONTAINERS CONTAINING 7 TANK OF DMA 60% DIMETHYLAMINE MINIMUM 60 % SOLUTION"/>
    <n v="128720"/>
    <n v="128.72"/>
    <n v="221000"/>
    <n v="1.7169049098819142"/>
    <x v="15"/>
    <s v="Not Identified"/>
    <s v="General Chemical"/>
  </r>
  <r>
    <d v="2019-08-24T00:00:00"/>
    <s v="August, 2019"/>
    <s v="August, 2019´"/>
    <s v="Nufarm Industria Quimica &amp; Farmaceutica Sa"/>
    <x v="1"/>
    <s v="São Paulo"/>
    <s v="Indofil Industries Ltd."/>
    <s v="HAZIRA"/>
    <s v="SANTOS"/>
    <s v="38089293"/>
    <s v="9 X 20 CONTAINERS CONTAINING 11520 BAGS OF MANFIL 800 WP INDIAN"/>
    <n v="123480"/>
    <n v="123.48"/>
    <n v="349000"/>
    <n v="2.8263686426951735"/>
    <x v="19"/>
    <s v="Manfill 800 WP"/>
    <s v="Fungicide"/>
  </r>
  <r>
    <d v="2019-08-21T00:00:00"/>
    <s v="August, 2019"/>
    <s v="August, 2019´"/>
    <s v="Nufarm Industria Quimica E Farmaceutica Sa"/>
    <x v="1"/>
    <s v="Ceará"/>
    <s v="Dow"/>
    <s v="HOUSTON (TX)"/>
    <s v="PECEM"/>
    <s v="34020000"/>
    <s v="2 X 20 CONTAINERS CONTAINING 156 DRUMS OF TRITON X 114 SURFACTANT"/>
    <n v="34820"/>
    <n v="34.82"/>
    <n v="85900"/>
    <n v="2.4669730040206779"/>
    <x v="14"/>
    <s v="Triton"/>
    <s v="Surfactant"/>
  </r>
  <r>
    <d v="2019-08-21T00:00:00"/>
    <s v="August, 2019"/>
    <s v="August, 2019´"/>
    <s v="Nufarm Industria Quimica E Farmaceutica Sa"/>
    <x v="1"/>
    <s v="Ceará"/>
    <s v="Newport Logistics"/>
    <s v="HOUSTON (TX)"/>
    <s v="PECEM"/>
    <s v="29211900"/>
    <s v="6 X 20 CONTAINERS CONTAINING 6 TANK OF MONOISOPROPYLAMINE ISOPROPYLAMINE"/>
    <n v="87425"/>
    <n v="87.43"/>
    <n v="238000"/>
    <n v="2.7223334286531311"/>
    <x v="13"/>
    <s v="Not Identified"/>
    <s v="General Chemical"/>
  </r>
  <r>
    <d v="2019-08-21T00:00:00"/>
    <s v="August, 2019"/>
    <s v="August, 2019´"/>
    <s v="Nufarm Industria Quimica E Farmaceutica Sa"/>
    <x v="1"/>
    <s v="Ceará"/>
    <s v="Newport Logistics"/>
    <s v="HOUSTON (TX)"/>
    <s v="PECEM"/>
    <s v="29211923"/>
    <s v="7 X 20 CONTAINERS CONTAINING 7 TANK OF MONOISOPROPYLAMINE ISOPROPYLAMINE"/>
    <n v="101750"/>
    <n v="101.75"/>
    <n v="277000"/>
    <n v="2.7223587223587224"/>
    <x v="13"/>
    <s v="Not Identified"/>
    <s v="General Chemical"/>
  </r>
  <r>
    <d v="2019-08-21T00:00:00"/>
    <s v="August, 2019"/>
    <s v="August, 2019´"/>
    <s v="Nufarm Industria Quimica E Farmaceutica Sa"/>
    <x v="1"/>
    <s v="Ceará"/>
    <s v="Newport Logistics"/>
    <s v="HOUSTON (TX)"/>
    <s v="PECEM"/>
    <s v="29211923"/>
    <s v="4 X 20 CONTAINERS CONTAINING 4 TANK OF MONOISOPROPYLAMINE ISOPROPYLAMINE"/>
    <n v="58078"/>
    <n v="58.08"/>
    <n v="158000"/>
    <n v="2.7204793553497022"/>
    <x v="13"/>
    <s v="Not Identified"/>
    <s v="General Chemical"/>
  </r>
  <r>
    <d v="2019-08-19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% WG NUFOSATE WG GLYPHOSATE 72% WG"/>
    <n v="128640"/>
    <n v="128.63999999999999"/>
    <n v="621000"/>
    <n v="4.8274253731343286"/>
    <x v="3"/>
    <s v="Nufosate"/>
    <s v="Herbicide"/>
  </r>
  <r>
    <d v="2019-08-19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 NUFOSATE WG GLYPHOSATE 72% WG"/>
    <n v="107200"/>
    <n v="107.2"/>
    <n v="518000"/>
    <n v="4.8320895522388057"/>
    <x v="3"/>
    <s v="Nufosate"/>
    <s v="Herbicide"/>
  </r>
  <r>
    <d v="2019-08-19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 NUFOSATE WG GLYPHOSATE 72% WG"/>
    <n v="107200"/>
    <n v="107.2"/>
    <n v="518000"/>
    <n v="4.8320895522388057"/>
    <x v="3"/>
    <s v="Nufosate"/>
    <s v="Herbicide"/>
  </r>
  <r>
    <d v="2019-08-18T00:00:00"/>
    <s v="August, 2019"/>
    <s v="August, 2019´"/>
    <s v="Nufarm Industria Quimica E Farmaceutica Sa"/>
    <x v="1"/>
    <s v="Ceará"/>
    <s v="Sulphur Mills Ltd."/>
    <s v="HAZIRA"/>
    <s v="PECEM"/>
    <s v="38086990"/>
    <s v="2 X 20 CONTAINERS CONTAINING 38 IBCS OF KAISO LAMBDA-CYHALOTHRIN"/>
    <n v="42750"/>
    <n v="42.75"/>
    <n v="7583000"/>
    <n v="177.38011695906434"/>
    <x v="6"/>
    <s v="Kaiso"/>
    <s v="Pesticide"/>
  </r>
  <r>
    <d v="2019-08-17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518000"/>
    <n v="4.8320895522388057"/>
    <x v="3"/>
    <s v="Nufosate"/>
    <s v="Herbicide"/>
  </r>
  <r>
    <d v="2019-08-17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518000"/>
    <n v="4.8320895522388057"/>
    <x v="3"/>
    <s v="Nufosate"/>
    <s v="Herbicide"/>
  </r>
  <r>
    <d v="2019-08-17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518000"/>
    <n v="4.8320895522388057"/>
    <x v="3"/>
    <s v="Nufosate"/>
    <s v="Herbicide"/>
  </r>
  <r>
    <d v="2019-08-17T00:00:00"/>
    <s v="August, 2019"/>
    <s v="August, 2019´"/>
    <s v="Nufarm Industria Quimica E Farmaceutica Sa"/>
    <x v="1"/>
    <s v="Ceará"/>
    <s v="Nufarm Chemical Shanghai Co., Ltd."/>
    <s v="SHANGHAI"/>
    <s v="PECEM"/>
    <s v="29333919"/>
    <s v="1 X 20 &amp; 1 X 40 CONTAINERS CONTAINING 90 BAGS OF FLUAZINAM TECNICO NUFARM FISCAL"/>
    <n v="45270"/>
    <n v="45.27"/>
    <n v="1189000"/>
    <n v="26.264634415727855"/>
    <x v="10"/>
    <s v="Fluazinan Pestanal"/>
    <s v="Fungicide"/>
  </r>
  <r>
    <d v="2019-08-15T00:00:00"/>
    <s v="August, 2019"/>
    <s v="August, 2019´"/>
    <s v="Nufarm Industria Quimica E Farmaceutica Sa"/>
    <x v="1"/>
    <s v="Ceará"/>
    <s v="Gharda Chemicals Ltd."/>
    <s v="ROTTERDAM"/>
    <s v="PECEM"/>
    <s v="00330000"/>
    <s v="2 X 20 CONTAINERS CONTAINING 160 DRUMS OF CYPERMETHRIN TECHNICAL PYRETHROID PESTICIDE LIQUID TOXIC"/>
    <n v="40560"/>
    <n v="40.56"/>
    <s v=""/>
    <e v="#VALUE!"/>
    <x v="16"/>
    <s v="Not Identified"/>
    <s v="Insecticide"/>
  </r>
  <r>
    <d v="2019-08-15T00:00:00"/>
    <s v="August, 2019"/>
    <s v="August, 2019´"/>
    <s v="Nufarm Industria Quimica E Farmaceutica Sa"/>
    <x v="1"/>
    <s v="Ceará"/>
    <s v="Gharda Chemicals Ltd."/>
    <s v="ROTTERDAM"/>
    <s v="PECEM"/>
    <s v="00330000"/>
    <s v="1 X 20 CONTAINERS CONTAINING 80 DRUMS OF CYPERMETHRIN TECHNICAL PYRETHROID PESTICIDE LIQUID TOXIC"/>
    <n v="20280"/>
    <n v="20.28"/>
    <s v=""/>
    <e v="#VALUE!"/>
    <x v="16"/>
    <s v="Not Identified"/>
    <s v="Insecticide"/>
  </r>
  <r>
    <d v="2019-08-14T00:00:00"/>
    <s v="August, 2019"/>
    <s v="August, 2019´"/>
    <s v="Nufarm Industria Quimica E Farmaceutica Sa"/>
    <x v="1"/>
    <s v="Ceará"/>
    <s v="Newport Logistics"/>
    <s v="HOUSTON (TX)"/>
    <s v="PECEM"/>
    <s v="29211923"/>
    <s v="7 X 20 CONTAINERS CONTAINING 7 FLEXITANK OF MONOISOPROPYLAMINE ISOPROPYLAMINE"/>
    <n v="102058"/>
    <n v="102.06"/>
    <n v="277000"/>
    <n v="2.7141429383291853"/>
    <x v="13"/>
    <s v="Not Identified"/>
    <s v="General Chemical"/>
  </r>
  <r>
    <d v="2019-08-12T00:00:00"/>
    <s v="August, 2019"/>
    <s v="August, 2019´"/>
    <s v="Nufarm Industria Quimica E Farmaceutica Sa"/>
    <x v="1"/>
    <s v="Ceará"/>
    <s v="Celanese Operations Mexico S De Rl Cv"/>
    <s v="VERACRUZ"/>
    <s v="PECEM"/>
    <s v="29210000"/>
    <s v="3 X 20 CONTAINERS CONTAINING 3 TANK OF DIMETHYLMINE AQUEOUS SOLUTION"/>
    <n v="55160"/>
    <n v="55.16"/>
    <n v="189000"/>
    <n v="3.4263959390862944"/>
    <x v="15"/>
    <s v="Not Identified"/>
    <s v="General Chemical"/>
  </r>
  <r>
    <d v="2019-08-12T00:00:00"/>
    <s v="August, 2019"/>
    <s v="August, 2019´"/>
    <s v="Nufarm Industria Quimica E Farmaceutica Sa"/>
    <x v="1"/>
    <s v="Ceará"/>
    <s v="Celanese Operations Mexico S De Rl Cv"/>
    <s v="VERACRUZ"/>
    <s v="PECEM"/>
    <s v="29210000"/>
    <s v="7 X 20 CONTAINERS CONTAINING 7 TANK OF DIMETHYLMINE AQUEOUS SOLUTION"/>
    <n v="128410"/>
    <n v="128.41"/>
    <n v="439000"/>
    <n v="3.4187368585001168"/>
    <x v="15"/>
    <s v="Not Identified"/>
    <s v="General Chemical"/>
  </r>
  <r>
    <d v="2019-08-12T00:00:00"/>
    <s v="August, 2019"/>
    <s v="August, 2019´"/>
    <s v="Nufarm Industria Quimica &amp; Farmaceutica Sa"/>
    <x v="1"/>
    <s v="São Paulo"/>
    <s v="Ningbo Sunjoy Agroscience Co., Ltd."/>
    <s v="SHANGHAI"/>
    <s v="SANTOS"/>
    <s v="38089329"/>
    <s v="1 X 20 CONTAINERS CONTAINING 800 CARTONS OF NIPPON 40 FISCAL SINOCHEM NINGBO"/>
    <n v="11360"/>
    <n v="11.36"/>
    <n v="54900"/>
    <n v="4.832746478873239"/>
    <x v="1"/>
    <s v="Nippon 40"/>
    <s v="Herbicide"/>
  </r>
  <r>
    <d v="2019-08-12T00:00:00"/>
    <s v="August, 2019"/>
    <s v="August, 2019´"/>
    <s v="Nufarm Industria Quimica E Farmaceutica Sa"/>
    <x v="1"/>
    <s v="Ceará"/>
    <s v="Tagros Chemicals India Ltd."/>
    <s v="CHENNAI"/>
    <s v="PECEM"/>
    <s v="29269023"/>
    <s v="1 X 20 CONTAINERS CONTAINING 20 PALLET OF CIPERMETRINA CIPERMETRINA TAGROS TECNICO"/>
    <n v="21680"/>
    <n v="21.68"/>
    <n v="307000"/>
    <n v="14.160516605166052"/>
    <x v="16"/>
    <s v="Not Identified"/>
    <s v="Insecticide"/>
  </r>
  <r>
    <d v="2019-08-10T00:00:00"/>
    <s v="August, 2019"/>
    <s v="August, 2019´"/>
    <s v="Nufarm Industria Quimica E Farmaceutica Sa"/>
    <x v="1"/>
    <s v="Ceará"/>
    <s v="Quehenberger Air &amp; Ocean Gmb H"/>
    <s v="HAMBURG"/>
    <s v="PECEM"/>
    <s v="29189912"/>
    <s v="2 X 20 CONTAINERS CONTAINING 40 PALLET OF 2,4-D ACID TECNICO NUFARM"/>
    <n v="40960"/>
    <n v="40.96"/>
    <n v="315000"/>
    <n v="7.6904296875"/>
    <x v="9"/>
    <s v="2,4 D"/>
    <s v="Herbicide"/>
  </r>
  <r>
    <d v="2019-08-10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9"/>
    <s v="5 X 40 CONTAINERS CONTAINING 5400 DRUMS OF GLINT HALOXYFOP-P-METHYL 125G,L EC"/>
    <n v="121175"/>
    <n v="121.18"/>
    <n v="585000"/>
    <n v="4.8277284918506291"/>
    <x v="25"/>
    <s v="Not Identified"/>
    <s v="Herbicide"/>
  </r>
  <r>
    <d v="2019-08-10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5"/>
    <s v="4 X 40 CONTAINERS CONTAINING 4320 DRUMS OF NUQUAT PARAQUAT 276G,L SL"/>
    <n v="101664"/>
    <n v="101.66"/>
    <n v="491000"/>
    <n v="4.8296348756688703"/>
    <x v="21"/>
    <s v="Nuquat"/>
    <s v="Herbicide"/>
  </r>
  <r>
    <d v="2019-08-10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614000"/>
    <n v="4.8316021403840104"/>
    <x v="21"/>
    <s v="Nuquat"/>
    <s v="Herbicide"/>
  </r>
  <r>
    <d v="2019-08-10T00:00:00"/>
    <s v="August, 2019"/>
    <s v="August, 2019´"/>
    <s v="Nufarm Industria Quimica E Farmaceutica Sa"/>
    <x v="1"/>
    <s v="Ceará"/>
    <s v="Quehenberger Air &amp; Ocean Gmb H"/>
    <s v="HAMBURG"/>
    <s v="PECEM"/>
    <s v="29189990"/>
    <s v="3 X 20 CONTAINERS CONTAINING 60 PALLET OF 2,4-D ACID TECNICO NUFARM"/>
    <n v="61440"/>
    <n v="61.44"/>
    <n v="472000"/>
    <n v="7.682291666666667"/>
    <x v="9"/>
    <s v="2,4 D"/>
    <s v="Herbicide"/>
  </r>
  <r>
    <d v="2019-08-10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614000"/>
    <n v="4.8316021403840104"/>
    <x v="21"/>
    <s v="Nuquat"/>
    <s v="Herbicide"/>
  </r>
  <r>
    <d v="2019-08-10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614000"/>
    <n v="4.8316021403840104"/>
    <x v="21"/>
    <s v="Nuquat"/>
    <s v="Herbicide"/>
  </r>
  <r>
    <d v="2019-08-10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NUQUAT PARAQUAT 276G,L SL"/>
    <n v="127080"/>
    <n v="127.08"/>
    <n v="614000"/>
    <n v="4.8316021403840104"/>
    <x v="21"/>
    <s v="Nuquat"/>
    <s v="Herbicide"/>
  </r>
  <r>
    <d v="2019-08-07T00:00:00"/>
    <s v="August, 2019"/>
    <s v="August, 2019´"/>
    <s v="Nufarm Industria Quimica E Farmaceutica Sa"/>
    <x v="1"/>
    <s v="Ceará"/>
    <s v="Newport Logistics"/>
    <s v="HOUSTON (TX)"/>
    <s v="PECEM"/>
    <s v="29211923"/>
    <s v="2 X 20 CONTAINERS CONTAINING 2 TANK OF MONOISOPROPYLAMINE ISOPROPYLAMINE"/>
    <n v="29501"/>
    <n v="29.5"/>
    <n v="80200"/>
    <n v="2.718551913494458"/>
    <x v="13"/>
    <s v="Not Identified"/>
    <s v="General Chemical"/>
  </r>
  <r>
    <d v="2019-08-05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NUFOSATE WG GLYPHOSATE 72% WG"/>
    <n v="107200"/>
    <n v="107.2"/>
    <n v="518000"/>
    <n v="4.8320895522388057"/>
    <x v="3"/>
    <s v="Nufosate"/>
    <s v="Herbicide"/>
  </r>
  <r>
    <d v="2019-08-03T00:00:00"/>
    <s v="August, 2019"/>
    <s v="August, 2019´"/>
    <s v="Nufarm Industria Quimica E Farmaceutica Sa"/>
    <x v="1"/>
    <s v="Ceará"/>
    <s v="Quehenberger Air &amp; Ocean Gmb H"/>
    <s v="HAMBURG"/>
    <s v="PECEM"/>
    <s v="29189912"/>
    <s v="9 X 20 CONTAINERS CONTAINING 180 PALLET OF 2,4-D ACID TECNICO NUFARM"/>
    <n v="184320.01"/>
    <n v="184.32"/>
    <n v="1416000"/>
    <n v="7.682291249875691"/>
    <x v="9"/>
    <s v="2,4 D"/>
    <s v="Herbicide"/>
  </r>
  <r>
    <d v="2019-08-03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9"/>
    <s v="5 X 40 CONTAINERS CONTAINING 5400 DRUMS OF GLINT HALOXYFOP-P-METHYL 125G,L EC"/>
    <n v="121175"/>
    <n v="121.18"/>
    <n v="585000"/>
    <n v="4.8277284918506291"/>
    <x v="25"/>
    <s v="Not Identified"/>
    <s v="Herbicide"/>
  </r>
  <r>
    <d v="2019-08-03T00:00:00"/>
    <s v="August, 2019"/>
    <s v="August, 2019´"/>
    <s v="Nufarm Industria Quimica E Farmaceutica Sa"/>
    <x v="1"/>
    <s v="Ceará"/>
    <s v="Taminco Bvba"/>
    <s v="ANTWERPEN"/>
    <s v="PECEM"/>
    <s v="29210000"/>
    <s v="7 X 20 CONTAINERS CONTAINING 7 TANK OF DIMETHYLAMINE MINIMUM 60 % SOLUTION"/>
    <n v="129380.01"/>
    <n v="129.38"/>
    <n v="223000"/>
    <n v="1.7236047516150292"/>
    <x v="15"/>
    <s v="Not Identified"/>
    <s v="General Chemical"/>
  </r>
  <r>
    <d v="2019-08-03T00:00:00"/>
    <s v="August, 2019"/>
    <s v="August, 2019´"/>
    <s v="Nufarm Industria Quimica &amp; Farmaceutica Sa"/>
    <x v="1"/>
    <s v="São Paulo"/>
    <s v="Shandong Weifang Rainbow Chemical Co., Ltd."/>
    <s v="QINGDAO"/>
    <s v="SANTOS"/>
    <s v="38089329"/>
    <s v="4 X 40 CONTAINERS CONTAINING 4320 DRUMS OF GLINT HALOXYFOP-P-METHYL 125G,L EC"/>
    <n v="96940"/>
    <n v="96.94"/>
    <n v="468000"/>
    <n v="4.8277284918506291"/>
    <x v="25"/>
    <s v="Not Identified"/>
    <s v="Herbicide"/>
  </r>
  <r>
    <d v="2019-08-03T00:00:00"/>
    <s v="August, 2019"/>
    <s v="August, 2019´"/>
    <s v="Nufarm Industria Quimica E Farmaceutica Sa"/>
    <x v="1"/>
    <s v="Ceará"/>
    <s v="Sulphur Mills Ltd."/>
    <s v="HAZIRA"/>
    <s v="PECEM"/>
    <s v="38086990"/>
    <s v="1 X 20 CONTAINERS CONTAINING 19 IBCS OF KAISO 250 CS LAMBDA CYHALOTHRIN"/>
    <n v="21375"/>
    <n v="21.38"/>
    <n v="3791000"/>
    <n v="177.35672514619884"/>
    <x v="6"/>
    <s v="Kaiso"/>
    <s v="Pesticide"/>
  </r>
  <r>
    <d v="2019-08-03T00:00:00"/>
    <s v="August, 2019"/>
    <s v="August, 2019´"/>
    <s v="Nufarm Industria Quimica E Farmaceutica Sa"/>
    <x v="1"/>
    <s v="Ceará"/>
    <s v="Quehenberger Air &amp; Ocean Gmb H"/>
    <s v="HAMBURG"/>
    <s v="PECEM"/>
    <s v="29189912"/>
    <s v="7 X 20 CONTAINERS CONTAINING 140 PALLET OF 2,4-D ACID TECNICO NUFARM"/>
    <n v="143360"/>
    <n v="143.36000000000001"/>
    <n v="1102000"/>
    <n v="7.6869419642857144"/>
    <x v="9"/>
    <s v="2,4 D"/>
    <s v="Herbicide"/>
  </r>
  <r>
    <d v="2019-08-01T00:00:00"/>
    <s v="August, 2019"/>
    <s v="August, 2019´"/>
    <s v="Nufarm Industria Quimica E Farmaceutica Sa"/>
    <x v="1"/>
    <s v="Ceará"/>
    <s v="Tagros Chemicals India Ltd."/>
    <s v="CHENNAI"/>
    <s v="PECEM"/>
    <s v="29269023"/>
    <s v="1 X 22 CONTAINERS CONTAINING 20 PALLET OF CIPERMETRINA CIPERMETRINA TAGROS TECNICO"/>
    <n v="21680"/>
    <n v="21.68"/>
    <n v="307000"/>
    <n v="14.160516605166052"/>
    <x v="16"/>
    <s v="Not Identified"/>
    <s v="Insecticide"/>
  </r>
  <r>
    <d v="2019-08-01T00:00:00"/>
    <s v="August, 2019"/>
    <s v="August, 2019´"/>
    <s v="Nufarm Industria Quimica E Farmaceutica Sa"/>
    <x v="1"/>
    <s v="Ceará"/>
    <s v="Nutrichem Co., Ltd."/>
    <s v="SHANGHAI"/>
    <s v="PECEM"/>
    <s v="29269099"/>
    <s v="1 X 42 CONTAINERS CONTAINING 720 DRUMS OF AZOXYSTROBIN TECHNICAL"/>
    <n v="20160"/>
    <n v="20.16"/>
    <n v="157000"/>
    <n v="7.787698412698413"/>
    <x v="26"/>
    <s v="Not Identified"/>
    <s v="Pesticide"/>
  </r>
  <r>
    <d v="2019-07-31T00:00:00"/>
    <s v="July, 2019"/>
    <s v="July, 2019´"/>
    <s v="Nufarm Industria Quimica &amp; Farmaceutica Sa"/>
    <x v="1"/>
    <s v="São Paulo"/>
    <s v="Indofil Industries Ltd."/>
    <s v="HAZIRA"/>
    <s v="SANTOS"/>
    <s v="38089293"/>
    <s v="8 X 20 CONTAINERS CONTAINING 10240 BAGS OF   MANFIL 800 WP"/>
    <n v="109760"/>
    <n v="109.76"/>
    <n v="257000"/>
    <n v="2.3414723032069973"/>
    <x v="19"/>
    <s v="Manfill 800 WP"/>
    <s v="Fungicide"/>
  </r>
  <r>
    <d v="2019-07-27T00:00:00"/>
    <s v="July, 2019"/>
    <s v="July, 2019´"/>
    <s v="Nufarm Industria Quimica E Farmaceutica Sa"/>
    <x v="1"/>
    <s v="Ceará"/>
    <s v="Quehenberger Air &amp; Ocean Gmb H"/>
    <s v="HAMBURG"/>
    <s v="PECEM"/>
    <s v="29189912"/>
    <s v="9 X 20 CONTAINERS CONTAINING 180 PALLET OF 2,4 D ACID TECNICO NUFARM"/>
    <n v="184320.01"/>
    <n v="184.32"/>
    <n v="1355000"/>
    <n v="7.3513450872751145"/>
    <x v="9"/>
    <s v="2,4 D"/>
    <s v="Herbicide"/>
  </r>
  <r>
    <d v="2019-07-27T00:00:00"/>
    <s v="July, 2019"/>
    <s v="July, 2019´"/>
    <s v="Nufarm Industria Quimica &amp; Farmaceutica Sa"/>
    <x v="1"/>
    <s v="São Paulo"/>
    <s v="Indofil Industries Ltd."/>
    <s v="HAZIRA"/>
    <s v="SANTOS"/>
    <s v="38089293"/>
    <s v="8 X 20 CONTAINERS CONTAINING 10240 BAGS OF MANFIL 800 WP"/>
    <n v="109760"/>
    <n v="109.76"/>
    <n v="257000"/>
    <n v="2.3414723032069973"/>
    <x v="19"/>
    <s v="Manfill 800 WP"/>
    <s v="Fungicide"/>
  </r>
  <r>
    <d v="2019-07-27T00:00:00"/>
    <s v="July, 2019"/>
    <s v="July, 2019´"/>
    <s v="Nufarm Industria Quimica &amp; Farmaceutica Sa"/>
    <x v="1"/>
    <s v="São Paulo"/>
    <s v="Indofil Industries Ltd."/>
    <s v="HAZIRA"/>
    <s v="SANTOS"/>
    <s v="38089293"/>
    <s v="2 X 20 CONTAINERS CONTAINING 2560 BAGS OF MANFIL 800 WP"/>
    <n v="27440"/>
    <n v="27.44"/>
    <n v="64300"/>
    <n v="2.3432944606413995"/>
    <x v="19"/>
    <s v="Manfill 800 WP"/>
    <s v="Fungicide"/>
  </r>
  <r>
    <d v="2019-07-27T00:00:00"/>
    <s v="July, 2019"/>
    <s v="July, 2019´"/>
    <s v="Nufarm Industria Quimica E Farmaceutica Sa"/>
    <x v="1"/>
    <s v="Ceará"/>
    <s v="Sulphur Mills Ltd."/>
    <s v="HAZIRA"/>
    <s v="PECEM"/>
    <s v="38086990"/>
    <s v="1 X 20 CONTAINERS CONTAINING 19 IBCS OF   LAMBD A CYHALOTHRIN"/>
    <n v="21375"/>
    <n v="21.38"/>
    <n v="3791000"/>
    <n v="177.35672514619884"/>
    <x v="6"/>
    <s v="Kaiso"/>
    <s v="Pesticide"/>
  </r>
  <r>
    <d v="2019-07-26T00:00:00"/>
    <s v="July, 2019"/>
    <s v="July, 2019´"/>
    <s v="Nufarm Industria Quimica E Farmaceutica Sa"/>
    <x v="1"/>
    <s v="Ceará"/>
    <s v="Nufarm Chemical Shanghai Co., Ltd."/>
    <s v="SHANGHAI"/>
    <s v="PECEM"/>
    <s v="29339969"/>
    <s v="1 X 40 CONTAINERS CONTAINING 300 DRUMS OF TEBUCONAZOLE TECHNICAL FISCAL"/>
    <n v="15900"/>
    <n v="15.9"/>
    <n v="270000"/>
    <n v="16.981132075471699"/>
    <x v="8"/>
    <s v="Torque"/>
    <s v="Fungicide"/>
  </r>
  <r>
    <d v="2019-07-26T00:00:00"/>
    <s v="July, 2019"/>
    <s v="July, 2019´"/>
    <s v="Nufarm Industria Quimica &amp; Farmaceutica Sa"/>
    <x v="1"/>
    <s v="São Paulo"/>
    <s v="Shandong Weifang Rainbow Chemical Co., Ltd."/>
    <s v="QINGDAO"/>
    <s v="SANTOS"/>
    <s v="38089324"/>
    <s v="5 X 40 CONTAINERS CONTAINING 4800 CARTONS OF  NUFOSATE WG GLYPHOSATE 72% WG"/>
    <n v="107200"/>
    <n v="107.2"/>
    <n v="653000"/>
    <n v="6.0914179104477615"/>
    <x v="3"/>
    <s v="Nufosate"/>
    <s v="Herbicide"/>
  </r>
  <r>
    <d v="2019-07-26T00:00:00"/>
    <s v="July, 2019"/>
    <s v="July, 2019´"/>
    <s v="Nufarm Industria Quimica &amp; Farmaceutica Sa"/>
    <x v="1"/>
    <s v="São Paulo"/>
    <s v="Shandong Weifang Rainbow Chemical Co., Ltd."/>
    <s v="QINGDAO"/>
    <s v="SANTOS"/>
    <s v="38089324"/>
    <s v="6 X 40 CONTAINERS CONTAINING 5760 CARTONS OF NUFOSATE WG GLYPHOSATE 72% WG"/>
    <n v="128640"/>
    <n v="128.63999999999999"/>
    <n v="783000"/>
    <n v="6.0867537313432836"/>
    <x v="3"/>
    <s v="Nufosate"/>
    <s v="Herbicide"/>
  </r>
  <r>
    <d v="2019-07-25T00:00:00"/>
    <s v="July, 2019"/>
    <s v="July, 2019´"/>
    <s v="Nufarm Industria Quimica E Farmaceutica Sa"/>
    <x v="1"/>
    <s v="Ceará"/>
    <s v="Tagros Chemicals India Ltd."/>
    <s v="CHENNAI"/>
    <s v="PECEM"/>
    <s v="29269023"/>
    <s v="1 X 20 CONTAINERS CONTAINING 20 PALLET OF CIPERMETRINA CIPERMETRINA TAGROS TECNICO"/>
    <n v="21680"/>
    <n v="21.68"/>
    <n v="300000"/>
    <n v="13.837638376383763"/>
    <x v="16"/>
    <s v="Not Identified"/>
    <s v="Insecticide"/>
  </r>
  <r>
    <d v="2019-07-25T00:00:00"/>
    <s v="July, 2019"/>
    <s v="July, 2019´"/>
    <s v="Nufarm Industria Quimica E Farmaceutica Sa"/>
    <x v="1"/>
    <s v="Ceará"/>
    <s v="Ningbo Sunjoy Agroscience Co., Ltd."/>
    <s v="SHANGHAI"/>
    <s v="PECEM"/>
    <s v="29322000"/>
    <s v="1 X 40 CONTAINERS CONTAINING 600 DRUMS OF ABAMECTIN TECNICO 95%"/>
    <n v="16800"/>
    <n v="16.8"/>
    <n v="369000"/>
    <n v="21.964285714285715"/>
    <x v="24"/>
    <s v="Not Identified"/>
    <s v="Insecticide"/>
  </r>
  <r>
    <d v="2019-07-21T00:00:00"/>
    <s v="July, 2019"/>
    <s v="July, 2019´"/>
    <s v="Nufarm Industria Quimica E Farmaceutica Sa"/>
    <x v="1"/>
    <s v="Ceará"/>
    <s v="Quehenberger Air &amp; Ocean Gmb H"/>
    <s v="HAMBURG"/>
    <s v="PECEM"/>
    <s v="29189912"/>
    <s v="9 X 20 CONTAINERS CONTAINING 180 PALLET OF  2 4 D ACID TECNICO NUFARM"/>
    <n v="184320.01"/>
    <n v="184.32"/>
    <n v="1355000"/>
    <n v="7.3513450872751145"/>
    <x v="9"/>
    <s v="2,4 D"/>
    <s v="Herbicide"/>
  </r>
  <r>
    <d v="2019-07-21T00:00:00"/>
    <s v="July, 2019"/>
    <s v="July, 2019´"/>
    <s v="Nufarm Industria Quimica &amp; Farmaceutica Sa"/>
    <x v="1"/>
    <s v="São Paulo"/>
    <s v="Indofil Industries Ltd."/>
    <s v="HAZIRA"/>
    <s v="SANTOS"/>
    <s v="38089293"/>
    <s v="8 X 20 CONTAINERS CONTAINING 10240 BAGS OF MANFIL 800 WP"/>
    <n v="109760"/>
    <n v="109.76"/>
    <n v="257000"/>
    <n v="2.3414723032069973"/>
    <x v="19"/>
    <s v="Manfill 800 WP"/>
    <s v="Fungicide"/>
  </r>
  <r>
    <d v="2019-07-21T00:00:00"/>
    <s v="July, 2019"/>
    <s v="July, 2019´"/>
    <s v="Nufarm Industria Quimica E Farmaceutica Sa"/>
    <x v="1"/>
    <s v="Ceará"/>
    <s v="Quehenberger Air &amp; Ocean Gmb H"/>
    <s v="HAMBURG"/>
    <s v="PECEM"/>
    <s v="29189912"/>
    <s v="9 X 20 CONTAINERS CONTAINING 180 PALLET OF  2 4 D ACID TECNICO NUFARM"/>
    <n v="184320.01"/>
    <n v="184.32"/>
    <n v="1355000"/>
    <n v="7.3513450872751145"/>
    <x v="9"/>
    <s v="2,4 D"/>
    <s v="Herbicide"/>
  </r>
  <r>
    <d v="2019-07-21T00:00:00"/>
    <s v="July, 2019"/>
    <s v="July, 2019´"/>
    <s v="Nufarm Industria Quimica E Farmaceutica Sa"/>
    <x v="1"/>
    <s v="Ceará"/>
    <s v="Gharda Chemicals Ltd."/>
    <s v="NHAVA SHEVA (JAWAHARLAL N"/>
    <s v="PECEM"/>
    <s v="29333922"/>
    <s v="6 X 20 CONTAINERS CONTAINING 408 DRUMS OF INSECTICIDE CLORPIRIFOS TECNICO AGRIPEC FISCAL"/>
    <n v="127046"/>
    <n v="127.05"/>
    <n v="3282000"/>
    <n v="25.833162791429874"/>
    <x v="7"/>
    <s v="Agripec"/>
    <s v="Pesticide"/>
  </r>
  <r>
    <d v="2019-07-21T00:00:00"/>
    <s v="July, 2019"/>
    <s v="July, 2019´"/>
    <s v="Nufarm Industria Quimica &amp; Farmaceutica Sa"/>
    <x v="1"/>
    <s v="São Paulo"/>
    <s v="Indofil Industries Ltd."/>
    <s v="HAZIRA"/>
    <s v="SANTOS"/>
    <s v="38089293"/>
    <s v="8 X 20 CONTAINERS CONTAINING 10240 BAGS OF MANFIL 800 WP"/>
    <n v="109760"/>
    <n v="109.76"/>
    <n v="257000"/>
    <n v="2.3414723032069973"/>
    <x v="19"/>
    <s v="Manfill 800 WP"/>
    <s v="Fungicide"/>
  </r>
  <r>
    <d v="2019-07-21T00:00:00"/>
    <s v="July, 2019"/>
    <s v="July, 2019´"/>
    <s v="Nufarm Industria Quimica &amp; Farmaceutica Sa"/>
    <x v="1"/>
    <s v="São Paulo"/>
    <s v="Indofil Industries Ltd."/>
    <s v="HAZIRA"/>
    <s v="SANTOS"/>
    <s v="38089293"/>
    <s v="6 X 20 CONTAINERS CONTAINING 7680 BAGS OF MANFIL 800 WP"/>
    <n v="82320"/>
    <n v="82.32"/>
    <n v="193000"/>
    <n v="2.3445092322643344"/>
    <x v="19"/>
    <s v="Manfill 800 WP"/>
    <s v="Fungicide"/>
  </r>
  <r>
    <d v="2019-07-21T00:00:00"/>
    <s v="July, 2019"/>
    <s v="July, 2019´"/>
    <s v="Nufarm Industria Quimica E Farmaceutica Sa"/>
    <x v="1"/>
    <s v="Ceará"/>
    <s v="Gharda Chemicals Ltd."/>
    <s v="NHAVA SHEVA (JAWAHARLAL N"/>
    <s v="PECEM"/>
    <s v="29333922"/>
    <s v="5 X 20 CONTAINERS CONTAINING 340 DRUMS OF INSECTICIDE CLORPIRIFOS TECNICO AGRIPEC FISCAL ID"/>
    <n v="105877"/>
    <n v="105.88"/>
    <n v="2735000"/>
    <n v="25.831861499664704"/>
    <x v="7"/>
    <s v="Agripec"/>
    <s v="Pesticide"/>
  </r>
  <r>
    <d v="2019-07-19T00:00:00"/>
    <s v="July, 2019"/>
    <s v="July, 2019´"/>
    <s v="Nufarm Industria Quimica E Farmaceutica Sa"/>
    <x v="1"/>
    <s v="Ceará"/>
    <s v="Nufarm Chemical Shanghai Co., Ltd."/>
    <s v="SHANGHAI"/>
    <s v="PECEM"/>
    <s v="29339969"/>
    <s v="2 X 40 CONTAINERS CONTAINING 600 DRUMS OF TEBUCONAZOLE TECHNICAL FISCAL"/>
    <n v="31800"/>
    <n v="31.8"/>
    <n v="540000"/>
    <n v="16.981132075471699"/>
    <x v="8"/>
    <s v="Torque"/>
    <s v="Fungicide"/>
  </r>
  <r>
    <d v="2019-07-14T00:00:00"/>
    <s v="July, 2019"/>
    <s v="July, 2019´"/>
    <s v="Nufarm Industria Quimica E Farmaceutica Sa"/>
    <x v="1"/>
    <s v="Ceará"/>
    <s v="Nufarm Australia"/>
    <s v="MELBOURNE"/>
    <s v="PECEM"/>
    <s v="29189912"/>
    <s v="5 X 20 CONTAINERS CONTAINING 100 PACKAGES OF  DICHLOROPHENOXYACETIC ACID"/>
    <n v="93500"/>
    <n v="93.5"/>
    <n v="1743000"/>
    <n v="18.641711229946523"/>
    <x v="9"/>
    <s v="2,4 D"/>
    <s v="Herbicide"/>
  </r>
  <r>
    <d v="2019-07-14T00:00:00"/>
    <s v="July, 2019"/>
    <s v="July, 2019´"/>
    <s v="Nufarm Industria Quimica E Farmaceutica Sa"/>
    <x v="1"/>
    <s v="Ceará"/>
    <s v="Nufarm Australia"/>
    <s v="MELBOURNE"/>
    <s v="PECEM"/>
    <s v="29189912"/>
    <s v="3 X 20 CONTAINERS CONTAINING 60 PACKAGES OF  DICHLOROPHENOXYACETIC ACID"/>
    <n v="56100"/>
    <n v="56.1"/>
    <n v="1046000"/>
    <n v="18.645276292335115"/>
    <x v="9"/>
    <s v="2,4 D"/>
    <s v="Herbicide"/>
  </r>
  <r>
    <d v="2019-07-14T00:00:00"/>
    <s v="July, 2019"/>
    <s v="July, 2019´"/>
    <s v="Nufarm Industria Quimica E Farmaceutica Sa"/>
    <x v="1"/>
    <s v="Ceará"/>
    <s v="Quehenberger Air &amp; Ocean Gmb H"/>
    <s v="HAMBURG"/>
    <s v="PECEM"/>
    <s v="29189912"/>
    <s v="9 X 20 CONTAINERS CONTAINING 180 PALLET OF  ACID TECNICO NUFARM"/>
    <n v="184320.01"/>
    <n v="184.32"/>
    <n v="1355000"/>
    <n v="7.3513450872751145"/>
    <x v="9"/>
    <s v="2,4 D"/>
    <s v="Herbicide"/>
  </r>
  <r>
    <d v="2019-07-14T00:00:00"/>
    <s v="July, 2019"/>
    <s v="July, 2019´"/>
    <s v="Nufarm Industria Quimica &amp; Farmaceutica Sa"/>
    <x v="1"/>
    <s v="São Paulo"/>
    <s v="Nufarm Chemical Shanghai Co., Ltd."/>
    <s v="SHANGHAI"/>
    <s v="SANTOS"/>
    <s v="29331990"/>
    <s v="1 X 20 CONTAINERS CONTAINING 10 BAGS OF FIPRONIL TECNICO PESTICIDE, SOLID, TOXIC"/>
    <n v="5150"/>
    <n v="5.15"/>
    <n v="746000"/>
    <n v="144.85436893203882"/>
    <x v="18"/>
    <s v="Not Identified"/>
    <s v="Insecticide"/>
  </r>
  <r>
    <d v="2019-07-14T00:00:00"/>
    <s v="July, 2019"/>
    <s v="July, 2019´"/>
    <s v="Nufarm Industria Quimica E Farmaceutica Sa"/>
    <x v="1"/>
    <s v="Ceará"/>
    <s v="Nufarm Australia"/>
    <s v="MELBOURNE"/>
    <s v="PECEM"/>
    <s v="29189912"/>
    <s v="5 X 20 CONTAINERS CONTAINING 100 PACKAGES OF  DICHLOROPHENOXYACETIC ACID"/>
    <n v="93500"/>
    <n v="93.5"/>
    <n v="1743000"/>
    <n v="18.641711229946523"/>
    <x v="9"/>
    <s v="2,4 D"/>
    <s v="Herbicide"/>
  </r>
  <r>
    <d v="2019-07-14T00:00:00"/>
    <s v="July, 2019"/>
    <s v="July, 2019´"/>
    <s v="Nufarm Industria Quimica &amp; Farmaceutica Sa"/>
    <x v="1"/>
    <s v="São Paulo"/>
    <s v="Indofil Industries Ltd."/>
    <s v="HAZIRA"/>
    <s v="SANTOS"/>
    <s v="38089293"/>
    <s v="8 X 22 CONTAINERS CONTAINING 10240 BAGS OF  MANFIL 800 WP"/>
    <n v="109760"/>
    <n v="109.76"/>
    <n v="257000"/>
    <n v="2.3414723032069973"/>
    <x v="19"/>
    <s v="Manfill 800 WP"/>
    <s v="Fungicide"/>
  </r>
  <r>
    <d v="2019-07-14T00:00:00"/>
    <s v="July, 2019"/>
    <s v="July, 2019´"/>
    <s v="Nufarm Industria Quimica &amp; Farmaceutica Sa"/>
    <x v="1"/>
    <s v="São Paulo"/>
    <s v="Indofil Industries Ltd."/>
    <s v="HAZIRA"/>
    <s v="SANTOS"/>
    <s v="38089293"/>
    <s v="8 X 22 CONTAINERS CONTAINING 10240 BAGS OF MANFIL 800 WP"/>
    <n v="109760"/>
    <n v="109.76"/>
    <n v="257000"/>
    <n v="2.3414723032069973"/>
    <x v="19"/>
    <s v="Manfill 800 WP"/>
    <s v="Fungicide"/>
  </r>
  <r>
    <d v="2019-07-12T00:00:00"/>
    <s v="July, 2019"/>
    <s v="July, 2019´"/>
    <s v="Nufarm Industria Quimica &amp; Farmaceutica Sa"/>
    <x v="1"/>
    <s v="São Paulo"/>
    <s v="Shandong Weifang Rainbow Chemical Co., Ltd."/>
    <s v="QINGDAO"/>
    <s v="SANTOS"/>
    <s v="38089325"/>
    <s v="7 X 40 CONTAINERS CONTAINING 7560 DRUMS OF NUQUAT PARAQUAT 276G,L SL"/>
    <n v="177912"/>
    <n v="177.91"/>
    <n v="1083000"/>
    <n v="6.0872791042762717"/>
    <x v="21"/>
    <s v="Nuquat"/>
    <s v="Herbicide"/>
  </r>
  <r>
    <d v="2019-07-10T00:00:00"/>
    <s v="July, 2019"/>
    <s v="July, 2019´"/>
    <s v="Nufarm Industria Quimica E Farmaceutica Sa"/>
    <x v="1"/>
    <s v="Ceará"/>
    <s v="Gharda Chemicals Ltd."/>
    <s v="NHAVA SHEVA (JAWAHARLAL N"/>
    <s v="PECEM"/>
    <s v="29333922"/>
    <s v="5 X 20 CONTAINERS CONTAINING 340 DRUMS OF INSECTICIDE CLORPIRIFOS TECNICO"/>
    <n v="105893"/>
    <n v="105.89"/>
    <n v="2736000"/>
    <n v="25.837401905697259"/>
    <x v="7"/>
    <s v="Agripec"/>
    <s v="Pesticide"/>
  </r>
  <r>
    <d v="2019-07-10T00:00:00"/>
    <s v="July, 2019"/>
    <s v="July, 2019´"/>
    <s v="Nufarm Industria Quimica &amp; Farmaceutica Sa"/>
    <x v="1"/>
    <s v="São Paulo"/>
    <s v="Nufarm Chemical Shanghai Co., Ltd."/>
    <s v="SHANGHAI"/>
    <s v="SANTOS"/>
    <s v="38089329"/>
    <s v="2 X 40 CONTAINERS CONTAINING 4800 CARTONS OF NUFURON"/>
    <n v="13920"/>
    <n v="13.92"/>
    <n v="84800"/>
    <n v="6.0919540229885056"/>
    <x v="12"/>
    <s v="Nufuron"/>
    <s v="Herbicide"/>
  </r>
  <r>
    <d v="2019-07-08T00:00:00"/>
    <s v="July, 2019"/>
    <s v="July, 2019´"/>
    <s v="Nufarm Industria Quimica &amp; Farmaceutica Sa"/>
    <x v="1"/>
    <s v="São Paulo"/>
    <s v="Shandong Weifang Rainbow Chemical Co., Ltd."/>
    <s v="QINGDAO"/>
    <s v="SANTOS"/>
    <s v="38089325"/>
    <s v="6 X 40 CONTAINERS CONTAINING 6480 DRUMS OF PARAQUAT 276G,L SL"/>
    <n v="152496"/>
    <n v="152.5"/>
    <n v="929000"/>
    <n v="6.0919630678837482"/>
    <x v="21"/>
    <s v="Nuquat"/>
    <s v="Herbicide"/>
  </r>
  <r>
    <d v="2019-07-08T00:00:00"/>
    <s v="July, 2019"/>
    <s v="July, 2019´"/>
    <s v="Nufarm Industria Quimica &amp; Farmaceutica Sa"/>
    <x v="1"/>
    <s v="São Paulo"/>
    <s v="Shandong Weifang Rainbow Chemical Co., Ltd."/>
    <s v="QINGDAO"/>
    <s v="SANTOS"/>
    <s v="38089325"/>
    <s v="5 X 40 CONTAINERS CONTAINING 5400 DRUMS OF PARAQUAT 276G,L SL"/>
    <n v="127080"/>
    <n v="127.08"/>
    <n v="774000"/>
    <n v="6.0906515580736542"/>
    <x v="21"/>
    <s v="Nuquat"/>
    <s v="Herbicide"/>
  </r>
  <r>
    <d v="2019-07-07T00:00:00"/>
    <s v="July, 2019"/>
    <s v="July, 2019´"/>
    <s v="Nufarm Industria Quimica E Farmaceutica Sa"/>
    <x v="1"/>
    <s v="Ceará"/>
    <s v="Gharda Chemicals Ltd."/>
    <s v="NHAVA SHEVA (JAWAHARLAL N"/>
    <s v="PECEM"/>
    <s v="29333922"/>
    <s v="6 X 20 CONTAINERS CONTAINING 408 DRUMS OF INSECTICIDE CLORPIRIFOS TECNICO AGRIPEC"/>
    <n v="127090"/>
    <n v="127.09"/>
    <n v="3283000"/>
    <n v="25.832087497049336"/>
    <x v="7"/>
    <s v="Agripec"/>
    <s v="Pesticide"/>
  </r>
  <r>
    <d v="2019-07-07T00:00:00"/>
    <s v="July, 2019"/>
    <s v="July, 2019´"/>
    <s v="Nufarm Industria Quimica E Farmaceutica Sa"/>
    <x v="1"/>
    <s v="Ceará"/>
    <s v="Quehenberger Air &amp; Ocean Gmb H"/>
    <s v="HAMBURG"/>
    <s v="PECEM"/>
    <s v="29189912"/>
    <s v="8 X 20 CONTAINERS CONTAINING 160 PALLET OF  2,4 D ACID TECNICO NUFARM"/>
    <n v="163840"/>
    <n v="163.84"/>
    <n v="1205000"/>
    <n v="7.354736328125"/>
    <x v="9"/>
    <s v="2,4 D"/>
    <s v="Herbicide"/>
  </r>
  <r>
    <d v="2019-07-07T00:00:00"/>
    <s v="July, 2019"/>
    <s v="July, 2019´"/>
    <s v="Nufarm Industria Quimica E Farmaceutica Sa"/>
    <x v="1"/>
    <s v="Ceará"/>
    <s v="Nufarm Chemical Shanghai Co., Ltd."/>
    <s v="SHANGHAI"/>
    <s v="PECEM"/>
    <s v="29339969"/>
    <s v="2 X 40 CONTAINERS CONTAINING 104 BAGS OF FLUTRIAFOL TECNICO NUFARM"/>
    <n v="47112"/>
    <n v="47.11"/>
    <n v="800000"/>
    <n v="16.980811682798439"/>
    <x v="4"/>
    <s v="Intake"/>
    <s v="Fungicide"/>
  </r>
  <r>
    <d v="2019-07-05T00:00:00"/>
    <s v="July, 2019"/>
    <s v="July, 2019´"/>
    <s v="Nufarm Industria Quimica &amp; Farmaceutica Sa"/>
    <x v="1"/>
    <s v="São Paulo"/>
    <s v="Shandong Weifang Rainbow Chemical Co., Ltd."/>
    <s v="QINGDAO"/>
    <s v="SANTOS"/>
    <s v="38089325"/>
    <s v="7 X 40 CONTAINERS CONTAINING 7560 DRUMS OF NUQUAT PARAQUAT 276G,L SL"/>
    <n v="177912"/>
    <n v="177.91"/>
    <n v="1083000"/>
    <n v="6.0872791042762717"/>
    <x v="21"/>
    <s v="Nuquat"/>
    <s v="Herbicide"/>
  </r>
  <r>
    <d v="2019-07-04T00:00:00"/>
    <s v="July, 2019"/>
    <s v="July, 2019´"/>
    <s v="Nufarm Industria Quimica E Farmaceutica Sa"/>
    <x v="1"/>
    <s v="Ceará"/>
    <s v="Sulphur Mills Ltd."/>
    <s v="HAZIRA"/>
    <s v="PECEM"/>
    <s v="38086990"/>
    <s v="1 X 20 CONTAINERS CONTAINING 19 IBCS OF LAMBDA CYHALOTHRIN"/>
    <n v="21375"/>
    <n v="21.38"/>
    <n v="3791000"/>
    <n v="177.35672514619884"/>
    <x v="6"/>
    <s v="Kaiso"/>
    <s v="Pesticide"/>
  </r>
  <r>
    <d v="2019-07-04T00:00:00"/>
    <s v="July, 2019"/>
    <s v="July, 2019´"/>
    <s v="Nufarm Industria Quimica E Farmaceutica Sa"/>
    <x v="1"/>
    <s v="Ceará"/>
    <s v="Sulphur Mills Ltd."/>
    <s v="HAZIRA"/>
    <s v="PECEM"/>
    <s v="38086990"/>
    <s v="1 X 20 CONTAINERS CONTAINING 19 IBCS OF LAMBDA CYHALOTHRIN"/>
    <n v="21375"/>
    <n v="21.38"/>
    <n v="3791000"/>
    <n v="177.35672514619884"/>
    <x v="6"/>
    <s v="Kaiso"/>
    <s v="Pesticide"/>
  </r>
  <r>
    <d v="2019-07-03T00:00:00"/>
    <s v="July, 2019"/>
    <s v="July, 2019´"/>
    <s v="Nufarm Industria Quimica E Farmaceutica Sa"/>
    <x v="1"/>
    <s v="Ceará"/>
    <s v="Vtg Tanktainer North America Inc."/>
    <s v="NEW ORLEANS (LA)"/>
    <s v="PECEM"/>
    <s v="29211923"/>
    <s v="2 X 22 CONTAINERS CONTAINING 2 TANK OF MONOISOPROPYLAMINE"/>
    <n v="28957"/>
    <n v="28.96"/>
    <n v="79900"/>
    <n v="2.7592637358842422"/>
    <x v="13"/>
    <s v="Not Identified"/>
    <s v="General Chemical"/>
  </r>
  <r>
    <d v="2019-07-01T00:00:00"/>
    <s v="July, 2019"/>
    <s v="July, 2019´"/>
    <s v="Nufarm Industria Quimica E Farmaceutica Sa"/>
    <x v="1"/>
    <s v="Ceará"/>
    <s v="Quehenberger Air &amp; Ocean Gmb H"/>
    <s v="HAMBURG"/>
    <s v="PECEM"/>
    <s v="29189912"/>
    <s v="8 X 20 CONTAINERS CONTAINING 160 PALLET OF 2,4 D ACID TECNICO NUFARM"/>
    <n v="163840"/>
    <n v="163.84"/>
    <n v="1205000"/>
    <n v="7.354736328125"/>
    <x v="9"/>
    <s v="2,4 D"/>
    <s v="Herbicide"/>
  </r>
  <r>
    <d v="2019-06-30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  DICHLOROPHENOXYACETIC ACID NON HAZARDOUS"/>
    <n v="93500"/>
    <n v="93.5"/>
    <n v="1520000"/>
    <n v="16.256684491978611"/>
    <x v="9"/>
    <s v="2,4 D"/>
    <s v="Herbicide"/>
  </r>
  <r>
    <d v="2019-06-30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  2,4-DICHLOROPHENOXYACETIC ACID NON HAZARDOUS"/>
    <n v="93500"/>
    <n v="93.5"/>
    <n v="1520000"/>
    <n v="16.256684491978611"/>
    <x v="9"/>
    <s v="2,4 D"/>
    <s v="Herbicide"/>
  </r>
  <r>
    <d v="2019-06-28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28T00:00:00"/>
    <s v="June, 2019"/>
    <s v="June, 2019´"/>
    <s v="Nufarm Industria Quimica E Farmaceutica Sa"/>
    <x v="1"/>
    <s v="Ceará"/>
    <s v="Nufarm Chemical Shanghai Co., Ltd."/>
    <s v="SHANGHAI"/>
    <s v="PECEM"/>
    <s v="29313912"/>
    <s v="1 X 20 &amp; 2 X 40 CONTAINERS CONTAINING 70 BAGS OF GLYPHOSATE TECH FISCAL ID"/>
    <n v="70210"/>
    <n v="70.209999999999994"/>
    <n v="328000"/>
    <n v="4.6716991881498364"/>
    <x v="3"/>
    <s v="Nufosate"/>
    <s v="Herbicide"/>
  </r>
  <r>
    <d v="2019-06-28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26T00:00:00"/>
    <s v="June, 2019"/>
    <s v="June, 2019´"/>
    <s v="Nufarm Industria Quimica E Farmaceutica Sa"/>
    <x v="1"/>
    <s v="Ceará"/>
    <s v="Newport Logistics"/>
    <s v="HOUSTON (TX)"/>
    <s v="PECEM"/>
    <s v="27070000"/>
    <s v="3 X 22 CONTAINERS CONTAINING 3 TANK OF XYLENE ASTM"/>
    <n v="55882"/>
    <n v="55.88"/>
    <s v=""/>
    <e v="#VALUE!"/>
    <x v="20"/>
    <s v="Not Identified"/>
    <s v="General Chemical"/>
  </r>
  <r>
    <d v="2019-06-25T00:00:00"/>
    <s v="June, 2019"/>
    <s v="June, 2019´"/>
    <s v="Nufarm Industria Quimica E Farmaceutica Sa"/>
    <x v="1"/>
    <s v="Ceará"/>
    <s v="Sulphur Mills Ltd."/>
    <s v="HAZIRA"/>
    <s v="PECEM"/>
    <s v="38086990"/>
    <s v="2 X 20 CONTAINERS CONTAINING 38 PACKAGES OF  LAMBDA CYHALOTHRIN"/>
    <n v="42750"/>
    <n v="42.75"/>
    <n v="7583000"/>
    <n v="177.38011695906434"/>
    <x v="6"/>
    <s v="Kaiso"/>
    <s v="Pesticide"/>
  </r>
  <r>
    <d v="2019-06-23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2 4 DICHLOROPHENOXYACETIC ACID"/>
    <n v="93500"/>
    <n v="93.5"/>
    <n v="1520000"/>
    <n v="16.256684491978611"/>
    <x v="9"/>
    <s v="2,4 D"/>
    <s v="Herbicide"/>
  </r>
  <r>
    <d v="2019-06-22T00:00:00"/>
    <s v="June, 2019"/>
    <s v="June, 2019´"/>
    <s v="Nufarm Industria Quimica &amp; Farmaceutica Sa"/>
    <x v="1"/>
    <s v="São Paulo"/>
    <s v="Shandong Weifang Rainbow Chemical Co., Ltd."/>
    <s v="QINGDAO"/>
    <s v="SANTOS"/>
    <s v="38089325"/>
    <s v="4 X 40 CONTAINERS CONTAINING 4320 DRUMS OF NUQUAT PARAQUAT"/>
    <n v="101664"/>
    <n v="101.66"/>
    <n v="952000"/>
    <n v="9.36418004406673"/>
    <x v="21"/>
    <s v="Nuquat"/>
    <s v="Herbicide"/>
  </r>
  <r>
    <d v="2019-06-22T00:00:00"/>
    <s v="June, 2019"/>
    <s v="June, 2019´"/>
    <s v="Nufarm Industria Quimica E Farmaceutica Sa"/>
    <x v="1"/>
    <s v="Ceará"/>
    <s v="Sulphur Mills Ltd."/>
    <s v="HAZIRA"/>
    <s v="PECEM"/>
    <s v="38086990"/>
    <s v="2 X 20 CONTAINERS CONTAINING 38 PACKAGES OF  LAMBDA CYHALOTHRIN"/>
    <n v="42750"/>
    <n v="42.75"/>
    <n v="7583000"/>
    <n v="177.38011695906434"/>
    <x v="6"/>
    <s v="Kaiso"/>
    <s v="Pesticide"/>
  </r>
  <r>
    <d v="2019-06-22T00:00:00"/>
    <s v="June, 2019"/>
    <s v="June, 2019´"/>
    <s v="Nufarm Industria Quimica &amp; Farmaceutica Sa"/>
    <x v="1"/>
    <s v="São Paulo"/>
    <s v="Indofil Industries Ltd."/>
    <s v="HAZIRA"/>
    <s v="SANTOS"/>
    <s v="38089293"/>
    <s v="8 X 20 CONTAINERS CONTAINING 10240 BAGS OF  MANFIL 800 WP INDIAN"/>
    <n v="109760"/>
    <n v="109.76"/>
    <n v="246000"/>
    <n v="2.241253644314869"/>
    <x v="19"/>
    <s v="Manfill 800 WP"/>
    <s v="Fungicide"/>
  </r>
  <r>
    <d v="2019-06-22T00:00:00"/>
    <s v="June, 2019"/>
    <s v="June, 2019´"/>
    <s v="Nufarm Industria Quimica &amp; Farmaceutica Sa"/>
    <x v="1"/>
    <s v="São Paulo"/>
    <s v="Shandong Weifang Rainbow Chemical Co., Ltd."/>
    <s v="QINGDAO"/>
    <s v="SANTOS"/>
    <s v="38089325"/>
    <s v="6 X 40 CONTAINERS CONTAINING 6480 DRUMS OF NUQUAT PARAQUAT"/>
    <n v="152496"/>
    <n v="152.5"/>
    <n v="1427000"/>
    <n v="9.3576224950162619"/>
    <x v="21"/>
    <s v="Nuquat"/>
    <s v="Herbicide"/>
  </r>
  <r>
    <d v="2019-06-22T00:00:00"/>
    <s v="June, 2019"/>
    <s v="June, 2019´"/>
    <s v="Nufarm Industria Quimica &amp; Farmaceutica Sa"/>
    <x v="1"/>
    <s v="São Paulo"/>
    <s v="Shandong Weifang Rainbow Chemical Co., Ltd."/>
    <s v="QINGDAO"/>
    <s v="SANTOS"/>
    <s v="38089325"/>
    <s v="4 X 40 CONTAINERS CONTAINING 4320 DRUMS OF NUQUAT PARAQUAT"/>
    <n v="101664"/>
    <n v="101.66"/>
    <n v="952000"/>
    <n v="9.36418004406673"/>
    <x v="21"/>
    <s v="Nuquat"/>
    <s v="Herbicide"/>
  </r>
  <r>
    <d v="2019-06-22T00:00:00"/>
    <s v="June, 2019"/>
    <s v="June, 2019´"/>
    <s v="Nufarm Industria Quimica E Farmaceutica Sa"/>
    <x v="1"/>
    <s v="Ceará"/>
    <s v="Quehenberger Air &amp; Ocean Gmb H"/>
    <s v="HAMBURG"/>
    <s v="PECEM"/>
    <s v="29189912"/>
    <s v="8 X 20 CONTAINERS CONTAINING 160 PALLET OF ACID TECNICO NUFARM"/>
    <n v="163840"/>
    <n v="163.84"/>
    <n v="1099000"/>
    <n v="6.707763671875"/>
    <x v="9"/>
    <s v="2,4 D"/>
    <s v="Herbicide"/>
  </r>
  <r>
    <d v="2019-06-22T00:00:00"/>
    <s v="June, 2019"/>
    <s v="June, 2019´"/>
    <s v="Nufarm Industria Quimica &amp; Farmaceutica Sa"/>
    <x v="1"/>
    <s v="São Paulo"/>
    <s v="Shandong Weifang Rainbow Chemical Co., Ltd."/>
    <s v="QINGDAO"/>
    <s v="SANTOS"/>
    <s v="38089325"/>
    <s v="6 X 40 CONTAINERS CONTAINING 6480 DRUMS OF NUQUAT PARAQUAT"/>
    <n v="152496"/>
    <n v="152.5"/>
    <n v="1427000"/>
    <n v="9.3576224950162619"/>
    <x v="21"/>
    <s v="Nuquat"/>
    <s v="Herbicide"/>
  </r>
  <r>
    <d v="2019-06-22T00:00:00"/>
    <s v="June, 2019"/>
    <s v="June, 2019´"/>
    <s v="Nufarm Industria Quimica &amp; Farmaceutica Sa"/>
    <x v="1"/>
    <s v="São Paulo"/>
    <s v="Indofil Industries Ltd."/>
    <s v="HAZIRA"/>
    <s v="SANTOS"/>
    <s v="38089293"/>
    <s v="8 X 20 CONTAINERS CONTAINING 10240 BAGS OF  MANFIL 800 WP INDIAN"/>
    <n v="109760"/>
    <n v="109.76"/>
    <n v="246000"/>
    <n v="2.241253644314869"/>
    <x v="19"/>
    <s v="Manfill 800 WP"/>
    <s v="Fungicide"/>
  </r>
  <r>
    <d v="2019-06-21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 GLYPHOSATE TECH"/>
    <n v="130390"/>
    <n v="130.38999999999999"/>
    <n v="609000"/>
    <n v="4.6706035738937031"/>
    <x v="3"/>
    <s v="Nufosate"/>
    <s v="Herbicide"/>
  </r>
  <r>
    <d v="2019-06-21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 GLYPHOSATE TECH"/>
    <n v="130390"/>
    <n v="130.38999999999999"/>
    <n v="609000"/>
    <n v="4.6706035738937031"/>
    <x v="3"/>
    <s v="Nufosate"/>
    <s v="Herbicide"/>
  </r>
  <r>
    <d v="2019-06-21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 GLYPHOSATE TECH"/>
    <n v="130390"/>
    <n v="130.38999999999999"/>
    <n v="609000"/>
    <n v="4.6706035738937031"/>
    <x v="3"/>
    <s v="Nufosate"/>
    <s v="Herbicide"/>
  </r>
  <r>
    <d v="2019-06-21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 GLYPHOSATE TECH"/>
    <n v="130390"/>
    <n v="130.38999999999999"/>
    <n v="609000"/>
    <n v="4.6706035738937031"/>
    <x v="3"/>
    <s v="Nufosate"/>
    <s v="Herbicide"/>
  </r>
  <r>
    <d v="2019-06-19T00:00:00"/>
    <s v="June, 2019"/>
    <s v="June, 2019´"/>
    <s v="Nufarm Industria Quimica E Farmaceutica Sa"/>
    <x v="1"/>
    <s v="Ceará"/>
    <s v="Newport Logistics"/>
    <s v="HOUSTON (TX)"/>
    <s v="PECEM"/>
    <s v="29211923"/>
    <s v="7 X 20 CONTAINERS CONTAINING 7 TANK OF MONO ISOPROPYLAMINE 3 8"/>
    <n v="101886"/>
    <n v="101.89"/>
    <n v="267000"/>
    <n v="2.6205759378128497"/>
    <x v="13"/>
    <s v="Not Identified"/>
    <s v="General Chemical"/>
  </r>
  <r>
    <d v="2019-06-19T00:00:00"/>
    <s v="June, 2019"/>
    <s v="June, 2019´"/>
    <s v="Nufarm Industria Quimica E Farmaceutica Sa"/>
    <x v="1"/>
    <s v="Ceará"/>
    <s v="Newport Logistics"/>
    <s v="HOUSTON (TX)"/>
    <s v="PECEM"/>
    <s v="29211923"/>
    <s v="8 X 20 CONTAINERS CONTAINING 8 TANK OF MONO ISOPROPYLAMINE"/>
    <n v="117943"/>
    <n v="117.94"/>
    <n v="310000"/>
    <n v="2.6283882892583708"/>
    <x v="13"/>
    <s v="Not Identified"/>
    <s v="General Chemical"/>
  </r>
  <r>
    <d v="2019-06-19T00:00:00"/>
    <s v="June, 2019"/>
    <s v="June, 2019´"/>
    <s v="Nufarm Industria Quimica E Farmaceutica Sa"/>
    <x v="1"/>
    <s v="Ceará"/>
    <s v="Newport Logistics"/>
    <s v="HOUSTON (TX)"/>
    <s v="PECEM"/>
    <s v="29211923"/>
    <s v="6 X 20 CONTAINERS CONTAINING 6 TANK OF MONO ISOPROPYLAMINE 3 8"/>
    <n v="88007"/>
    <n v="88.01"/>
    <n v="231000"/>
    <n v="2.6247912097901303"/>
    <x v="13"/>
    <s v="Not Identified"/>
    <s v="General Chemical"/>
  </r>
  <r>
    <d v="2019-06-19T00:00:00"/>
    <s v="June, 2019"/>
    <s v="June, 2019´"/>
    <s v="Nufarm Industria Quimica E Farmaceutica Sa"/>
    <x v="1"/>
    <s v="Ceará"/>
    <s v="Newport Logistics"/>
    <s v="HOUSTON (TX)"/>
    <s v="PECEM"/>
    <s v="29211923"/>
    <s v="6 X 20 CONTAINERS CONTAINING 6 TANK OF MONO ISOPROPYLAMINE"/>
    <n v="87507"/>
    <n v="87.51"/>
    <n v="230000"/>
    <n v="2.6283611596786542"/>
    <x v="13"/>
    <s v="Not Identified"/>
    <s v="General Chemical"/>
  </r>
  <r>
    <d v="2019-06-19T00:00:00"/>
    <s v="June, 2019"/>
    <s v="June, 2019´"/>
    <s v="Nufarm Industria Quimica E Farmaceutica Sa"/>
    <x v="1"/>
    <s v="Ceará"/>
    <s v="Sulphur Mills Ltd."/>
    <s v="HAZIRA"/>
    <s v="PECEM"/>
    <s v="38086990"/>
    <s v="1 X 20 CONTAINERS CONTAINING 19 PACKAGES OF KAISO 250 CS LAMBDA CYHALO THRIN"/>
    <n v="21375"/>
    <n v="21.38"/>
    <n v="3791000"/>
    <n v="177.35672514619884"/>
    <x v="6"/>
    <s v="Kaiso"/>
    <s v="Pesticide"/>
  </r>
  <r>
    <d v="2019-06-18T00:00:00"/>
    <s v="June, 2019"/>
    <s v="June, 2019´"/>
    <s v="Nufarm Industria Quimica E Farmaceutica Sa"/>
    <x v="1"/>
    <s v="Ceará"/>
    <s v="Newport Logistics"/>
    <s v="HOUSTON (TX)"/>
    <s v="PECEM"/>
    <s v="27070000"/>
    <s v="3 X 22 CONTAINERS CONTAINING 3 TANK OF XYLENE ASTM XYLENES"/>
    <n v="56046"/>
    <n v="56.05"/>
    <s v=""/>
    <e v="#VALUE!"/>
    <x v="20"/>
    <s v="Not Identified"/>
    <s v="General Chemical"/>
  </r>
  <r>
    <d v="2019-06-16T00:00:00"/>
    <s v="June, 2019"/>
    <s v="June, 2019´"/>
    <s v="Nufarm Industria Quimica E Farmaceutica Sa"/>
    <x v="1"/>
    <s v="Ceará"/>
    <s v="Newport Logistics"/>
    <s v="HOUSTON (TX)"/>
    <s v="PECEM"/>
    <s v="29211923"/>
    <s v="8 X 20 CONTAINERS CONTAINING 8 TANK OF MONOISOPROPYLAMINE ISOPROPYLAMINE"/>
    <n v="116500"/>
    <n v="116.5"/>
    <n v="306000"/>
    <n v="2.6266094420600856"/>
    <x v="13"/>
    <s v="Not Identified"/>
    <s v="General Chemical"/>
  </r>
  <r>
    <d v="2019-06-16T00:00:00"/>
    <s v="June, 2019"/>
    <s v="June, 2019´"/>
    <s v="Nufarm Industria Quimica E Farmaceutica Sa"/>
    <x v="1"/>
    <s v="Ceará"/>
    <s v="Newport Logistics"/>
    <s v="HOUSTON (TX)"/>
    <s v="PECEM"/>
    <s v="29211923"/>
    <s v="7 X 20 CONTAINERS CONTAINING 7 TANK OF MONOISOPROPYLAMINE ISOPROPYLAMINE"/>
    <n v="102892"/>
    <n v="102.89"/>
    <n v="270000"/>
    <n v="2.6241107180344438"/>
    <x v="13"/>
    <s v="Not Identified"/>
    <s v="General Chemical"/>
  </r>
  <r>
    <d v="2019-06-16T00:00:00"/>
    <s v="June, 2019"/>
    <s v="June, 2019´"/>
    <s v="Nufarm Industria Quimica E Farmaceutica Sa"/>
    <x v="1"/>
    <s v="Ceará"/>
    <s v="Newport Logistics"/>
    <s v="HOUSTON (TX)"/>
    <s v="PECEM"/>
    <s v="29211923"/>
    <s v="2 X 20 CONTAINERS CONTAINING 2 TANK OF MONOISOPROPYLAMINE ISOPROPYLAMINE"/>
    <n v="29384"/>
    <n v="29.38"/>
    <n v="77100"/>
    <n v="2.6238769398312005"/>
    <x v="13"/>
    <s v="Not Identified"/>
    <s v="General Chemical"/>
  </r>
  <r>
    <d v="2019-06-16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2,4 DICHLOROPHENOXYACETIC ACID NON HAZARDOUS"/>
    <n v="93500"/>
    <n v="93.5"/>
    <n v="1520000"/>
    <n v="16.256684491978611"/>
    <x v="9"/>
    <s v="2,4 D"/>
    <s v="Herbicide"/>
  </r>
  <r>
    <d v="2019-06-16T00:00:00"/>
    <s v="June, 2019"/>
    <s v="June, 2019´"/>
    <s v="Nufarm Industria Quimica &amp; Farmaceutica Sa"/>
    <x v="1"/>
    <s v="São Paulo"/>
    <s v="Shandong Weifang Rainbow Chemical Co., Ltd."/>
    <s v="QINGDAO"/>
    <s v="SANTOS"/>
    <s v="38089325"/>
    <s v="6 X 40 CONTAINERS CONTAINING 6480 DRUMS OF   NUQUAT PARAQUAT 276G L SL"/>
    <n v="152496"/>
    <n v="152.5"/>
    <n v="1427000"/>
    <n v="9.3576224950162619"/>
    <x v="21"/>
    <s v="Nuquat"/>
    <s v="Herbicide"/>
  </r>
  <r>
    <d v="2019-06-16T00:00:00"/>
    <s v="June, 2019"/>
    <s v="June, 2019´"/>
    <s v="Nufarm Industria Quimica E Farmaceutica Sa"/>
    <x v="1"/>
    <s v="Ceará"/>
    <s v="Newport Logistics"/>
    <s v="HOUSTON (TX)"/>
    <s v="PECEM"/>
    <s v="29211923"/>
    <s v="5 X 20 CONTAINERS CONTAINING 5 FLEXITANK OF  MONOISOPROPYLAMINE ISOPROPYLAMINE"/>
    <n v="72503"/>
    <n v="72.5"/>
    <n v="190000"/>
    <n v="2.620581217328938"/>
    <x v="13"/>
    <s v="Not Identified"/>
    <s v="General Chemical"/>
  </r>
  <r>
    <d v="2019-06-16T00:00:00"/>
    <s v="June, 2019"/>
    <s v="June, 2019´"/>
    <s v="Nufarm Industria Quimica E Farmaceutica Sa"/>
    <x v="1"/>
    <s v="Ceará"/>
    <s v="Newport Logistics"/>
    <s v="HOUSTON (TX)"/>
    <s v="PECEM"/>
    <s v="29211923"/>
    <s v="6 X 20 CONTAINERS CONTAINING 6 TANK OF MONOISOPROPYLAMINE BULK CHEMICALS NOS   HAZARDOUS"/>
    <n v="87979"/>
    <n v="87.98"/>
    <n v="231000"/>
    <n v="2.6256265699769261"/>
    <x v="13"/>
    <s v="Not Identified"/>
    <s v="General Chemical"/>
  </r>
  <r>
    <d v="2019-06-16T00:00:00"/>
    <s v="June, 2019"/>
    <s v="June, 2019´"/>
    <s v="Nufarm Industria Quimica E Farmaceutica Sa"/>
    <x v="1"/>
    <s v="Ceará"/>
    <s v="Nufarm Australia"/>
    <s v="MELBOURNE"/>
    <s v="PECEM"/>
    <s v="29189912"/>
    <s v="3 X 20 CONTAINERS CONTAINING 60 PACKAGES OF 2,4 DICHLOROPHENOXYACETIC ACID NON HAZARDOUS"/>
    <n v="56100"/>
    <n v="56.1"/>
    <n v="912000"/>
    <n v="16.256684491978611"/>
    <x v="9"/>
    <s v="2,4 D"/>
    <s v="Herbicide"/>
  </r>
  <r>
    <d v="2019-06-15T00:00:00"/>
    <s v="June, 2019"/>
    <s v="June, 2019´"/>
    <s v="Nufarm Industria Quimica &amp; Farmaceutica Sa"/>
    <x v="1"/>
    <s v="São Paulo"/>
    <s v="Indofil Industries Ltd."/>
    <s v="HAZIRA"/>
    <s v="SANTOS"/>
    <s v="38089293"/>
    <s v="8 X 22 CONTAINERS CONTAINING 10240 BAGS OF  MANFIL 800 WP"/>
    <n v="109760"/>
    <n v="109.76"/>
    <n v="246000"/>
    <n v="2.241253644314869"/>
    <x v="19"/>
    <s v="Manfill 800 WP"/>
    <s v="Fungicide"/>
  </r>
  <r>
    <d v="2019-06-15T00:00:00"/>
    <s v="June, 2019"/>
    <s v="June, 2019´"/>
    <s v="Nufarm Industria Quimica E Farmaceutica Sa"/>
    <x v="1"/>
    <s v="Ceará"/>
    <s v="Quehenberger Air &amp; Ocean Gmb H"/>
    <s v="HAMBURG"/>
    <s v="PECEM"/>
    <s v="29189912"/>
    <s v="8 X 20 CONTAINERS CONTAINING 160 PALLET OF 2,4 D ACID TECNICO NUFARM"/>
    <n v="163679.99"/>
    <n v="163.68"/>
    <n v="1098000"/>
    <n v="6.7082115535319868"/>
    <x v="9"/>
    <s v="2,4 D"/>
    <s v="Herbicide"/>
  </r>
  <r>
    <d v="2019-06-15T00:00:00"/>
    <s v="June, 2019"/>
    <s v="June, 2019´"/>
    <s v="Nufarm Industria Quimica E Farmaceutica Sa"/>
    <x v="1"/>
    <s v="Ceará"/>
    <s v="Quehenberger Air &amp; Ocean Gmb H"/>
    <s v="HAMBURG"/>
    <s v="PECEM"/>
    <s v="29189912"/>
    <s v="8 X 20 CONTAINERS CONTAINING 160 BAGS OF 2,4 D ACID TECNICO NUFARM"/>
    <n v="163840"/>
    <n v="163.84"/>
    <n v="1099000"/>
    <n v="6.707763671875"/>
    <x v="9"/>
    <s v="2,4 D"/>
    <s v="Herbicide"/>
  </r>
  <r>
    <d v="2019-06-14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12T00:00:00"/>
    <s v="June, 2019"/>
    <s v="June, 2019´"/>
    <s v="Nufarm Industria Quimica E Farmaceutica Sa"/>
    <x v="1"/>
    <s v="Ceará"/>
    <s v="Sulphur Mills Ltd."/>
    <s v="HAZIRA"/>
    <s v="PECEM"/>
    <s v="38086900"/>
    <s v="1 X 20 CONTAINERS CONTAINING 19 PACKAGES OF KAISO 250 CS LAMBDA CYHALO THRIN"/>
    <n v="21375"/>
    <n v="21.38"/>
    <n v="275000"/>
    <n v="12.865497076023392"/>
    <x v="6"/>
    <s v="Kaiso"/>
    <s v="Pesticide"/>
  </r>
  <r>
    <d v="2019-06-11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10T00:00:00"/>
    <s v="June, 2019"/>
    <s v="June, 2019´"/>
    <s v="Nufarm Industria Quimica &amp; Farmaceutica Sa"/>
    <x v="1"/>
    <s v="São Paulo"/>
    <s v="Gulf Express Line"/>
    <s v="SAVANNAH (GA)"/>
    <s v="SANTOS"/>
    <s v="38089359"/>
    <s v="4 X 40 CONTAINERS CONTAINING 56 SKIDS OF PLASTIC RECEPTACLES UREA SULFATE AND ETHEPHON"/>
    <n v="72574"/>
    <n v="72.569999999999993"/>
    <n v="637000"/>
    <n v="8.7772480502659356"/>
    <x v="27"/>
    <s v="Not Identified"/>
    <s v="Plant Grownth Regulator"/>
  </r>
  <r>
    <d v="2019-06-10T00:00:00"/>
    <s v="June, 2019"/>
    <s v="June, 2019´"/>
    <s v="Nufarm Industria Quimica &amp; Farmaceutica Sa"/>
    <x v="1"/>
    <s v="São Paulo"/>
    <s v="Gulf Express Line"/>
    <s v="SAVANNAH (GA)"/>
    <s v="SANTOS"/>
    <s v="38089359"/>
    <s v="5 X 40 CONTAINERS CONTAINING 70 SKIDS OF PLASTIC RECEPTACLES UREA SULFATE AND ETHEPHON"/>
    <n v="90718"/>
    <n v="90.72"/>
    <n v="796000"/>
    <n v="8.774443881037941"/>
    <x v="27"/>
    <s v="Not Identified"/>
    <s v="Plant Grownth Regulator"/>
  </r>
  <r>
    <d v="2019-06-09T00:00:00"/>
    <s v="June, 2019"/>
    <s v="June, 2019´"/>
    <s v="Nufarm Industria Quimica &amp; Farmaceutica Sa"/>
    <x v="1"/>
    <s v="São Paulo"/>
    <s v="Nufarm Chemical Shanghai Co., Ltd."/>
    <s v="SHANGHAI"/>
    <s v="SANTOS"/>
    <s v="38089329"/>
    <s v="2 X 40 CONTAINERS CONTAINING 2880 CARTONS OF KROMO 250WG FISCAL"/>
    <n v="31968"/>
    <n v="31.97"/>
    <n v="299000"/>
    <n v="9.3531031031031038"/>
    <x v="28"/>
    <s v="Kromo"/>
    <s v="Herbicide"/>
  </r>
  <r>
    <d v="2019-06-09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TECHNICAL 2,4-DICHLOROPHENOXYACETIC ACID NON HAZARDOUS"/>
    <n v="93500"/>
    <n v="93.5"/>
    <n v="1520000"/>
    <n v="16.256684491978611"/>
    <x v="9"/>
    <s v="2,4 D"/>
    <s v="Herbicide"/>
  </r>
  <r>
    <d v="2019-06-09T00:00:00"/>
    <s v="June, 2019"/>
    <s v="June, 2019´"/>
    <s v="Nufarm Industria Quimica E Farmaceutica Sa"/>
    <x v="1"/>
    <s v="Ceará"/>
    <s v="Sulphur Mills Ltd."/>
    <s v="HAZIRA"/>
    <s v="PECEM"/>
    <s v="38086990"/>
    <s v="2 X 20 CONTAINERS CONTAINING 38 IBCS OF KAISO 250 CS LAMBDA CYHALOTHRIN"/>
    <n v="42750"/>
    <n v="42.75"/>
    <n v="7583000"/>
    <n v="177.38011695906434"/>
    <x v="6"/>
    <s v="Kaiso"/>
    <s v="Pesticide"/>
  </r>
  <r>
    <d v="2019-06-09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2,4-DICHLOROPHENOXYACETIC   ACID NON HAZARDOUS"/>
    <n v="93500"/>
    <n v="93.5"/>
    <n v="1520000"/>
    <n v="16.256684491978611"/>
    <x v="9"/>
    <s v="2,4 D"/>
    <s v="Herbicide"/>
  </r>
  <r>
    <d v="2019-06-09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2,4-DICHLOROPHENOXYACETIC   ACID NON HAZARDOUS"/>
    <n v="93500"/>
    <n v="93.5"/>
    <n v="1520000"/>
    <n v="16.256684491978611"/>
    <x v="9"/>
    <s v="2,4 D"/>
    <s v="Herbicide"/>
  </r>
  <r>
    <d v="2019-06-07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07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07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07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07T00:00:00"/>
    <s v="June, 2019"/>
    <s v="June, 2019´"/>
    <s v="Nufarm Industria Quimica E Farmaceutica Sa"/>
    <x v="1"/>
    <s v="Ceará"/>
    <s v="Nufarm Chemical Shanghai Co., Ltd."/>
    <s v="SHANGHAI"/>
    <s v="PECEM"/>
    <s v="29313912"/>
    <s v="5 X 40 CONTAINERS CONTAINING 130 BAGS OF GLYPHOSATE TECH FISCAL"/>
    <n v="130390"/>
    <n v="130.38999999999999"/>
    <n v="609000"/>
    <n v="4.6706035738937031"/>
    <x v="3"/>
    <s v="Nufosate"/>
    <s v="Herbicide"/>
  </r>
  <r>
    <d v="2019-06-05T00:00:00"/>
    <s v="June, 2019"/>
    <s v="June, 2019´"/>
    <s v="Nufarm Industria Quimica E Farmaceutica Sa"/>
    <x v="1"/>
    <s v="Ceará"/>
    <s v="Newport Logistics"/>
    <s v="HOUSTON (TX)"/>
    <s v="PECEM"/>
    <s v="29211923"/>
    <s v="2 X 20 CONTAINERS CONTAINING 2 TANK OF MONOISOPROPYLAMINE ISOPROPYLAMINE"/>
    <n v="29556"/>
    <n v="29.56"/>
    <n v="77600"/>
    <n v="2.6255244282040873"/>
    <x v="13"/>
    <s v="Not Identified"/>
    <s v="General Chemical"/>
  </r>
  <r>
    <d v="2019-06-05T00:00:00"/>
    <s v="June, 2019"/>
    <s v="June, 2019´"/>
    <s v="Nufarm Industria Quimica E Farmaceutica Sa"/>
    <x v="1"/>
    <s v="Ceará"/>
    <s v="Newport Logistics"/>
    <s v="HOUSTON (TX)"/>
    <s v="PECEM"/>
    <s v="29211923"/>
    <s v="6 X 20 CONTAINERS CONTAINING 6 TANK OF MONOISOPROPYLAMINE ISOPROPYLAMINE"/>
    <n v="87770"/>
    <n v="87.77"/>
    <n v="230000"/>
    <n v="2.620485359462231"/>
    <x v="13"/>
    <s v="Not Identified"/>
    <s v="General Chemical"/>
  </r>
  <r>
    <d v="2019-06-05T00:00:00"/>
    <s v="June, 2019"/>
    <s v="June, 2019´"/>
    <s v="Nufarm Industria Quimica E Farmaceutica Sa"/>
    <x v="1"/>
    <s v="Ceará"/>
    <s v="Vtg Tanktainer North America Inc."/>
    <s v="NEW ORLEANS (LA)"/>
    <s v="PECEM"/>
    <s v="29211923"/>
    <s v="2 X 22 CONTAINERS CONTAINING 4 TANK OF ISOPROPYLAMINE MONOISOPROPYLAMINE"/>
    <n v="29212"/>
    <n v="29.21"/>
    <n v="76700"/>
    <n v="2.6256333013829933"/>
    <x v="13"/>
    <s v="Not Identified"/>
    <s v="General Chemical"/>
  </r>
  <r>
    <d v="2019-06-05T00:00:00"/>
    <s v="June, 2019"/>
    <s v="June, 2019´"/>
    <s v="Nufarm Industria Quimica E Farmaceutica Sa"/>
    <x v="1"/>
    <s v="Ceará"/>
    <s v="Vtg Tanktainer North America Inc."/>
    <s v="NEW ORLEANS (LA)"/>
    <s v="PECEM"/>
    <s v="29211923"/>
    <s v="5 X 20 CONTAINERS CONTAINING 5 TANK OF ISOPROPYLAMINE MONOISOPROPYLAMINE"/>
    <n v="73780"/>
    <n v="73.78"/>
    <n v="194000"/>
    <n v="2.629438872323123"/>
    <x v="13"/>
    <s v="Not Identified"/>
    <s v="General Chemical"/>
  </r>
  <r>
    <d v="2019-06-03T00:00:00"/>
    <s v="June, 2019"/>
    <s v="June, 2019´"/>
    <s v="Nufarm Industria Quimica &amp; Farmaceutica Sa"/>
    <x v="1"/>
    <s v="São Paulo"/>
    <s v="Gulf Express Line"/>
    <s v="SAVANNAH (GA)"/>
    <s v="SANTOS"/>
    <s v="38089359"/>
    <s v="5 X 40 CONTAINERS CONTAINING 70 SKIDS OF CORROSIVE LIQUID ACIDIC ORGANIC UREA SULFATE AND ETHEPHON"/>
    <n v="90718"/>
    <n v="90.72"/>
    <n v="796000"/>
    <n v="8.774443881037941"/>
    <x v="9"/>
    <s v="2,4 D"/>
    <s v="Herbicide"/>
  </r>
  <r>
    <d v="2019-06-03T00:00:00"/>
    <s v="June, 2019"/>
    <s v="June, 2019´"/>
    <s v="Nufarm Industria Quimica E Farmaceutica Sa"/>
    <x v="1"/>
    <s v="Ceará"/>
    <s v="Taminco Bvba"/>
    <s v="ANTWERPEN"/>
    <s v="PECEM"/>
    <s v="29210000"/>
    <s v="3 X 20 CONTAINERS CONTAINING 3 TANK OF DMA 60%   DIMETHYLAMINE MINIMUM 60 % SOLUTION"/>
    <n v="55300"/>
    <n v="55.3"/>
    <n v="106000"/>
    <n v="1.9168173598553346"/>
    <x v="15"/>
    <s v="Not Identified"/>
    <s v="General Chemical"/>
  </r>
  <r>
    <d v="2019-06-03T00:00:00"/>
    <s v="June, 2019"/>
    <s v="June, 2019´"/>
    <s v="Nufarm Industria Quimica &amp; Farmaceutica Sa"/>
    <x v="1"/>
    <s v="São Paulo"/>
    <s v="Ningbo Sunjoy Agroscience Co., Ltd."/>
    <s v="SHANGHAI"/>
    <s v="SANTOS"/>
    <s v="38089199"/>
    <s v="1 X 40 CONTAINERS CONTAINING 1053 CARTONS OF    MAESTRO 800 WG"/>
    <n v="13162"/>
    <n v="13.16"/>
    <n v="97800"/>
    <n v="7.4304816897128099"/>
    <x v="29"/>
    <s v="Maestro"/>
    <s v="Herbicide"/>
  </r>
  <r>
    <d v="2019-06-02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DICHLOROPHENOXYACETIC ACID NON HAZARDOUS"/>
    <n v="93500"/>
    <n v="93.5"/>
    <n v="1520000"/>
    <n v="16.256684491978611"/>
    <x v="9"/>
    <s v="2,4 D"/>
    <s v="Herbicide"/>
  </r>
  <r>
    <d v="2019-06-02T00:00:00"/>
    <s v="June, 2019"/>
    <s v="June, 2019´"/>
    <s v="Nufarm Industria Quimica E Farmaceutica Sa"/>
    <x v="1"/>
    <s v="Ceará"/>
    <s v="Nufarm Australia"/>
    <s v="MELBOURNE"/>
    <s v="PECEM"/>
    <s v="29189912"/>
    <s v="5 X 20 CONTAINERS CONTAINING 100 PACKAGES OF DICHLOROPHENOXYACETIC ACID NON HAZARDOUS"/>
    <n v="93500"/>
    <n v="93.5"/>
    <n v="1520000"/>
    <n v="16.256684491978611"/>
    <x v="9"/>
    <s v="2,4 D"/>
    <s v="Herbicide"/>
  </r>
  <r>
    <d v="2019-05-31T00:00:00"/>
    <s v="May, 2019"/>
    <s v="May, 2019´"/>
    <s v="Nufarm Industria Quimica E Farmaceutica Sa"/>
    <x v="1"/>
    <s v="Ceará"/>
    <s v="Nufarm Chemical Shanghai Co., Ltd."/>
    <s v="SHANGHAI"/>
    <s v="PECEM"/>
    <s v="29313912"/>
    <s v="5 X 40 CONTAINERS CONTAINING 130 BAGS OF   GLYPHOSATE TECH"/>
    <n v="130390"/>
    <n v="130.38999999999999"/>
    <n v="609000"/>
    <n v="4.6706035738937031"/>
    <x v="3"/>
    <s v="Nufosate"/>
    <s v="Herbicide"/>
  </r>
  <r>
    <d v="2019-05-31T00:00:00"/>
    <s v="May, 2019"/>
    <s v="May, 2019´"/>
    <s v="Nufarm Industria Quimica E Farmaceutica Sa"/>
    <x v="1"/>
    <s v="Ceará"/>
    <s v="Nufarm Chemical Shanghai Co., Ltd."/>
    <s v="SHANGHAI"/>
    <s v="PECEM"/>
    <s v="29333919"/>
    <s v="2 X 20 CONTAINERS CONTAINING 60 BAGS OF   FLUAZINAM TECNICO NUFARM METSULFURON METHYL"/>
    <n v="30180"/>
    <n v="30.18"/>
    <n v="640000"/>
    <n v="21.206096752816435"/>
    <x v="10"/>
    <s v="Fluazinan Pestanal"/>
    <s v="Fungicide"/>
  </r>
  <r>
    <d v="2019-05-31T00:00:00"/>
    <s v="May, 2019"/>
    <s v="May, 2019´"/>
    <s v="Nufarm Industria Quimica E Farmaceutica Sa"/>
    <x v="1"/>
    <s v="Ceará"/>
    <s v="Nufarm Chemical Shanghai Co., Ltd."/>
    <s v="SHANGHAI"/>
    <s v="PECEM"/>
    <s v="29313912"/>
    <s v="5 X 40 CONTAINERS CONTAINING 130 BAGS OF   GLYPHOSATE TECH"/>
    <n v="130390"/>
    <n v="130.38999999999999"/>
    <n v="609000"/>
    <n v="4.6706035738937031"/>
    <x v="3"/>
    <s v="Nufosate"/>
    <s v="Herbicide"/>
  </r>
  <r>
    <d v="2019-05-31T00:00:00"/>
    <s v="May, 2019"/>
    <s v="May, 2019´"/>
    <s v="Nufarm Industria Quimica E Farmaceutica Sa"/>
    <x v="1"/>
    <s v="Ceará"/>
    <s v="Nufarm Chemical Shanghai Co., Ltd."/>
    <s v="SHANGHAI"/>
    <s v="PECEM"/>
    <s v="29313912"/>
    <s v="5 X 40 CONTAINERS CONTAINING 130 BAGS OF   GLYPHOSATE TECH"/>
    <n v="130390"/>
    <n v="130.38999999999999"/>
    <n v="609000"/>
    <n v="4.6706035738937031"/>
    <x v="3"/>
    <s v="Nufosate"/>
    <s v="Herbicide"/>
  </r>
  <r>
    <d v="2019-05-30T00:00:00"/>
    <s v="May, 2019"/>
    <s v="May, 2019´"/>
    <s v="Nufarm Industria Quimica E Farmaceutica Sa"/>
    <x v="1"/>
    <s v="Ceará"/>
    <s v="Fengshan Group"/>
    <s v="SHANGHAI"/>
    <s v="PECEM"/>
    <s v="29333929"/>
    <s v="2 X 20 CONTAINERS CONTAINING 40 BAGS OF  ACETAMIPRID TECNICO NUFARM FISCAL"/>
    <n v="20120"/>
    <n v="20.12"/>
    <n v="427000"/>
    <n v="21.222664015904574"/>
    <x v="11"/>
    <s v="Not Identified"/>
    <s v="Insecticide"/>
  </r>
  <r>
    <d v="2019-05-29T00:00:00"/>
    <s v="May, 2019"/>
    <s v="May, 2019´"/>
    <s v="Nufarm Industria Quimica E Farmaceutica Sa"/>
    <x v="1"/>
    <s v="Ceará"/>
    <s v="Newport China Tank Containers Co."/>
    <s v="HOUSTON (TX)"/>
    <s v="PECEM"/>
    <s v="29211923"/>
    <s v="7 X 20 CONTAINERS CONTAINING 7 TANK OF  MONOISOPROPYLAMINE ISOPROPYLAMINE"/>
    <n v="102151"/>
    <n v="102.15"/>
    <n v="279000"/>
    <n v="2.7312507953911367"/>
    <x v="13"/>
    <s v="Not Identified"/>
    <s v="General Chemical"/>
  </r>
  <r>
    <d v="2019-05-29T00:00:00"/>
    <s v="May, 2019"/>
    <s v="May, 2019´"/>
    <s v="Nufarm Industria Quimica E Farmaceutica Sa"/>
    <x v="1"/>
    <s v="Ceará"/>
    <s v="Newport China Tank Containers Co."/>
    <s v="HOUSTON (TX)"/>
    <s v="PECEM"/>
    <s v="29211923"/>
    <s v="7 X 20 CONTAINERS CONTAINING 7 TANK OF  MONOISOPROPYLAMINE ISOPROPYLAMINE"/>
    <n v="103037"/>
    <n v="103.04"/>
    <n v="282000"/>
    <n v="2.7368809262692042"/>
    <x v="13"/>
    <s v="Not Identified"/>
    <s v="General Chemical"/>
  </r>
  <r>
    <d v="2019-05-29T00:00:00"/>
    <s v="May, 2019"/>
    <s v="May, 2019´"/>
    <s v="Nufarm Industria Quimica E Farmaceutica Sa"/>
    <x v="1"/>
    <s v="Ceará"/>
    <s v="Newport China Tank Containers Co."/>
    <s v="HOUSTON (TX)"/>
    <s v="PECEM"/>
    <s v="29211923"/>
    <s v="9 X 20 CONTAINERS CONTAINING 9 TANK OF  MONOISOPROPYLAMINE ISOPROPYLAMINE"/>
    <n v="130608"/>
    <n v="130.61000000000001"/>
    <n v="357000"/>
    <n v="2.7333700845277473"/>
    <x v="13"/>
    <s v="Not Identified"/>
    <s v="General Chemical"/>
  </r>
  <r>
    <d v="2019-05-29T00:00:00"/>
    <s v="May, 2019"/>
    <s v="May, 2019´"/>
    <s v="Nufarm Industria Quimica E Farmaceutica Sa"/>
    <x v="1"/>
    <s v="Ceará"/>
    <s v="Newport China Tank Containers Co."/>
    <s v="HOUSTON (TX)"/>
    <s v="PECEM"/>
    <s v="29211923"/>
    <s v="8 X 20 CONTAINERS CONTAINING 8 TANK OF  MONOISOPROPYLAMINE"/>
    <n v="116320"/>
    <n v="116.32"/>
    <n v="318000"/>
    <n v="2.7338376891334248"/>
    <x v="13"/>
    <s v="Not Identified"/>
    <s v="General Chemical"/>
  </r>
  <r>
    <d v="2019-05-28T00:00:00"/>
    <s v="May, 2019"/>
    <s v="May, 2019´"/>
    <s v="Nufarm Industria Quimica E Farmaceutica Sa"/>
    <x v="1"/>
    <s v="Ceará"/>
    <s v="Gharda Chemicals Ltd."/>
    <s v="NHAVA SHEVA (JAWAHARLAL N"/>
    <s v="PECEM"/>
    <s v="29333922"/>
    <s v="6 X 20 CONTAINERS CONTAINING 408 DRUMS OF  EPOXY INSECTICIDE CLORPIRIFOS TECNICOAGRIPEC"/>
    <n v="127079"/>
    <n v="127.08"/>
    <n v="3493000"/>
    <n v="27.486838895490205"/>
    <x v="7"/>
    <s v="Agripec"/>
    <s v="Pesticide"/>
  </r>
  <r>
    <d v="2019-05-27T00:00:00"/>
    <s v="May, 2019"/>
    <s v="May, 2019´"/>
    <s v="Nufarm Industria Quimica &amp; Farmaceutica Sa"/>
    <x v="1"/>
    <s v="São Paulo"/>
    <s v="Gulf Express Line"/>
    <s v="SAVANNAH (GA)"/>
    <s v="SANTOS"/>
    <s v="38089359"/>
    <s v="5 X 40 CONTAINERS CONTAINING 70 SKIDS OF  UREA SULFATE AND ETHEPHON"/>
    <n v="90718"/>
    <n v="90.72"/>
    <n v="771000"/>
    <n v="8.4988646134174033"/>
    <x v="27"/>
    <s v="Not Identified"/>
    <s v="Plant Grownth Regulator"/>
  </r>
  <r>
    <d v="2019-05-27T00:00:00"/>
    <s v="May, 2019"/>
    <s v="May, 2019´"/>
    <s v="Nufarm Industria Quimica &amp; Farmaceutica Sa"/>
    <x v="1"/>
    <s v="São Paulo"/>
    <s v="Gulf Express Line"/>
    <s v="SAVANNAH (GA)"/>
    <s v="SANTOS"/>
    <s v="38089359"/>
    <s v="5 X 40 CONTAINERS CONTAINING 70 SKIDS OF    UREA SULFATE AND ETHEPHON"/>
    <n v="90718"/>
    <n v="90.72"/>
    <n v="771000"/>
    <n v="8.4988646134174033"/>
    <x v="27"/>
    <s v="Not Identified"/>
    <s v="Plant Grownth Regulator"/>
  </r>
  <r>
    <d v="2019-05-26T00:00:00"/>
    <s v="May, 2019"/>
    <s v="May, 2019´"/>
    <s v="Nufarm Industria Quimica E Farmaceutica Sa"/>
    <x v="1"/>
    <s v="Ceará"/>
    <s v="Sulphur Mills Ltd."/>
    <s v="HAZIRA"/>
    <s v="PECEM"/>
    <s v="38086990"/>
    <s v="2 X 20 CONTAINERS CONTAINING 38 IBCS OF  KAISO 250 CS LAMBDA CYHALOTHRIN"/>
    <n v="42750"/>
    <n v="42.75"/>
    <n v="7583000"/>
    <n v="177.38011695906434"/>
    <x v="6"/>
    <s v="Kaiso"/>
    <s v="Pesticide"/>
  </r>
  <r>
    <d v="2019-05-25T00:00:00"/>
    <s v="May, 2019"/>
    <s v="May, 2019´"/>
    <s v="Nufarm Industria Quimica E Farmaceutica Sa"/>
    <x v="1"/>
    <s v="Ceará"/>
    <s v="Taminco Bvba"/>
    <s v="ANTWERPEN"/>
    <s v="PECEM"/>
    <s v="29210000"/>
    <s v="7 X 20 CONTAINERS CONTAINING 7 TANK OF  DMA 60%   DIMETHYLAMINE MINIMUM 60 % SOLUTION"/>
    <n v="129220"/>
    <n v="129.22"/>
    <n v="246000"/>
    <n v="1.9037300727441573"/>
    <x v="15"/>
    <s v="Not Identified"/>
    <s v="General Chemical"/>
  </r>
  <r>
    <d v="2019-05-24T00:00:00"/>
    <s v="May, 2019"/>
    <s v="May, 2019´"/>
    <s v="Nufarm Industria Quimica &amp; Farmaceutica Sa"/>
    <x v="1"/>
    <s v="São Paulo"/>
    <s v="Shandong Weifang Rainbow Chemical Co., Ltd."/>
    <s v="SHANGHAI"/>
    <s v="SANTOS"/>
    <s v="38089325"/>
    <s v="5 X 40 CONTAINERS CONTAINING 5400 DRUMS OF  NUQUAT PARAQUAT 276G,L SL"/>
    <n v="127080"/>
    <n v="127.08"/>
    <n v="1122000"/>
    <n v="8.8290840415486311"/>
    <x v="21"/>
    <s v="Nuquat"/>
    <s v="Herbicide"/>
  </r>
  <r>
    <d v="2019-05-24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 TECHNICAL 2,4-DICHLOROPHENOXYACETIC ACID NON HAZARDOUS"/>
    <n v="93500"/>
    <n v="93.5"/>
    <n v="1382000"/>
    <n v="14.780748663101605"/>
    <x v="9"/>
    <s v="2,4 D"/>
    <s v="Herbicide"/>
  </r>
  <r>
    <d v="2019-05-24T00:00:00"/>
    <s v="May, 2019"/>
    <s v="May, 2019´"/>
    <s v="Nufarm Industria Quimica E Farmaceutica Sa"/>
    <x v="1"/>
    <s v="Ceará"/>
    <s v="Nufarm Chemical Shanghai Co., Ltd."/>
    <s v="SHANGHAI"/>
    <s v="PECEM"/>
    <s v="29313912"/>
    <s v="5 X 40 CONTAINERS CONTAINING 130 BAGS OF  GLYPHOSATE TECH FISCAL"/>
    <n v="130390"/>
    <n v="130.38999999999999"/>
    <n v="609000"/>
    <n v="4.6706035738937031"/>
    <x v="3"/>
    <s v="Nufosate"/>
    <s v="Herbicide"/>
  </r>
  <r>
    <d v="2019-05-24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 TECHNICAL 2,4-DICHLOROPHENOXYACETIC   ACID NON HAZARDOUS"/>
    <n v="93500"/>
    <n v="93.5"/>
    <n v="1382000"/>
    <n v="14.780748663101605"/>
    <x v="9"/>
    <s v="2,4 D"/>
    <s v="Herbicide"/>
  </r>
  <r>
    <d v="2019-05-22T00:00:00"/>
    <s v="May, 2019"/>
    <s v="May, 2019´"/>
    <s v="Nufarm Industria Quimica E Farmaceutica Sa"/>
    <x v="1"/>
    <s v="Ceará"/>
    <s v="Dow"/>
    <s v="HOUSTON (TX)"/>
    <s v="PECEM"/>
    <s v="34020000"/>
    <s v="1 X 20 CONTAINERS CONTAINING 78 DRUMS OF  TRITON TM SURFACTANT 470 LB"/>
    <n v="17410"/>
    <n v="17.41"/>
    <n v="43800"/>
    <n v="2.5157955198161974"/>
    <x v="14"/>
    <s v="Triton"/>
    <s v="Surfactant"/>
  </r>
  <r>
    <d v="2019-05-22T00:00:00"/>
    <s v="May, 2019"/>
    <s v="May, 2019´"/>
    <s v="Nufarm Industria Quimica E Farmaceutica Sa"/>
    <x v="1"/>
    <s v="Ceará"/>
    <s v="Newport China Tank Containers Co."/>
    <s v="HOUSTON (TX)"/>
    <s v="PECEM"/>
    <s v="29211923"/>
    <s v="8 X 20 CONTAINERS CONTAINING 8 TANK OF  MONOISOPROPYLAMINE ISOPROPYLAMINE"/>
    <n v="117436"/>
    <n v="117.44"/>
    <n v="321000"/>
    <n v="2.7334037262849553"/>
    <x v="13"/>
    <s v="Not Identified"/>
    <s v="General Chemical"/>
  </r>
  <r>
    <d v="2019-05-22T00:00:00"/>
    <s v="May, 2019"/>
    <s v="May, 2019´"/>
    <s v="Nufarm Industria Quimica E Farmaceutica Sa"/>
    <x v="1"/>
    <s v="Ceará"/>
    <s v="Vtg Tanktainer North America Inc."/>
    <s v="NEW ORLEANS (LA)"/>
    <s v="PECEM"/>
    <s v="29211923"/>
    <s v="1 X 20 CONTAINERS CONTAINING 1 FLEXITANK OF   ISOPROPYLAMINE, CLASS MONOISOPROPYLAMINE"/>
    <n v="14488"/>
    <n v="14.49"/>
    <n v="39600"/>
    <n v="2.733296521258973"/>
    <x v="13"/>
    <s v="Not Identified"/>
    <s v="General Chemical"/>
  </r>
  <r>
    <d v="2019-05-22T00:00:00"/>
    <s v="May, 2019"/>
    <s v="May, 2019´"/>
    <s v="Nufarm Industria Quimica E Farmaceutica Sa"/>
    <x v="1"/>
    <s v="Ceará"/>
    <s v="Newport China Tank Containers Co."/>
    <s v="HOUSTON (TX)"/>
    <s v="PECEM"/>
    <s v="29211923"/>
    <s v="6 X 20 CONTAINERS CONTAINING 6 TANK OF  MONOISOPROPYLAMINE ISOPROPYLAMINE"/>
    <n v="87381"/>
    <n v="87.38"/>
    <n v="239000"/>
    <n v="2.7351483732161452"/>
    <x v="13"/>
    <s v="Not Identified"/>
    <s v="General Chemical"/>
  </r>
  <r>
    <d v="2019-05-20T00:00:00"/>
    <s v="May, 2019"/>
    <s v="May, 2019´"/>
    <s v="Nufarm Industria Quimica &amp; Farmaceutica Sa"/>
    <x v="1"/>
    <s v="São Paulo"/>
    <s v="Shandong Weifang Rainbow Chemical Co., Ltd."/>
    <s v="QINGDAO"/>
    <s v="SANTOS"/>
    <s v="38089325"/>
    <s v="5 X 40 CONTAINERS CONTAINING 5400 CANS OF  NUQUAT PARAQUAT 276G,L SL"/>
    <n v="127080"/>
    <n v="127.08"/>
    <n v="1122000"/>
    <n v="8.8290840415486311"/>
    <x v="21"/>
    <s v="Nuquat"/>
    <s v="Herbicide"/>
  </r>
  <r>
    <d v="2019-05-20T00:00:00"/>
    <s v="May, 2019"/>
    <s v="May, 2019´"/>
    <s v="Nufarm Industria Quimica &amp; Farmaceutica Sa"/>
    <x v="1"/>
    <s v="São Paulo"/>
    <s v="Shandong Weifang Rainbow Chemical Co., Ltd."/>
    <s v="QINGDAO"/>
    <s v="SANTOS"/>
    <s v="38089325"/>
    <s v="4 X 40 CONTAINERS CONTAINING 4320 CANS OF  NUQUAT PARAQUAT 276G,L SL"/>
    <n v="101664"/>
    <n v="101.66"/>
    <n v="898000"/>
    <n v="8.8330185709789113"/>
    <x v="21"/>
    <s v="Nuquat"/>
    <s v="Herbicide"/>
  </r>
  <r>
    <d v="2019-05-20T00:00:00"/>
    <s v="May, 2019"/>
    <s v="May, 2019´"/>
    <s v="Nufarm Industria Quimica &amp; Farmaceutica Sa"/>
    <x v="1"/>
    <s v="São Paulo"/>
    <s v="Gulf Express Line"/>
    <s v="SAVANNAH (GA)"/>
    <s v="SANTOS"/>
    <s v="38089359"/>
    <s v="5 X 40 CONTAINERS CONTAINING 70 SKIDS OF UREA SULFATE AND ETHEPHON"/>
    <n v="90718"/>
    <n v="90.72"/>
    <n v="771000"/>
    <n v="8.4988646134174033"/>
    <x v="27"/>
    <s v="Not Identified"/>
    <s v="Plant Grownth Regulator"/>
  </r>
  <r>
    <d v="2019-05-18T00:00:00"/>
    <s v="May, 2019"/>
    <s v="May, 2019´"/>
    <s v="Nufarm Industria Quimica E Farmaceutica Sa"/>
    <x v="1"/>
    <s v="Ceará"/>
    <s v="Nufarm Australia"/>
    <s v="MELBOURNE"/>
    <s v="PECEM"/>
    <s v="29180000"/>
    <s v="5 X 20 CONTAINERS CONTAINING 100 PACKAGES OF  TECHNICAL DICHLOROPHENOXYACETIC ACID"/>
    <n v="93500"/>
    <n v="93.5"/>
    <s v=""/>
    <e v="#VALUE!"/>
    <x v="9"/>
    <s v="2,4 D"/>
    <s v="Herbicide"/>
  </r>
  <r>
    <d v="2019-05-18T00:00:00"/>
    <s v="May, 2019"/>
    <s v="May, 2019´"/>
    <s v="Nufarm Industria Quimica E Farmaceutica Sa"/>
    <x v="1"/>
    <s v="Ceará"/>
    <s v="Nufarm Australia"/>
    <s v="MELBOURNE"/>
    <s v="PECEM"/>
    <s v="29180000"/>
    <s v="5 X 20 CONTAINERS CONTAINING 100 PACKAGES OF  TECHNICAL DICHLOROPHENOXYACETIC ACID"/>
    <n v="93500"/>
    <n v="93.5"/>
    <s v=""/>
    <e v="#VALUE!"/>
    <x v="9"/>
    <s v="2,4 D"/>
    <s v="Herbicide"/>
  </r>
  <r>
    <d v="2019-05-17T00:00:00"/>
    <s v="May, 2019"/>
    <s v="May, 2019´"/>
    <s v="Nufarm Industria Quimica E Farmaceutica Sa"/>
    <x v="1"/>
    <s v="Ceará"/>
    <s v="Gharda Chemicals Ltd."/>
    <s v="NHAVA SHEVA (JAWAHARLAL N"/>
    <s v="PECEM"/>
    <s v="29333922"/>
    <s v="5 X 20 CONTAINERS CONTAINING 340 DRUMS OF INSECTICIDE CLORPIRIFOS TECNICOAGRIPEC FISCAL EPOXY"/>
    <n v="105872"/>
    <n v="105.87"/>
    <n v="2910000"/>
    <n v="27.486020855372526"/>
    <x v="7"/>
    <s v="Agripec"/>
    <s v="Pesticide"/>
  </r>
  <r>
    <d v="2019-05-17T00:00:00"/>
    <s v="May, 2019"/>
    <s v="May, 2019´"/>
    <s v="Nufarm Industria Quimica E Farmaceutica Sa"/>
    <x v="1"/>
    <s v="Ceará"/>
    <s v="Gharda Chemicals Ltd."/>
    <s v="NHAVA SHEVA (JAWAHARLAL N"/>
    <s v="PECEM"/>
    <s v="29333922"/>
    <s v="10 X 20 CONTAINERS CONTAINING 680 DRUMS OF INSECTICIDE CLORPIRIFOS TECNICOAGRIPEC FISCAL"/>
    <n v="211753.01"/>
    <n v="211.75"/>
    <n v="5820000"/>
    <n v="27.484851336942032"/>
    <x v="7"/>
    <s v="Agripec"/>
    <s v="Pesticide"/>
  </r>
  <r>
    <d v="2019-05-17T00:00:00"/>
    <s v="May, 2019"/>
    <s v="May, 2019´"/>
    <s v="Nufarm Industria Quimica &amp; Farmaceutica Sa"/>
    <x v="1"/>
    <s v="São Paulo"/>
    <s v="Shandong Weifang Rainbow Chemical Co., Ltd."/>
    <s v="SHANGHAI"/>
    <s v="SANTOS"/>
    <s v="38089325"/>
    <s v="4 X 40 CONTAINERS CONTAINING 4320 DRUMS OF NUQUAT PARAQUAT"/>
    <n v="101664"/>
    <n v="101.66"/>
    <n v="898000"/>
    <n v="8.8330185709789113"/>
    <x v="21"/>
    <s v="Nuquat"/>
    <s v="Herbicide"/>
  </r>
  <r>
    <d v="2019-05-17T00:00:00"/>
    <s v="May, 2019"/>
    <s v="May, 2019´"/>
    <s v="Nufarm Industria Quimica E Farmaceutica Sa"/>
    <x v="1"/>
    <s v="Ceará"/>
    <s v="Fengshan Group"/>
    <s v="SHANGHAI"/>
    <s v="PECEM"/>
    <s v="29333929"/>
    <s v="1 X 20 CONTAINERS CONTAINING 20 BAGS OF ACETAMIPRID TECNICO NUFARM FISCAL"/>
    <n v="10060"/>
    <n v="10.06"/>
    <n v="213000"/>
    <n v="21.172962226640159"/>
    <x v="11"/>
    <s v="Not Identified"/>
    <s v="Insecticide"/>
  </r>
  <r>
    <d v="2019-05-15T00:00:00"/>
    <s v="May, 2019"/>
    <s v="May, 2019´"/>
    <s v="Nufarm Industria Quimica E Farmaceutica Sa"/>
    <x v="1"/>
    <s v="Ceará"/>
    <s v="Celanese Operations Mexico S De Rl Cv"/>
    <s v="VERACRUZ"/>
    <s v="PECEM"/>
    <s v="29210000"/>
    <s v="6 X 20 CONTAINERS CONTAINING 6 PACKAGES OF DIMETHYLMINE, AQUEOUS"/>
    <n v="110270"/>
    <n v="110.27"/>
    <n v="288000"/>
    <n v="2.6117711072821255"/>
    <x v="15"/>
    <s v="Not Identified"/>
    <s v="General Chemical"/>
  </r>
  <r>
    <d v="2019-05-15T00:00:00"/>
    <s v="May, 2019"/>
    <s v="May, 2019´"/>
    <s v="Nufarm Industria Quimica E Farmaceutica Sa"/>
    <x v="1"/>
    <s v="Ceará"/>
    <s v="Celanese Operations Mexico S De Rl Cv"/>
    <s v="VERACRUZ"/>
    <s v="PECEM"/>
    <s v="29210000"/>
    <s v="6 X 20 CONTAINERS CONTAINING 6 PACKAGES OF DIMETHYLMINE, AQUEOUS"/>
    <n v="110150"/>
    <n v="110.15"/>
    <n v="288000"/>
    <n v="2.6146164321379937"/>
    <x v="15"/>
    <s v="Not Identified"/>
    <s v="General Chemical"/>
  </r>
  <r>
    <d v="2019-05-15T00:00:00"/>
    <s v="May, 2019"/>
    <s v="May, 2019´"/>
    <s v="Nufarm Industria Quimica E Farmaceutica Sa"/>
    <x v="1"/>
    <s v="Ceará"/>
    <s v="Celanese Operations Mexico S De Rl Cv"/>
    <s v="VERACRUZ"/>
    <s v="PECEM"/>
    <s v="29210000"/>
    <s v="5 X 20 CONTAINERS CONTAINING 5 OF DIMETHYLMINE, AQUEOUS POLLUTAN EMS"/>
    <n v="91840"/>
    <n v="91.84"/>
    <n v="240000"/>
    <n v="2.6132404181184667"/>
    <x v="15"/>
    <s v="Not Identified"/>
    <s v="General Chemical"/>
  </r>
  <r>
    <d v="2019-05-15T00:00:00"/>
    <s v="May, 2019"/>
    <s v="May, 2019´"/>
    <s v="Nufarm Industria Quimica E Farmaceutica Sa"/>
    <x v="1"/>
    <s v="Ceará"/>
    <s v="Taminco Bvba"/>
    <s v="ANTWERPEN"/>
    <s v="PECEM"/>
    <s v="29210000"/>
    <s v="4 X 20 CONTAINERS CONTAINING 4 TANK OF DIMETHYLAMINE MINIMUM 60 % SOLUTION"/>
    <n v="72580"/>
    <n v="72.58"/>
    <n v="138000"/>
    <n v="1.9013502342243043"/>
    <x v="15"/>
    <s v="Not Identified"/>
    <s v="General Chemical"/>
  </r>
  <r>
    <d v="2019-05-13T00:00:00"/>
    <s v="May, 2019"/>
    <s v="May, 2019´"/>
    <s v="Nufarm Industria Quimica E Farmaceutica Sa"/>
    <x v="1"/>
    <s v="Ceará"/>
    <s v="Nufarm Australia"/>
    <s v="MELBOURNE"/>
    <s v="PECEM"/>
    <s v="29189912"/>
    <s v="3 X 20 CONTAINERS CONTAINING 60 PACKAGES OF DICHLOROPHENOXYACETIC ACID"/>
    <n v="56100"/>
    <n v="56.1"/>
    <n v="829000"/>
    <n v="14.777183600713013"/>
    <x v="9"/>
    <s v="2,4 D"/>
    <s v="Herbicide"/>
  </r>
  <r>
    <d v="2019-05-13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DICHLOROPHENOXYACETIC ACID"/>
    <n v="93500"/>
    <n v="93.5"/>
    <n v="1382000"/>
    <n v="14.780748663101605"/>
    <x v="9"/>
    <s v="2,4 D"/>
    <s v="Herbicide"/>
  </r>
  <r>
    <d v="2019-05-13T00:00:00"/>
    <s v="May, 2019"/>
    <s v="May, 2019´"/>
    <s v="Nufarm Industria Quimica E Farmaceutica Sa"/>
    <x v="1"/>
    <s v="Ceará"/>
    <s v="Nufarm Australia"/>
    <s v="MELBOURNE"/>
    <s v="PECEM"/>
    <s v="29180000"/>
    <s v="5 X 20 CONTAINERS CONTAINING 100 PACKAGES OF DICHLOROPHENOXYACETIC ACID"/>
    <n v="93500"/>
    <n v="93.5"/>
    <s v=""/>
    <e v="#VALUE!"/>
    <x v="9"/>
    <s v="2,4 D"/>
    <s v="Herbicide"/>
  </r>
  <r>
    <d v="2019-05-13T00:00:00"/>
    <s v="May, 2019"/>
    <s v="May, 2019´"/>
    <s v="Nufarm Industria Quimica &amp; Farmaceutica Sa"/>
    <x v="1"/>
    <s v="São Paulo"/>
    <s v="Nufarm Chemical Shanghai Co., Ltd."/>
    <s v="SHANGHAI"/>
    <s v="SANTOS"/>
    <s v="38089329"/>
    <s v="1 X 20 &amp; 3 X 40 CONTAINERS CONTAINING 5040 CARTONS OF  KROMO 250WG"/>
    <n v="55944"/>
    <n v="55.94"/>
    <n v="494000"/>
    <n v="8.8302588302588294"/>
    <x v="28"/>
    <s v="Kromo"/>
    <s v="Herbicide"/>
  </r>
  <r>
    <d v="2019-05-11T00:00:00"/>
    <s v="May, 2019"/>
    <s v="May, 2019´"/>
    <s v="Nufarm Industria Quimica E Farmaceutica Sa"/>
    <x v="1"/>
    <s v="Ceará"/>
    <s v="Fengshan Group"/>
    <s v="SHANGHAI"/>
    <s v="PECEM"/>
    <s v="29333929"/>
    <s v="2 X 40 DRY CONTAINERS CONTAINING 70 BAGS OF ACETAMIPRIDO TECNICO NUFARM FISCAL"/>
    <n v="35210"/>
    <n v="35.21"/>
    <n v="747000"/>
    <n v="21.215563760295371"/>
    <x v="11"/>
    <s v="Not Identified"/>
    <s v="Insecticide"/>
  </r>
  <r>
    <d v="2019-05-07T00:00:00"/>
    <s v="May, 2019"/>
    <s v="May, 2019´"/>
    <s v="Nufarm Industria Quimica E Farmaceutica Sa"/>
    <x v="1"/>
    <s v="Ceará"/>
    <s v="Gharda Chemicals Ltd."/>
    <s v="NHAVA SHEVA (JAWAHARLAL N"/>
    <s v="PECEM"/>
    <s v="29333922"/>
    <s v="10 X 20 CONTAINERS CONTAINING 680 DRUMS OF  INSECTICIDE CLORPIRIFOS TECNICOAGRIPEC FISCAL LACQ UERED EPOXY COATED STEEL APPROVED SPECN"/>
    <n v="211741"/>
    <n v="211.74"/>
    <n v="5820000"/>
    <n v="27.486410284262377"/>
    <x v="7"/>
    <s v="Agripec"/>
    <s v="Pesticide"/>
  </r>
  <r>
    <d v="2019-05-06T00:00:00"/>
    <s v="May, 2019"/>
    <s v="May, 2019´"/>
    <s v="Nufarm Industria Quimica &amp; Farmaceutica Sa"/>
    <x v="1"/>
    <s v="São Paulo"/>
    <s v="Shandong Weifang Rainbow Chemical Co., Ltd."/>
    <s v="QINGDAO"/>
    <s v="SANTOS"/>
    <s v="38089325"/>
    <s v="5 X 40 CONTAINERS CONTAINING 5400 CANS OF NUQUAT PARAQUAT 276G,L SL"/>
    <n v="127080"/>
    <n v="127.08"/>
    <n v="1122000"/>
    <n v="8.8290840415486311"/>
    <x v="21"/>
    <s v="Nuquat"/>
    <s v="Herbicide"/>
  </r>
  <r>
    <d v="2019-05-06T00:00:00"/>
    <s v="May, 2019"/>
    <s v="May, 2019´"/>
    <s v="Nufarm Industria Quimica &amp; Farmaceutica Sa"/>
    <x v="1"/>
    <s v="São Paulo"/>
    <s v="Shandong Weifang Rainbow Chemical Co., Ltd."/>
    <s v="QINGDAO"/>
    <s v="SANTOS"/>
    <s v="38089324"/>
    <s v="6 X 40 HIGH CUBE DRY CONTAINERS CONTAINING 5760 CARTONS OF  NUFOSATE WG GLYPHOSATE 72% WG"/>
    <n v="128640"/>
    <n v="128.63999999999999"/>
    <n v="1136000"/>
    <n v="8.8308457711442792"/>
    <x v="3"/>
    <s v="Nufosate"/>
    <s v="Herbicide"/>
  </r>
  <r>
    <d v="2019-05-06T00:00:00"/>
    <s v="May, 2019"/>
    <s v="May, 2019´"/>
    <s v="Nufarm Industria Quimica &amp; Farmaceutica Sa"/>
    <x v="1"/>
    <s v="São Paulo"/>
    <s v="Shandong Weifang Rainbow Chemical Co., Ltd."/>
    <s v="QINGDAO"/>
    <s v="SANTOS"/>
    <s v="38089324"/>
    <s v="6 X 40 HIGH CUBE DRY CONTAINERS CONTAINING 5760 CARTONS OF  NUFOSATE WG GLYPHOSATE 72% WG"/>
    <n v="128640"/>
    <n v="128.63999999999999"/>
    <n v="1136000"/>
    <n v="8.8308457711442792"/>
    <x v="3"/>
    <s v="Nufosate"/>
    <s v="Herbicide"/>
  </r>
  <r>
    <d v="2019-05-06T00:00:00"/>
    <s v="May, 2019"/>
    <s v="May, 2019´"/>
    <s v="Nufarm Industria Quimica &amp; Farmaceutica Sa"/>
    <x v="1"/>
    <s v="São Paulo"/>
    <s v="Shandong Weifang Rainbow Chemical Co., Ltd."/>
    <s v="QINGDAO"/>
    <s v="SANTOS"/>
    <s v="38089325"/>
    <s v="5 X 40 CONTAINERS CONTAINING 5400 CANS OF NUQUAT PARAQUAT 276G,L SL"/>
    <n v="127080"/>
    <n v="127.08"/>
    <n v="1122000"/>
    <n v="8.8290840415486311"/>
    <x v="21"/>
    <s v="Nuquat"/>
    <s v="Herbicide"/>
  </r>
  <r>
    <d v="2019-05-06T00:00:00"/>
    <s v="May, 2019"/>
    <s v="May, 2019´"/>
    <s v="Nufarm Industria Quimica &amp; Farmaceutica Sa"/>
    <x v="1"/>
    <s v="São Paulo"/>
    <s v="Shandong Weifang Rainbow Chemical Co., Ltd."/>
    <s v="QINGDAO"/>
    <s v="SANTOS"/>
    <s v="38089324"/>
    <s v="6 X 40 HIGH CUBE DRY CONTAINERS CONTAINING 5760 CARTONS OF  NUFOSATE WG GLYPHOSATE 72% WG"/>
    <n v="128640"/>
    <n v="128.63999999999999"/>
    <n v="1136000"/>
    <n v="8.8308457711442792"/>
    <x v="3"/>
    <s v="Nufosate"/>
    <s v="Herbicide"/>
  </r>
  <r>
    <d v="2019-05-05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 TECHNICAL DICHLOROPHENOXYACETIC ACID"/>
    <n v="93500"/>
    <n v="93.5"/>
    <n v="1382000"/>
    <n v="14.780748663101605"/>
    <x v="9"/>
    <s v="2,4 D"/>
    <s v="Herbicide"/>
  </r>
  <r>
    <d v="2019-05-05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 TECHNICAL DICHLOROPHENOXYACETIC ACID"/>
    <n v="93500"/>
    <n v="93.5"/>
    <n v="1382000"/>
    <n v="14.780748663101605"/>
    <x v="9"/>
    <s v="2,4 D"/>
    <s v="Herbicide"/>
  </r>
  <r>
    <d v="2019-05-05T00:00:00"/>
    <s v="May, 2019"/>
    <s v="May, 2019´"/>
    <s v="Nufarm Industria Quimica &amp; Farmaceutica Sa"/>
    <x v="1"/>
    <s v="São Paulo"/>
    <s v="Ningbo Sunjoy Agroscience Co., Ltd."/>
    <s v="SHANGHAI"/>
    <s v="SANTOS"/>
    <s v="38089199"/>
    <s v="1 X 20 DRY CONTAINERS CONTAINING 840 CARTONS OF MAESTRO 800 WG"/>
    <n v="10500"/>
    <n v="10.5"/>
    <n v="67500"/>
    <n v="6.4285714285714288"/>
    <x v="29"/>
    <s v="Maestro"/>
    <s v="Herbicide"/>
  </r>
  <r>
    <d v="2019-05-05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 TECHNICAL DICHLOROPHENOXYACETIC ACID"/>
    <n v="93500"/>
    <n v="93.5"/>
    <n v="1382000"/>
    <n v="14.780748663101605"/>
    <x v="9"/>
    <s v="2,4 D"/>
    <s v="Herbicide"/>
  </r>
  <r>
    <d v="2019-05-05T00:00:00"/>
    <s v="May, 2019"/>
    <s v="May, 2019´"/>
    <s v="Nufarm Industria Quimica E Farmaceutica Sa"/>
    <x v="1"/>
    <s v="Ceará"/>
    <s v="Nufarm Australia"/>
    <s v="MELBOURNE"/>
    <s v="PECEM"/>
    <s v="29189912"/>
    <s v="5 X 20 CONTAINERS CONTAINING 100 PACKAGES OF  TECHNICAL DICHLOROPHENOXYACETIC ACID"/>
    <n v="93500"/>
    <n v="93.5"/>
    <n v="1382000"/>
    <n v="14.780748663101605"/>
    <x v="9"/>
    <s v="2,4 D"/>
    <s v="Herbicide"/>
  </r>
  <r>
    <d v="2019-05-05T00:00:00"/>
    <s v="May, 2019"/>
    <s v="May, 2019´"/>
    <s v="Nufarm Industria Quimica &amp; Farmaceutica Sa"/>
    <x v="1"/>
    <s v="São Paulo"/>
    <s v="Ningbo Sunjoy Agroscience Co., Ltd."/>
    <s v="SHANGHAI"/>
    <s v="SANTOS"/>
    <s v="38089199"/>
    <s v="1 X 40 DRY CONTAINERS CONTAINING 1680 CARTONS OF MAESTRO 800 WG"/>
    <n v="21000"/>
    <n v="21"/>
    <n v="135000"/>
    <n v="6.4285714285714288"/>
    <x v="29"/>
    <s v="Maestro"/>
    <s v="Herbicide"/>
  </r>
  <r>
    <d v="2019-05-04T00:00:00"/>
    <s v="May, 2019"/>
    <s v="May, 2019´"/>
    <s v="Nufarm Industria Quimica &amp; Farmaceutica Sa"/>
    <x v="1"/>
    <s v="São Paulo"/>
    <s v="Shandong Weifang Rainbow Chemical Co., Ltd."/>
    <s v="QINGDAO"/>
    <s v="SANTOS"/>
    <s v="38089324"/>
    <s v="7 X 40 CONTAINERS CONTAINING 6720 CARTONS OF NUFOSATE WG GLYPHOSATE 72% WG"/>
    <n v="150080"/>
    <n v="150.08000000000001"/>
    <n v="1326000"/>
    <n v="8.8352878464818758"/>
    <x v="3"/>
    <s v="Nufosate"/>
    <s v="Herbicide"/>
  </r>
  <r>
    <d v="2019-05-04T00:00:00"/>
    <s v="May, 2019"/>
    <s v="May, 2019´"/>
    <s v="Nufarm Industria Quimica E Farmaceutica Sa"/>
    <x v="1"/>
    <s v="Ceará"/>
    <s v="Gharda Chemicals Ltd."/>
    <s v="NHAVA SHEVA (JAWAHARLAL N"/>
    <s v="PECEM"/>
    <s v="29333922"/>
    <s v="10 X 20 DRY CONTAINERS CONTAINING 680 DRUMS OF INSECTICIDE CLORPIRIFOS TECNICO AGRIPEC FISCAL"/>
    <n v="211740.01"/>
    <n v="211.74"/>
    <n v="5820000"/>
    <n v="27.48653879821768"/>
    <x v="7"/>
    <s v="Agripec"/>
    <s v="Pesticide"/>
  </r>
  <r>
    <d v="2019-05-04T00:00:00"/>
    <s v="May, 2019"/>
    <s v="May, 2019´"/>
    <s v="Nufarm Industria Quimica E Farmaceutica Sa"/>
    <x v="1"/>
    <s v="Ceará"/>
    <s v="Nufarm Chemical Shanghai Co., Ltd."/>
    <s v="SHANGHAI"/>
    <s v="PECEM"/>
    <s v="29333919"/>
    <s v="2 X 20 DRY CONTAINERS CONTAINING 60 BAGS OF FLUAZINAM TECNICO NUFARM METSULFURON-METHYL"/>
    <n v="30180"/>
    <n v="30.18"/>
    <n v="640000"/>
    <n v="21.206096752816435"/>
    <x v="10"/>
    <s v="Fluazinan Pestanal"/>
    <s v="Fungicide"/>
  </r>
  <r>
    <d v="2019-05-01T00:00:00"/>
    <s v="May, 2019"/>
    <s v="May, 2019´"/>
    <s v="Nufarm Industria Quimica E Farmaceutica Sa"/>
    <x v="1"/>
    <s v="Ceará"/>
    <s v="Vtg Tanktainer North America Inc."/>
    <s v="NEW ORLEANS (LA)"/>
    <s v="PECEM"/>
    <s v="29211923"/>
    <s v="2 X 20 CONTAINERS CONTAINING 2 TANK OF ISOPROPYLAMINE MONOISOPROPYLAMINE - BULK"/>
    <n v="28967"/>
    <n v="28.97"/>
    <n v="79200"/>
    <n v="2.7341457520626919"/>
    <x v="13"/>
    <s v="Not Identified"/>
    <s v="General Chemical"/>
  </r>
  <r>
    <d v="2019-05-01T00:00:00"/>
    <s v="May, 2019"/>
    <s v="May, 2019´"/>
    <s v="Nufarm Industria Quimica E Farmaceutica Sa"/>
    <x v="1"/>
    <s v="Ceará"/>
    <s v="Newport China Tank Containers Co."/>
    <s v="HOUSTON (TX)"/>
    <s v="PECEM"/>
    <s v="29211923"/>
    <s v="8 X 20 CONTAINERS CONTAINING 8 TANK OF ISOPROPYLAMINE"/>
    <n v="118452"/>
    <n v="118.45"/>
    <n v="324000"/>
    <n v="2.7352851788066053"/>
    <x v="13"/>
    <s v="Not Identified"/>
    <s v="General Chemical"/>
  </r>
  <r>
    <d v="2019-04-30T00:00:00"/>
    <s v="April, 2019"/>
    <s v="April, 2019´"/>
    <s v="Nufarm Industria Quimica E Farmaceutica Sa"/>
    <x v="1"/>
    <s v="Ceará"/>
    <s v="Gharda Chemicals Ltd."/>
    <s v="NHAVA SHEVA (JAWAHARLAL N"/>
    <s v="PECEM"/>
    <s v="29333922"/>
    <s v="5 X 20 CONTAINERS CONTAINING 340 DRUMS OF  INSECTICIDE CLORPIRIFOS TECNICO AGRIPEC"/>
    <n v="105889"/>
    <n v="105.89"/>
    <n v="3049000"/>
    <n v="28.794303468726685"/>
    <x v="7"/>
    <s v="Agripec"/>
    <s v="Pesticide"/>
  </r>
  <r>
    <d v="2019-04-29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6 X 40 HIGH CUBE DRY CONTAINERS CONTAINING 5760 CARTONS OF NUFOSATE WG (GLYPHOSATE 72% WG )"/>
    <n v="128640"/>
    <n v="128.63999999999999"/>
    <n v="1223000"/>
    <n v="9.5071517412935318"/>
    <x v="3"/>
    <s v="Nufosate"/>
    <s v="Herbicide"/>
  </r>
  <r>
    <d v="2019-04-29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6 X 40 HIGH CUBE DRY CONTAINERS CONTAINING 5760 CARTONS OF NUFOSATE WG (GLYPHOSATE 72% WG )"/>
    <n v="128640"/>
    <n v="128.63999999999999"/>
    <n v="1223000"/>
    <n v="9.5071517412935318"/>
    <x v="3"/>
    <s v="Nufosate"/>
    <s v="Herbicide"/>
  </r>
  <r>
    <d v="2019-04-29T00:00:00"/>
    <s v="April, 2019"/>
    <s v="April, 2019´"/>
    <s v="Nufarm Industria Quimica &amp; Farmaceutica Sa"/>
    <x v="1"/>
    <s v="São Paulo"/>
    <s v="Shandong Weifang Rainbow Chemical Co., Ltd."/>
    <s v="QINGDAO"/>
    <s v="SANTOS"/>
    <s v="38089300"/>
    <s v="6 X 40 HIGH CUBE DRY CONTAINERS CONTAINING 5760 CARTONS OF NUFOSATE WG (GLYPHOSATE 72% WG )"/>
    <n v="128640"/>
    <n v="128.63999999999999"/>
    <n v="1045000"/>
    <n v="8.123445273631841"/>
    <x v="3"/>
    <s v="Nufosate"/>
    <s v="Herbicide"/>
  </r>
  <r>
    <d v="2019-04-29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6 X 40 HIGH CUBE DRY CONTAINERS CONTAINING 5760 CARTONS OF NUFOSATE WG (GLYPHOSATE 72% WG )"/>
    <n v="128640"/>
    <n v="128.63999999999999"/>
    <n v="1223000"/>
    <n v="9.5071517412935318"/>
    <x v="3"/>
    <s v="Nufosate"/>
    <s v="Herbicide"/>
  </r>
  <r>
    <d v="2019-04-27T00:00:00"/>
    <s v="April, 2019"/>
    <s v="April, 2019´"/>
    <s v="Nufarm Industria Quimica E Farmaceutica Sa"/>
    <x v="1"/>
    <s v="Ceará"/>
    <s v="Taminco Bvba"/>
    <s v="ANTWERPEN"/>
    <s v="PECEM"/>
    <s v="29210000"/>
    <s v="5 X 20 CONTAINERS CONTAINING 5 TANK OF  DMA 60% DIMETHYLAMINE MINIMUM 60 % SOLUTION"/>
    <n v="92380"/>
    <n v="92.38"/>
    <n v="197000"/>
    <n v="2.1324962113011474"/>
    <x v="15"/>
    <s v="Not Identified"/>
    <s v="General Chemical"/>
  </r>
  <r>
    <d v="2019-04-22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5760 CARTONS NUFOSATE WG GLYPHOSATE 72% WG"/>
    <n v="128640"/>
    <n v="128.63999999999999"/>
    <n v="1223000"/>
    <n v="9.5071517412935318"/>
    <x v="3"/>
    <s v="Nufosate"/>
    <s v="Herbicide"/>
  </r>
  <r>
    <d v="2019-04-17T00:00:00"/>
    <s v="April, 2019"/>
    <s v="April, 2019´"/>
    <s v="Nufarm Industria Quimica E Farmaceutica Sa"/>
    <x v="1"/>
    <s v="Ceará"/>
    <s v="Vtg Tanktainer North America Inc."/>
    <s v="NEW ORLEANS (LA)"/>
    <s v="PECEM"/>
    <s v="29211923"/>
    <s v="8 X 20 TANK FOR DANGEROUSE LIQUID CONTAINERS CONTAINING 8 TANK OF 1221 ISOPROPYLAMINE MONOISOPROPYLAMINE"/>
    <n v="116429"/>
    <n v="116.43"/>
    <n v="344000"/>
    <n v="2.9545903512011611"/>
    <x v="13"/>
    <s v="Not Identified"/>
    <s v="General Chemical"/>
  </r>
  <r>
    <d v="2019-04-17T00:00:00"/>
    <s v="April, 2019"/>
    <s v="April, 2019´"/>
    <s v="Nufarm Industria Quimica E Farmaceutica Sa"/>
    <x v="1"/>
    <s v="Ceará"/>
    <s v="Sulphur Mills Ltd."/>
    <s v="HAZIRA"/>
    <s v="PECEM"/>
    <s v="38086990"/>
    <s v="2X20 GP FCL CONTAINERS CONTAINING 38 IBCS KAISO 250 CS LAMBDA-CYHALOTHRIN 250 CS"/>
    <n v="42750"/>
    <n v="42.75"/>
    <n v="7583000"/>
    <n v="177.38011695906434"/>
    <x v="6"/>
    <s v="Kaiso"/>
    <s v="Pesticide"/>
  </r>
  <r>
    <d v="2019-04-17T00:00:00"/>
    <s v="April, 2019"/>
    <s v="April, 2019´"/>
    <s v="Nufarm Industria Quimica E Farmaceutica Sa"/>
    <x v="1"/>
    <s v="Ceará"/>
    <s v="Vtg Tanktainer North America Inc."/>
    <s v="NEW ORLEANS (LA)"/>
    <s v="PECEM"/>
    <s v="29211923"/>
    <s v="8 X 20 TANK FOR DANGEROUSE LIQUID CONTAINERS CONTAINING 8 TANK OF ISOPROPYLAMINE MONOISOPROPYLAMINE"/>
    <n v="116620"/>
    <n v="116.62"/>
    <n v="345000"/>
    <n v="2.9583261876179043"/>
    <x v="13"/>
    <s v="Not Identified"/>
    <s v="General Chemical"/>
  </r>
  <r>
    <d v="2019-04-17T00:00:00"/>
    <s v="April, 2019"/>
    <s v="April, 2019´"/>
    <s v="Nufarm Industria Quimica E Farmaceutica Sa"/>
    <x v="1"/>
    <s v="Ceará"/>
    <s v="Vtg Tanktainer North America Inc."/>
    <s v="NEW ORLEANS (LA)"/>
    <s v="PECEM"/>
    <s v="29211923"/>
    <s v="8 X 20 TANK FOR DANGEROUSE LIQUID CONTAINERS CONTAINING 8 TANK OF 1221 ISOPROPYLAMINE MONOISOPROPYLAMINE"/>
    <n v="116863"/>
    <n v="116.86"/>
    <n v="346000"/>
    <n v="2.9607317970615163"/>
    <x v="13"/>
    <s v="Not Identified"/>
    <s v="General Chemical"/>
  </r>
  <r>
    <d v="2019-04-17T00:00:00"/>
    <s v="April, 2019"/>
    <s v="April, 2019´"/>
    <s v="Nufarm Industria Quimica E Farmaceutica Sa"/>
    <x v="1"/>
    <s v="Ceará"/>
    <s v="Vtg Tanktainer North America Inc."/>
    <s v="NEW ORLEANS (LA)"/>
    <s v="PECEM"/>
    <s v="29211923"/>
    <s v="7 X 20 TANK FOR DANGEROUSE LIQUID CONTAINERS CONTAINING 7 TANK OF UN 1221 ISOPROPYLAMINE, 3 (8), PG I, FLP (-30C), EMS NO F-E, S-C MONOISOPROPYLAMINE - BULK"/>
    <n v="101407"/>
    <n v="101.41"/>
    <n v="300000"/>
    <n v="2.9583756545406135"/>
    <x v="13"/>
    <s v="Not Identified"/>
    <s v="General Chemical"/>
  </r>
  <r>
    <d v="2019-04-17T00:00:00"/>
    <s v="April, 2019"/>
    <s v="April, 2019´"/>
    <s v="Nufarm Industria Quimica E Farmaceutica Sa"/>
    <x v="1"/>
    <s v="Ceará"/>
    <s v="Vtg Tanktainer North America Inc."/>
    <s v="NEW ORLEANS (LA)"/>
    <s v="PECEM"/>
    <s v="29211923"/>
    <s v="8 X 20 TANK FOR DANGEROUSE LIQUID CONTAINERS CONTAINING 8 TANK OF UN1221 ISOPROPYLAMINE MONOISOPROPYLAMINE"/>
    <n v="116212"/>
    <n v="116.21"/>
    <n v="344000"/>
    <n v="2.960107389942519"/>
    <x v="13"/>
    <s v="Not Identified"/>
    <s v="General Chemical"/>
  </r>
  <r>
    <d v="2019-04-10T00:00:00"/>
    <s v="April, 2019"/>
    <s v="April, 2019´"/>
    <s v="Nufarm Industria Quimica E Farmaceutica Sa"/>
    <x v="1"/>
    <s v="Ceará"/>
    <s v="Dow Group"/>
    <s v="HOUSTON (TX)"/>
    <s v="PECEM"/>
    <s v="34020000"/>
    <s v="2 X 20 DRY CONTAINERS CONTAINING 156 DRUMS OF TRITON TM X-114 SURFACTANT 470 LB"/>
    <n v="34820"/>
    <n v="34.82"/>
    <n v="87600"/>
    <n v="2.5157955198161974"/>
    <x v="14"/>
    <s v="Triton"/>
    <s v="Surfactant"/>
  </r>
  <r>
    <d v="2019-04-08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960 CARTONS NUFOSATE WG GLYPHOSATE 72% WG"/>
    <n v="128640"/>
    <n v="128.63999999999999"/>
    <n v="1223000"/>
    <n v="9.5071517412935318"/>
    <x v="3"/>
    <s v="Nufosate"/>
    <s v="Herbicide"/>
  </r>
  <r>
    <d v="2019-04-08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960 CARTONS NUFOSATE WG GLYPHOSATE 72% WG"/>
    <n v="128640"/>
    <n v="128.63999999999999"/>
    <n v="1223000"/>
    <n v="9.5071517412935318"/>
    <x v="3"/>
    <s v="Nufosate"/>
    <s v="Herbicide"/>
  </r>
  <r>
    <d v="2019-04-08T00:00:00"/>
    <s v="April, 2019"/>
    <s v="April, 2019´"/>
    <s v="Nufarm Industria Quimica &amp; Farmaceutica Sa"/>
    <x v="1"/>
    <s v="São Paulo"/>
    <s v="Shandong Weifang Rainbow Chemical Co., Ltd."/>
    <s v="QINGDAO"/>
    <s v="SANTOS"/>
    <s v="38089324"/>
    <s v="960 CARTONS NUFOSATE WG GLYPHOSATE 72% WG"/>
    <n v="128640"/>
    <n v="128.63999999999999"/>
    <n v="1223000"/>
    <n v="9.5071517412935318"/>
    <x v="3"/>
    <s v="Nufosate"/>
    <s v="Herbicide"/>
  </r>
  <r>
    <d v="2019-04-07T00:00:00"/>
    <s v="April, 2019"/>
    <s v="April, 2019´"/>
    <s v="Nufarm Industria Quimica E Farmaceutica Sa"/>
    <x v="1"/>
    <s v="Ceará"/>
    <s v="Celanese Operations Mexico S De Rl Cv"/>
    <s v="VERACRUZ"/>
    <s v="PECEM"/>
    <s v="29210000"/>
    <s v="5 X 20 TANK CONTAINERS CONTAINING 5 TANK OF DIMETHYLMINE AQUEOUS SOLUTION"/>
    <n v="92020"/>
    <n v="92.02"/>
    <n v="221000"/>
    <n v="2.4016518148228645"/>
    <x v="15"/>
    <s v="Not Identified"/>
    <s v="General Chemical"/>
  </r>
  <r>
    <d v="2019-04-07T00:00:00"/>
    <s v="April, 2019"/>
    <s v="April, 2019´"/>
    <s v="Nufarm Industria Quimica E Farmaceutica Sa"/>
    <x v="1"/>
    <s v="Ceará"/>
    <s v="Celanese Operations Mexico S De Rl Cv"/>
    <s v="VERACRUZ"/>
    <s v="PECEM"/>
    <s v="29210000"/>
    <s v="5 X 20 TANK CONTAINERS CONTAINING 5 TANK OF DIMETHYLMINE AQUEOUS SOLUTION"/>
    <n v="91810"/>
    <n v="91.81"/>
    <n v="221000"/>
    <n v="2.4071451911556476"/>
    <x v="15"/>
    <s v="Not Identified"/>
    <s v="General Chemical"/>
  </r>
  <r>
    <d v="2019-04-04T00:00:00"/>
    <s v="April, 2019"/>
    <s v="April, 2019´"/>
    <s v="Nufarm Industria Quimica &amp; Farmaceutica Sa"/>
    <x v="1"/>
    <s v="São Paulo"/>
    <s v="Changzhou August Agrochem Co., Ltd."/>
    <s v="SHANGHAI"/>
    <s v="SANTOS"/>
    <s v="40119000"/>
    <s v="1500 CARTONS 360G L THIDIAZURON 180G L DIURON"/>
    <n v="38875"/>
    <n v="38.880000000000003"/>
    <s v=""/>
    <e v="#VALUE!"/>
    <x v="30"/>
    <s v="Not Identified"/>
    <s v="Herbicide"/>
  </r>
  <r>
    <d v="2019-04-03T00:00:00"/>
    <s v="April, 2019"/>
    <s v="April, 2019´"/>
    <s v="Nufarm Industria Quimica E Farmaceutica Sa"/>
    <x v="1"/>
    <s v="Ceará"/>
    <s v="Vtg Tanktainer North America Inc."/>
    <s v="NEW ORLEANS (LA)"/>
    <s v="PECEM"/>
    <s v="29211923"/>
    <s v="8 X 20 TANK FOR DANGEROUSE LIQUID CONTAINERS CONTAINING 8 TANK OF UN1221 ISOPROPYLAMINE MONOISOPROPYLAMINE"/>
    <n v="115694"/>
    <n v="115.69"/>
    <n v="342000"/>
    <n v="2.9560737808356525"/>
    <x v="13"/>
    <s v="Not Identified"/>
    <s v="General Chemical"/>
  </r>
  <r>
    <d v="2019-03-31T00:00:00"/>
    <s v="March, 2019"/>
    <s v="March, 2019´"/>
    <s v="Nufarm Industria Quimica E Farmaceutica Sa"/>
    <x v="1"/>
    <s v="Ceará"/>
    <s v="Newport China Tank Containers Co."/>
    <s v="HOUSTON (TX)"/>
    <s v="PECEM"/>
    <s v="27070000"/>
    <s v="2 TANK XYLENE ASTM XYLENES"/>
    <n v="37930"/>
    <n v="37.93"/>
    <s v=""/>
    <e v="#VALUE!"/>
    <x v="20"/>
    <s v="Not Identified"/>
    <s v="General Chemical"/>
  </r>
  <r>
    <d v="2019-03-31T00:00:00"/>
    <s v="March, 2019"/>
    <s v="March, 2019´"/>
    <s v="Nufarm Industria Quimica E Farmaceutica Sa"/>
    <x v="1"/>
    <s v="Ceará"/>
    <s v="Sulphur Mills Ltd."/>
    <s v="HAZIRA"/>
    <s v="PECEM"/>
    <s v="38086990"/>
    <s v="1X20 GP FCL CONTAINER CONTAINING 19 IBCS 250 CASE KAISO 250 CASE LAMBDA CYHALOTHRIN"/>
    <n v="21375"/>
    <n v="21.38"/>
    <n v="204000"/>
    <n v="9.5438596491228065"/>
    <x v="6"/>
    <s v="Kaiso"/>
    <s v="Pesticide"/>
  </r>
  <r>
    <d v="2019-03-30T00:00:00"/>
    <s v="March, 2019"/>
    <s v="March, 2019´"/>
    <s v="Nufarm Industria Quimica E Farmaceutica Sa"/>
    <x v="1"/>
    <s v="Ceará"/>
    <s v="Nufarm Australia"/>
    <s v="MELBOURNE"/>
    <s v="PECEM"/>
    <s v="38089199"/>
    <s v="288 PACKAGES ENVIRONMENTALLY HAZARDOUS SUBSTANCE, SOLID, N.O.S CONTAINS IMIDACLOPRID NUPRID 700WG 32 TREATED PALLETS &amp; DUNNAGE"/>
    <n v="22032"/>
    <n v="22.03"/>
    <n v="993000"/>
    <n v="45.070806100217865"/>
    <x v="5"/>
    <s v="Nuprid"/>
    <s v="Insecticide"/>
  </r>
  <r>
    <d v="2019-03-30T00:00:00"/>
    <s v="March, 2019"/>
    <s v="March, 2019´"/>
    <s v="Nufarm Industria Quimica E Farmaceutica Sa"/>
    <x v="1"/>
    <s v="Ceará"/>
    <s v="Nufarm Australia"/>
    <s v="MELBOURNE"/>
    <s v="PECEM"/>
    <s v="38089199"/>
    <s v="288 PACKAGES ENVIRONMENTALLY HAZARDOUS SUBSTANCE, SOLID, N.O.S CONTAINS IMIDACLOPRID NUPRID 700WG 32 TREATED PALLETS &amp; DUNNAGE"/>
    <n v="22032"/>
    <n v="22.03"/>
    <n v="993000"/>
    <n v="45.070806100217865"/>
    <x v="5"/>
    <s v="Nuprid"/>
    <s v="Insecticide"/>
  </r>
  <r>
    <d v="2019-03-30T00:00:00"/>
    <s v="March, 2019"/>
    <s v="March, 2019´"/>
    <s v="Nufarm Industria Quimica E Farmaceutica Sa"/>
    <x v="1"/>
    <s v="Ceará"/>
    <s v="Taminco Bvba"/>
    <s v="ANTWERPEN"/>
    <s v="PECEM"/>
    <s v="29210000"/>
    <s v="6 X 20FT SHIPPERS OWN TANK CONTAINER DMA 60%   DIMETHYLAMINE MINIMUM 60 % SOLUTION"/>
    <n v="111460"/>
    <n v="111.46"/>
    <n v="239000"/>
    <n v="2.1442670016149292"/>
    <x v="15"/>
    <s v="Not Identified"/>
    <s v="General Chemical"/>
  </r>
  <r>
    <d v="2019-03-30T00:00:00"/>
    <s v="March, 2019"/>
    <s v="March, 2019´"/>
    <s v="Nufarm Industria Quimica E Farmaceutica Sa"/>
    <x v="1"/>
    <s v="Ceará"/>
    <s v="Nufarm Australia"/>
    <s v="MELBOURNE"/>
    <s v="PECEM"/>
    <s v="38089199"/>
    <s v="288 PACKAGES ENVIRONMENTALLY HAZARDOUS SUBSTANCE, SOLID, N.O.S CONTAINS IMIDACLOPRID NUPRID 700WG"/>
    <n v="22032"/>
    <n v="22.03"/>
    <n v="993000"/>
    <n v="45.070806100217865"/>
    <x v="5"/>
    <s v="Nuprid"/>
    <s v="Insecticide"/>
  </r>
  <r>
    <d v="2019-03-26T00:00:00"/>
    <s v="March, 2019"/>
    <s v="March, 2019´"/>
    <s v="Nufarm Industria Quimica E Farmaceutica Sa"/>
    <x v="1"/>
    <s v="Ceará"/>
    <s v="Nufarm Gmb H &amp; Co Kg"/>
    <s v="HAMBURG"/>
    <s v="PECEM"/>
    <s v="29189912"/>
    <s v="1000 BAGS ACIDTECNICO NUFARM"/>
    <n v="122880"/>
    <n v="122.88"/>
    <n v="948000"/>
    <n v="7.71484375"/>
    <x v="9"/>
    <s v="2,4 D"/>
    <s v="Herbicide"/>
  </r>
  <r>
    <d v="2019-03-23T00:00:00"/>
    <s v="March, 2019"/>
    <s v="March, 2019´"/>
    <s v="Nufarm Industria Quimica E Farmaceutica Sa"/>
    <x v="1"/>
    <s v="Ceará"/>
    <s v="Sulphur Mills Ltd."/>
    <s v="HAZIRA"/>
    <s v="PECEM"/>
    <s v="38086990"/>
    <s v="1X20 GP FCL CONTAINER CONTAINING 19 IBCS KAISO 250 CS LAMBDA-CYHALOTHRIN"/>
    <n v="21375"/>
    <n v="21.38"/>
    <n v="204000"/>
    <n v="9.5438596491228065"/>
    <x v="6"/>
    <s v="Kaiso"/>
    <s v="Pesticide"/>
  </r>
  <r>
    <d v="2019-03-18T00:00:00"/>
    <s v="March, 2019"/>
    <s v="March, 2019´"/>
    <s v="Nufarm Industria Quimica E Farmaceutica Sa"/>
    <x v="1"/>
    <s v="Ceará"/>
    <s v="Quehenberger Air &amp; Ocean Gmb H"/>
    <s v="HAMBURG"/>
    <s v="PECEM"/>
    <s v="29189912"/>
    <s v="160 PALLETS ACID TECNICO NUFARM"/>
    <n v="163840"/>
    <n v="163.84"/>
    <n v="1264000"/>
    <n v="7.71484375"/>
    <x v="9"/>
    <s v="2,4 D"/>
    <s v="Herbicide"/>
  </r>
  <r>
    <d v="2019-03-17T00:00:00"/>
    <s v="March, 2019"/>
    <s v="March, 2019´"/>
    <s v="Nufarm Industria Quimica E Farmaceutica Sa"/>
    <x v="1"/>
    <s v="Ceará"/>
    <s v="Sulphur Mills Ltd."/>
    <s v="HAZIRA"/>
    <s v="PECEM"/>
    <s v="38086990"/>
    <s v="1X20 GP FCL CONTAINER CONTAINING 19 IBCS KAISO 250 CS LAMBDA CYHALOTHRIN 250 CS"/>
    <n v="21375"/>
    <n v="21.38"/>
    <n v="204000"/>
    <n v="9.5438596491228065"/>
    <x v="6"/>
    <s v="Kaiso"/>
    <s v="Pesticide"/>
  </r>
  <r>
    <d v="2019-03-17T00:00:00"/>
    <s v="March, 2019"/>
    <s v="March, 2019´"/>
    <s v="Nufarm Industria Quimica E Farmaceutica Sa"/>
    <x v="1"/>
    <s v="Ceará"/>
    <s v="Sulphur Mills Ltd."/>
    <s v="HAZIRA"/>
    <s v="PECEM"/>
    <s v="38086990"/>
    <s v="1X20 GP FCL CONTAINER CONTAINING 19 IBCS LAMBDA CYHALOTHRIN"/>
    <n v="21375"/>
    <n v="21.38"/>
    <n v="204000"/>
    <n v="9.5438596491228065"/>
    <x v="6"/>
    <s v="Kaiso"/>
    <s v="Pesticide"/>
  </r>
  <r>
    <d v="2019-03-12T00:00:00"/>
    <s v="March, 2019"/>
    <s v="March, 2019´"/>
    <s v="Nufarm Industria Quimica E Farmaceutica Sa"/>
    <x v="1"/>
    <s v="Ceará"/>
    <s v="Dow Group"/>
    <s v="HOUSTON (TX)"/>
    <s v="PECEM"/>
    <s v="34020000"/>
    <s v="3 20´CONTAINER 234 DRUMS TRITON TM X-"/>
    <n v="55024"/>
    <n v="55.02"/>
    <n v="138000"/>
    <n v="2.5079965106135504"/>
    <x v="14"/>
    <s v="Triton"/>
    <s v="Surfactant"/>
  </r>
  <r>
    <d v="2019-03-11T00:00:00"/>
    <s v="March, 2019"/>
    <s v="March, 2019´"/>
    <s v="Nufarm Industria Quimica E Farmaceutica Sa"/>
    <x v="1"/>
    <s v="Ceará"/>
    <s v="Nufarm Australia"/>
    <s v="MELBOURNE"/>
    <s v="PECEM"/>
    <s v="38089199"/>
    <s v="288 PACKAGES CONTAINS IMIDACLOPRID"/>
    <n v="22032"/>
    <n v="22.03"/>
    <n v="993000"/>
    <n v="45.070806100217865"/>
    <x v="5"/>
    <s v="Nuprid"/>
    <s v="Insecticide"/>
  </r>
  <r>
    <d v="2019-03-11T00:00:00"/>
    <s v="March, 2019"/>
    <s v="March, 2019´"/>
    <s v="Nufarm Industria Quimica E Farmaceutica Sa"/>
    <x v="1"/>
    <s v="Ceará"/>
    <s v="Sulphur Mills Ltd."/>
    <s v="HAZIRA"/>
    <s v="PECEM"/>
    <s v="38086990"/>
    <s v="2X20 GP FCL CONTAINERS CONTAINING 38 IBCS KAISO 250 CS LAMBDA CYHALOTHRIN 250 CS"/>
    <n v="42750"/>
    <n v="42.75"/>
    <n v="409000"/>
    <n v="9.5672514619883042"/>
    <x v="6"/>
    <s v="Kaiso"/>
    <s v="Pesticide"/>
  </r>
  <r>
    <d v="2019-03-11T00:00:00"/>
    <s v="March, 2019"/>
    <s v="March, 2019´"/>
    <s v="Nufarm Industria Quimica &amp; Farmaceutica Sa"/>
    <x v="1"/>
    <s v="São Paulo"/>
    <s v="Nufarm Chemical Shanghai Co., Ltd."/>
    <s v="SHANGHAI"/>
    <s v="SANTOS"/>
    <s v="29331990"/>
    <s v="ONE 20´ X 8´ X 8´6&quot; GENERAL PU SLAC 20 IBCS FIPRONIL TECNICO FISCAL PESTICIDE, SOLID, TOXIC,"/>
    <n v="10300"/>
    <n v="10.3"/>
    <n v="324000"/>
    <n v="31.456310679611651"/>
    <x v="18"/>
    <s v="Not Identified"/>
    <s v="Insecticide"/>
  </r>
  <r>
    <d v="2019-03-11T00:00:00"/>
    <s v="March, 2019"/>
    <s v="March, 2019´"/>
    <s v="Nufarm Industria Quimica E Farmaceutica Sa"/>
    <x v="1"/>
    <s v="Ceará"/>
    <s v="Vtg Tanktainer North America Inc."/>
    <s v="NEW ORLEANS (LA)"/>
    <s v="PECEM"/>
    <s v="29211923"/>
    <s v="02 20´ X 8´ X 8´6&quot; TANK CONTA SLAC 2 TANK ISOPROPYLAMINE"/>
    <n v="29003"/>
    <n v="29"/>
    <n v="85600"/>
    <n v="2.9514188187428885"/>
    <x v="13"/>
    <s v="Not Identified"/>
    <s v="General Chemical"/>
  </r>
  <r>
    <d v="2019-03-11T00:00:00"/>
    <s v="March, 2019"/>
    <s v="March, 2019´"/>
    <s v="Nufarm Industria Quimica E Farmaceutica Sa"/>
    <x v="1"/>
    <s v="Ceará"/>
    <s v="Nufarm Australia"/>
    <s v="MELBOURNE"/>
    <s v="PECEM"/>
    <s v="38089199"/>
    <s v="576 PACKAGE ENVIRONMENTALLY HAZARDOUS SUBSTANCE SOLID IMIDACLOPRID"/>
    <n v="44064"/>
    <n v="44.06"/>
    <n v="1985000"/>
    <n v="45.048111837327525"/>
    <x v="5"/>
    <s v="Nuprid"/>
    <s v="Insecticide"/>
  </r>
  <r>
    <d v="2019-03-05T00:00:00"/>
    <s v="March, 2019"/>
    <s v="March, 2019´"/>
    <s v="Nufarm Industria Quimica &amp; Farmaceutica Sa"/>
    <x v="1"/>
    <s v="São Paulo"/>
    <s v="Shandong Weifang Rainbow Chemical Co., Ltd."/>
    <s v="QINGDAO"/>
    <s v="SANTOS"/>
    <s v="38089324"/>
    <s v="1920 CT NUFOSATE WG GLYPHOSATE 72% WG"/>
    <n v="42880"/>
    <n v="42.88"/>
    <n v="383000"/>
    <n v="8.9319029850746272"/>
    <x v="3"/>
    <s v="Nufosate"/>
    <s v="Herbicide"/>
  </r>
  <r>
    <d v="2019-03-03T00:00:00"/>
    <s v="March, 2019"/>
    <s v="March, 2019´"/>
    <s v="Nufarm Industria Quimica E Farmaceutica Sa"/>
    <x v="1"/>
    <s v="Ceará"/>
    <s v="Sulphur Mills Ltd."/>
    <s v="HAZIRA"/>
    <s v="PECEM"/>
    <s v="38086990"/>
    <s v="2X20 GP FCL CONTAINERS CONTAINING 38 IBCS KAISO 250 CS LAMBDA CYHALOTHRIN 250 CS"/>
    <n v="42750"/>
    <n v="42.75"/>
    <n v="409000"/>
    <n v="9.5672514619883042"/>
    <x v="6"/>
    <s v="Kaiso"/>
    <s v="Pesticide"/>
  </r>
  <r>
    <d v="2019-03-03T00:00:00"/>
    <s v="March, 2019"/>
    <s v="March, 2019´"/>
    <s v="Nufarm Industria Quimica E Farmaceutica Sa"/>
    <x v="1"/>
    <s v="Ceará"/>
    <s v="Gharda Chemicals Ltd."/>
    <s v="NHAVA SHEVA (JAWAHARLAL N"/>
    <s v="PECEM"/>
    <s v="29333922"/>
    <s v="6 X 20 ST CONTAINER 408 DRUMS INSECTICIDE CLORPIRIFOS TECNICO AGRIPEC FISCAL"/>
    <n v="127076"/>
    <n v="127.08"/>
    <n v="3714000"/>
    <n v="29.226604551606911"/>
    <x v="7"/>
    <s v="Agripec"/>
    <s v="Pesticide"/>
  </r>
  <r>
    <d v="2019-03-03T00:00:00"/>
    <s v="March, 2019"/>
    <s v="March, 2019´"/>
    <s v="Nufarm Industria Quimica E Farmaceutica Sa"/>
    <x v="1"/>
    <s v="Ceará"/>
    <s v="Tagros Chemicals India Ltd."/>
    <s v="CHENNAI"/>
    <s v="PECEM"/>
    <s v="29269023"/>
    <s v="1 X 20 ST CONTAINER 20 PALLETS CIPERMETRINA"/>
    <n v="21680"/>
    <n v="21.68"/>
    <n v="296000"/>
    <n v="13.653136531365314"/>
    <x v="16"/>
    <s v="Not Identified"/>
    <s v="Insecticide"/>
  </r>
  <r>
    <d v="2019-03-02T00:00:00"/>
    <s v="March, 2019"/>
    <s v="March, 2019´"/>
    <s v="Nufarm Industria Quimica E Farmaceutica Sa"/>
    <x v="1"/>
    <s v="Ceará"/>
    <s v="Taminco Bvba"/>
    <s v="ANTWERPEN"/>
    <s v="PECEM"/>
    <s v="29210000"/>
    <s v="7 X 20FT 7 TANK DIMETHYLAMINE MINIMUM 60 % SOLUTION CLASS 3"/>
    <n v="129720"/>
    <n v="129.72"/>
    <n v="278000"/>
    <n v="2.143077397471477"/>
    <x v="15"/>
    <s v="Not Identified"/>
    <s v="General Chemical"/>
  </r>
  <r>
    <d v="2019-02-28T00:00:00"/>
    <s v="February, 2019"/>
    <s v="February, 2019´"/>
    <s v="Nufarm Industria Quimica &amp; Farmaceutica Sa"/>
    <x v="1"/>
    <s v="São Paulo"/>
    <s v="Changzhou August Agrochem Co., Ltd."/>
    <s v="SHANGHAI"/>
    <s v="SANTOS"/>
    <s v="38089323"/>
    <s v="1500 CARTONS PUNTO 360G L THIDIAZURON 180G L DIURON"/>
    <n v="38875"/>
    <n v="38.880000000000003"/>
    <n v="344000"/>
    <n v="8.8488745980707399"/>
    <x v="30"/>
    <s v="Not Identified"/>
    <s v="Herbicide"/>
  </r>
  <r>
    <d v="2019-02-24T00:00:00"/>
    <s v="February, 2019"/>
    <s v="February, 2019´"/>
    <s v="Nufarm Industria Quimica E Farmaceutica Sa"/>
    <x v="1"/>
    <s v="Ceará"/>
    <s v="Sulphur Mills Ltd."/>
    <s v="HAZIRA"/>
    <s v="PECEM"/>
    <s v="38086990"/>
    <s v="3X20 GP FCL CONTAINERS CONTAINING 57 IBCS KAISO 250 CS LAMBDA CYHALOTHRIN"/>
    <n v="64125"/>
    <n v="64.13"/>
    <n v="453000"/>
    <n v="7.064327485380117"/>
    <x v="6"/>
    <s v="Kaiso"/>
    <s v="Pesticide"/>
  </r>
  <r>
    <d v="2019-02-24T00:00:00"/>
    <s v="February, 2019"/>
    <s v="February, 2019´"/>
    <s v="Nufarm Industria Quimica E Farmaceutica Sa"/>
    <x v="1"/>
    <s v="Ceará"/>
    <s v="Quehenberger Air &amp; Ocean Gmb H"/>
    <s v="HAMBURG"/>
    <s v="PECEM"/>
    <s v="29189912"/>
    <s v="140 PALLETS ACID TECNICO NUFARM"/>
    <n v="143360"/>
    <n v="143.36000000000001"/>
    <n v="1091000"/>
    <n v="7.6102120535714288"/>
    <x v="9"/>
    <s v="2,4 D"/>
    <s v="Herbicide"/>
  </r>
  <r>
    <d v="2019-02-21T00:00:00"/>
    <s v="February, 2019"/>
    <s v="February, 2019´"/>
    <s v="Nufarm Industria Quimica E Farmaceutica Sa"/>
    <x v="1"/>
    <s v="Ceará"/>
    <s v="Tagros Chemicals India Ltd."/>
    <s v="CHENNAI"/>
    <s v="PECEM"/>
    <s v="29269023"/>
    <s v="1 X 20 ´ ST CONTAINER 20 PALLETS CIPERMETRINA TAGROS TECNICO"/>
    <n v="21680"/>
    <n v="21.68"/>
    <n v="297000"/>
    <n v="13.699261992619926"/>
    <x v="16"/>
    <s v="Not Identified"/>
    <s v="Insecticide"/>
  </r>
  <r>
    <d v="2019-02-21T00:00:00"/>
    <s v="February, 2019"/>
    <s v="February, 2019´"/>
    <s v="Nufarm Industria Quimica E Farmaceutica Sa"/>
    <x v="1"/>
    <s v="Ceará"/>
    <s v="Gharda Chemicals Ltd."/>
    <s v="NHAVA SHEVA (JAWAHARLAL N"/>
    <s v="PECEM"/>
    <s v="29333922"/>
    <s v="5 X 20 ´ST CONTAINER 340 DRUMS INSECTICIDE - CLORPIRIFOS TECNICO AGRIPEC FISCAL"/>
    <n v="105914"/>
    <n v="105.91"/>
    <n v="2857000"/>
    <n v="26.974715335083182"/>
    <x v="7"/>
    <s v="Agripec"/>
    <s v="Pesticide"/>
  </r>
  <r>
    <d v="2019-02-16T00:00:00"/>
    <s v="February, 2019"/>
    <s v="February, 2019´"/>
    <s v="Nufarm Industria Quimica E Farmaceutica Sa"/>
    <x v="1"/>
    <s v="Ceará"/>
    <s v="Sulphur Mills Ltd."/>
    <s v="HAZIRA"/>
    <s v="PECEM"/>
    <s v="38086990"/>
    <s v="01 X20 GP FCL CONTAINER CONTAINING 19 IBCS LAMBDA CYHALOTHRIN"/>
    <n v="21375"/>
    <n v="21.38"/>
    <n v="151000"/>
    <n v="7.064327485380117"/>
    <x v="6"/>
    <s v="Kaiso"/>
    <s v="Pesticide"/>
  </r>
  <r>
    <d v="2019-02-16T00:00:00"/>
    <s v="February, 2019"/>
    <s v="February, 2019´"/>
    <s v="Nufarm Industria Quimica E Farmaceutica Sa"/>
    <x v="1"/>
    <s v="Ceará"/>
    <s v="Quehenberger Air &amp; Ocean Gmb H"/>
    <s v="HAMBURG"/>
    <s v="PECEM"/>
    <s v="29189912"/>
    <s v="160 PALLET D ACID TECNICO NUFARM"/>
    <n v="163840"/>
    <n v="163.84"/>
    <n v="1247000"/>
    <n v="7.611083984375"/>
    <x v="9"/>
    <s v="2,4 D"/>
    <s v="Herbicide"/>
  </r>
  <r>
    <d v="2019-02-13T00:00:00"/>
    <s v="February, 2019"/>
    <s v="February, 2019´"/>
    <s v="Nufarm Industria Quimica &amp; Farmaceutica Sa"/>
    <x v="1"/>
    <s v="São Paulo"/>
    <s v="Gulf Express Line"/>
    <s v="SAVANNAH (GA)"/>
    <s v="SANTOS"/>
    <s v="38089359"/>
    <s v="504 FIBER BOARD BOXES 36 BOXES PER PALLET 14 PALLETS UN3265 CORROSIVE LIQUID ACIDIC ORGANIC N O S UREA SULFATE AND ETHEPHON PLASTIC BOTTLES PER BOX"/>
    <n v="18143"/>
    <n v="18.14"/>
    <n v="143000"/>
    <n v="7.8818277021440775"/>
    <x v="9"/>
    <s v="2,4 D"/>
    <s v="Herbicide"/>
  </r>
  <r>
    <d v="2019-02-12T00:00:00"/>
    <s v="February, 2019"/>
    <s v="February, 2019´"/>
    <s v="Nufarm Industria Quimica E Farmaceutica Sa"/>
    <x v="1"/>
    <s v="Ceará"/>
    <s v="Sulphur Mills Ltd."/>
    <s v="HAZIRA"/>
    <s v="PECEM"/>
    <s v="38086990"/>
    <s v="1X20 FCL CONTAINER 19 IBC KAISO 250 CS LAMBDA CYHALOTHRIN"/>
    <n v="21375"/>
    <n v="21.38"/>
    <n v="151000"/>
    <n v="7.064327485380117"/>
    <x v="6"/>
    <s v="Kaiso"/>
    <s v="Pesticide"/>
  </r>
  <r>
    <d v="2019-02-11T00:00:00"/>
    <s v="February, 2019"/>
    <s v="February, 2019´"/>
    <s v="Nufarm Industria Quimica E Farmaceutica Sa"/>
    <x v="1"/>
    <s v="Ceará"/>
    <s v="Ningbo Sunjoy Agroscience Co., Ltd."/>
    <s v="SHANGHAI"/>
    <s v="PECEM"/>
    <s v="29333935"/>
    <s v="IMAZETAPIR TECNICO AGRIPEC FISCAL"/>
    <n v="23220"/>
    <n v="23.22"/>
    <n v="487000"/>
    <n v="20.973298880275625"/>
    <x v="0"/>
    <s v="Kyte"/>
    <s v="Herbicide"/>
  </r>
  <r>
    <d v="2019-02-10T00:00:00"/>
    <s v="February, 2019"/>
    <s v="February, 2019´"/>
    <s v="Nufarm Industria Quimica E Farmaceutica Sa"/>
    <x v="1"/>
    <s v="Ceará"/>
    <s v="Gharda Chemicals Ltd."/>
    <s v="NHAVA SHEVA (JAWAHARLAL N"/>
    <s v="PECEM"/>
    <s v="29333922"/>
    <s v="2 X 20 ´ST CONTAINERS 136 DRUMS CHLORPYRIFOS TECHNICAL"/>
    <n v="42362"/>
    <n v="42.36"/>
    <n v="1143000"/>
    <n v="26.98172890798357"/>
    <x v="7"/>
    <s v="Agripec"/>
    <s v="Pesticide"/>
  </r>
  <r>
    <d v="2019-02-09T00:00:00"/>
    <s v="February, 2019"/>
    <s v="February, 2019´"/>
    <s v="Nufarm Industria Quimica E Farmaceutica Sa"/>
    <x v="1"/>
    <s v="Ceará"/>
    <s v="Nufarm Australia"/>
    <s v="MELBOURNE"/>
    <s v="PECEM"/>
    <s v="29189920"/>
    <s v="100 PACKAGE ENVIRONMENTALLY HAZARDOUS   SUBSTANCE CONTAINS 2,4   DICHLOROPHENOXYACETIC   ACID CLASS 9"/>
    <n v="93500"/>
    <n v="93.5"/>
    <n v="779000"/>
    <n v="8.3315508021390379"/>
    <x v="9"/>
    <s v="2,4 D"/>
    <s v="Herbicide"/>
  </r>
  <r>
    <d v="2019-02-09T00:00:00"/>
    <s v="February, 2019"/>
    <s v="February, 2019´"/>
    <s v="Nufarm Industria Quimica E Farmaceutica Sa"/>
    <x v="1"/>
    <s v="Ceará"/>
    <s v="Nufarm Australia"/>
    <s v="MELBOURNE"/>
    <s v="PECEM"/>
    <s v="29189920"/>
    <s v="40 PACKAGE ENVIRONMENTALLY HAZARDOUS SUBSTANCE CONTAINS 2,4 DICHLOROPHENOXYACETIC ACID CLASS 9"/>
    <n v="37400"/>
    <n v="37.4"/>
    <n v="312000"/>
    <n v="8.3422459893048124"/>
    <x v="9"/>
    <s v="2,4 D"/>
    <s v="Herbicide"/>
  </r>
  <r>
    <d v="2019-02-09T00:00:00"/>
    <s v="February, 2019"/>
    <s v="February, 2019´"/>
    <s v="Nufarm Industria Quimica E Farmaceutica Sa"/>
    <x v="1"/>
    <s v="Ceará"/>
    <s v="Nufarm Chemical Shanghai Co., Ltd."/>
    <s v="SHANGHAI"/>
    <s v="PECEM"/>
    <s v="29333919"/>
    <s v="720 DRUMS FLUROXIPIR MEPTILICO TECNICO NUFARM"/>
    <n v="19800"/>
    <n v="19.8"/>
    <n v="416000"/>
    <n v="21.01010101010101"/>
    <x v="31"/>
    <s v="Nufarm Fluroxypyr"/>
    <s v="Herbicide"/>
  </r>
  <r>
    <d v="2019-02-09T00:00:00"/>
    <s v="February, 2019"/>
    <s v="February, 2019´"/>
    <s v="Nufarm Industria Quimica E Farmaceutica Sa"/>
    <x v="1"/>
    <s v="Ceará"/>
    <s v="Nufarm Australia"/>
    <s v="MELBOURNE"/>
    <s v="PECEM"/>
    <s v="38089199"/>
    <s v="576 PACKAGE ENVIRONMENTALLY HAZARDOUS   SUBSTANCE CONTAINS IMIDACLOPRID NUPRID 700WG CLASS 9"/>
    <n v="44064"/>
    <n v="44.06"/>
    <n v="1114000"/>
    <n v="25.281408859840234"/>
    <x v="5"/>
    <s v="Nuprid"/>
    <s v="Insecticide"/>
  </r>
  <r>
    <d v="2019-02-09T00:00:00"/>
    <s v="February, 2019"/>
    <s v="February, 2019´"/>
    <s v="Nufarm Industria Quimica E Farmaceutica Sa"/>
    <x v="1"/>
    <s v="Ceará"/>
    <s v="Nufarm Australia"/>
    <s v="MELBOURNE"/>
    <s v="PECEM"/>
    <s v="29189920"/>
    <s v="100 PACKAGE ENVIRONMENTALLY HAZARDOUS   SUBSTANCE CONTAINS 2,4   DICHLOROPHENOXYACETIC   ACID"/>
    <n v="93500"/>
    <n v="93.5"/>
    <n v="779000"/>
    <n v="8.3315508021390379"/>
    <x v="9"/>
    <s v="2,4 D"/>
    <s v="Herbicide"/>
  </r>
  <r>
    <d v="2019-02-09T00:00:00"/>
    <s v="February, 2019"/>
    <s v="February, 2019´"/>
    <s v="Nufarm Industria Quimica E Farmaceutica Sa"/>
    <x v="1"/>
    <s v="Ceará"/>
    <s v="Nufarm Australia"/>
    <s v="MELBOURNE"/>
    <s v="PECEM"/>
    <s v="29189920"/>
    <s v="100 PACKAGE ENVIRONMENTALLY HAZARDOUS   SUBSTANCE CONTAINS 2,4   DICHLOROPHENOXYACETIC   ACID CLASS 9"/>
    <n v="93500"/>
    <n v="93.5"/>
    <n v="779000"/>
    <n v="8.3315508021390379"/>
    <x v="9"/>
    <s v="2,4 D"/>
    <s v="Herbicide"/>
  </r>
  <r>
    <d v="2019-02-09T00:00:00"/>
    <s v="February, 2019"/>
    <s v="February, 2019´"/>
    <s v="Nufarm Industria Quimica E Farmaceutica Sa"/>
    <x v="1"/>
    <s v="Ceará"/>
    <s v="Nufarm Australia"/>
    <s v="MELBOURNE"/>
    <s v="PECEM"/>
    <s v="38089199"/>
    <s v="288 PACKAGES ENVIRONMENTALLY HAZARDOUS SUBSTANCE CONTAINS IMIDACLOPRID NUPRID 700WG CLASS 9"/>
    <n v="22032"/>
    <n v="22.03"/>
    <n v="557000"/>
    <n v="25.281408859840234"/>
    <x v="5"/>
    <s v="Nuprid"/>
    <s v="Insecticide"/>
  </r>
  <r>
    <d v="2019-02-09T00:00:00"/>
    <s v="February, 2019"/>
    <s v="February, 2019´"/>
    <s v="Nufarm Industria Quimica E Farmaceutica Sa"/>
    <x v="1"/>
    <s v="Ceará"/>
    <s v="Nufarm Chemical Shanghai Co., Ltd."/>
    <s v="SHANGHAI"/>
    <s v="PECEM"/>
    <s v="29333919"/>
    <s v="360 DRUMS FLUROXIPIR MEPTILICO TECNICO NUFARM"/>
    <n v="9900"/>
    <n v="9.9"/>
    <n v="208000"/>
    <n v="21.01010101010101"/>
    <x v="31"/>
    <s v="Nufarm Fluroxypyr"/>
    <s v="Herbicide"/>
  </r>
  <r>
    <d v="2019-02-07T00:00:00"/>
    <s v="February, 2019"/>
    <s v="February, 2019´"/>
    <s v="Nufarm Industria Quimica E Farmaceutica Sa"/>
    <x v="1"/>
    <s v="Ceará"/>
    <s v="Nufarm Chemical Shanghai Co., Ltd."/>
    <s v="SHANGHAI"/>
    <s v="PECEM"/>
    <s v="29313912"/>
    <s v="5X20ST CONTAINER SAID TO   CONTAIN 100 BAG GLIFOSATO TECNICO NUFARM FC"/>
    <n v="100300"/>
    <n v="100.3"/>
    <n v="447000"/>
    <n v="4.4566301096709866"/>
    <x v="3"/>
    <s v="Nufosate"/>
    <s v="Herbicide"/>
  </r>
  <r>
    <d v="2019-02-06T00:00:00"/>
    <s v="February, 2019"/>
    <s v="February, 2019´"/>
    <s v="Nufarm Industria Quimica E Farmaceutica Sa"/>
    <x v="1"/>
    <s v="Ceará"/>
    <s v="Sulphur Mills Ltd."/>
    <s v="HAZIRA"/>
    <s v="PECEM"/>
    <s v="38086990"/>
    <s v="19 IBC TANK 250 CS LAMBDA CYHALO THRIN"/>
    <n v="21375"/>
    <n v="21.38"/>
    <n v="151000"/>
    <n v="7.064327485380117"/>
    <x v="6"/>
    <s v="Kaiso"/>
    <s v="Pesticide"/>
  </r>
  <r>
    <d v="2019-02-04T00:00:00"/>
    <s v="February, 2019"/>
    <s v="February, 2019´"/>
    <s v="Nufarm Industria Quimica &amp; Farmaceutica Sa"/>
    <x v="1"/>
    <s v="São Paulo"/>
    <s v="Gulf Express Line"/>
    <s v="SAVANNAH (GA)"/>
    <s v="SANTOS"/>
    <s v="38089359"/>
    <s v="504 FIBER BOARD BOXES 36 BOXES 14 PALLETS UREA SULFATE AND ETHEPHON 2 X 10L PLASTIC BOTTLES"/>
    <n v="62944"/>
    <n v="62.94"/>
    <n v="497000"/>
    <n v="7.8959074733096086"/>
    <x v="27"/>
    <s v="Not Identified"/>
    <s v="Plant Grownth Regulator"/>
  </r>
  <r>
    <d v="2019-02-04T00:00:00"/>
    <s v="February, 2019"/>
    <s v="February, 2019´"/>
    <s v="Nufarm Industria Quimica &amp; Farmaceutica Sa"/>
    <x v="1"/>
    <s v="São Paulo"/>
    <s v="Gulf Express Line"/>
    <s v="SAVANNAH (GA)"/>
    <s v="SANTOS"/>
    <s v="38089359"/>
    <s v="504 FIBER BOARD BOXES 36 BOXES 14 PALLETS UREA SULFATE AND ETHEPHON 2 X 10L PLASTIC BOTTLES"/>
    <n v="90718"/>
    <n v="90.72"/>
    <n v="717000"/>
    <n v="7.9036133953570404"/>
    <x v="27"/>
    <s v="Not Identified"/>
    <s v="Plant Grownth Regulator"/>
  </r>
  <r>
    <d v="2019-02-03T00:00:00"/>
    <s v="February, 2019"/>
    <s v="February, 2019´"/>
    <s v="Nufarm Industria Quimica E Farmaceutica Sa"/>
    <x v="1"/>
    <s v="Ceará"/>
    <s v="Ningbo Engineering Imp. &amp; Exp. . Co., Ltd."/>
    <s v="SHANGHAI"/>
    <s v="PECEM"/>
    <s v="29322000"/>
    <s v="400DRUMS  ABAMECTIN TECNICO95%"/>
    <n v="11200"/>
    <n v="11.2"/>
    <n v="184000"/>
    <n v="16.428571428571427"/>
    <x v="24"/>
    <s v="Not Identified"/>
    <s v="Insecticide"/>
  </r>
  <r>
    <d v="2019-02-03T00:00:00"/>
    <s v="February, 2019"/>
    <s v="February, 2019´"/>
    <s v="Nufarm Industria Quimica &amp; Farmaceutica Sa"/>
    <x v="1"/>
    <s v="São Paulo"/>
    <s v="Nufarm Chemical Shanghai Co., Ltd."/>
    <s v="SHANGHAI"/>
    <s v="SANTOS"/>
    <s v="29333935"/>
    <s v="03 40´ X 8´ X 8´6&quot; GENERAL PU SLAC 120 BAGS IMAZETAPIR TECNICO NUFARM"/>
    <n v="54360"/>
    <n v="54.36"/>
    <n v="1141000"/>
    <n v="20.989698307579101"/>
    <x v="0"/>
    <s v="Kyte"/>
    <s v="Herbicide"/>
  </r>
  <r>
    <d v="2019-02-03T00:00:00"/>
    <s v="February, 2019"/>
    <s v="February, 2019´"/>
    <s v="Nufarm Industria Quimica &amp; Farmaceutica Sa"/>
    <x v="1"/>
    <s v="São Paulo"/>
    <s v="Nufarm Chemical Shanghai Co., Ltd."/>
    <s v="SHANGHAI"/>
    <s v="SANTOS"/>
    <s v="29333935"/>
    <s v="05 20´ X 8´ X 8´6&quot; GENERAL PU SLAC 587 PACKAGES IMAZETAPIR TECNICO NUFARM"/>
    <n v="77721"/>
    <n v="77.72"/>
    <n v="1631000"/>
    <n v="20.985319283076645"/>
    <x v="0"/>
    <s v="Kyte"/>
    <s v="Herbicide"/>
  </r>
  <r>
    <d v="2019-02-02T00:00:00"/>
    <s v="February, 2019"/>
    <s v="February, 2019´"/>
    <s v="Nufarm Industria Quimica E Farmaceutica Sa"/>
    <x v="1"/>
    <s v="Florida"/>
    <s v="Quehenberger Air &amp; Ocean Gmb H"/>
    <s v="HAMBURG"/>
    <s v="PECEM"/>
    <s v="29189912"/>
    <s v="120 PALLETS 2,4-D ACID TECNICO NUFARM"/>
    <n v="122880"/>
    <n v="122.88"/>
    <n v="935000"/>
    <n v="7.609049479166667"/>
    <x v="9"/>
    <s v="2,4 D"/>
    <s v="Herbicide"/>
  </r>
  <r>
    <d v="2019-02-02T00:00:00"/>
    <s v="February, 2019"/>
    <s v="February, 2019´"/>
    <s v="Nufarm Industria Quimica E Farmaceutica Sa"/>
    <x v="1"/>
    <s v="Ceará"/>
    <s v="Nufarm Australia"/>
    <s v="MELBOURNE"/>
    <s v="PECEM"/>
    <s v="29189912"/>
    <s v="100 PACKAGES 2,4-DICHLOROPHENOXYACETIC ACID"/>
    <n v="93500"/>
    <n v="93.5"/>
    <n v="1356000"/>
    <n v="14.502673796791443"/>
    <x v="9"/>
    <s v="2,4 D"/>
    <s v="Herbicide"/>
  </r>
  <r>
    <d v="2019-02-02T00:00:00"/>
    <s v="February, 2019"/>
    <s v="February, 2019´"/>
    <s v="Nufarm Industria Quimica E Farmaceutica Sa"/>
    <x v="1"/>
    <s v="Ceará"/>
    <s v="Nufarm Australia"/>
    <s v="MELBOURNE"/>
    <s v="PECEM"/>
    <s v="38089199"/>
    <s v="576 PACKAGE NUPRID 700WG"/>
    <n v="44064"/>
    <n v="44.06"/>
    <n v="1114000"/>
    <n v="25.281408859840234"/>
    <x v="5"/>
    <s v="Nuprid"/>
    <s v="Insecticide"/>
  </r>
  <r>
    <d v="2019-02-02T00:00:00"/>
    <s v="February, 2019"/>
    <s v="February, 2019´"/>
    <s v="Nufarm Industria Quimica E Farmaceutica Sa"/>
    <x v="1"/>
    <s v="Ceará"/>
    <s v="Nufarm Australia"/>
    <s v="MELBOURNE"/>
    <s v="PECEM"/>
    <s v="29189912"/>
    <s v="80 PACKAGES 2,4-DICHLOROPHENOXYACETIC ACID"/>
    <n v="74800"/>
    <n v="74.8"/>
    <n v="1085000"/>
    <n v="14.505347593582888"/>
    <x v="9"/>
    <s v="2,4 D"/>
    <s v="Herbicide"/>
  </r>
  <r>
    <d v="2019-02-01T00:00:00"/>
    <s v="February, 2019"/>
    <s v="February, 2019´"/>
    <s v="Nufarm Industria Quimica E Farmaceutica Sa"/>
    <x v="1"/>
    <s v="Ceará"/>
    <s v="Tagros Chemicals India Ltd."/>
    <s v="CHENNAI"/>
    <s v="PECEM"/>
    <s v="29269023"/>
    <s v="1 X 20 ST CONTAINER 20 PALLETS OF CIPERMETRINA CIPERMETRINA TAGROS TECNICO"/>
    <n v="21680"/>
    <n v="21.68"/>
    <n v="297000"/>
    <n v="13.699261992619926"/>
    <x v="16"/>
    <s v="Not Identified"/>
    <s v="Insecticide"/>
  </r>
  <r>
    <d v="2019-01-30T00:00:00"/>
    <s v="January, 2019"/>
    <s v="January, 2019´"/>
    <s v="Nufarm Industria Quimica E Farmaceutica Sa"/>
    <x v="1"/>
    <s v="Ceará"/>
    <s v="Sulphur Mills Ltd."/>
    <s v="HAZIRA"/>
    <s v="PECEM"/>
    <s v="38086990"/>
    <s v="38 IBC TANKS 250 CS LAMBDA CYHALOTHRIN"/>
    <n v="42750"/>
    <n v="42.75"/>
    <n v="302000"/>
    <n v="7.064327485380117"/>
    <x v="6"/>
    <s v="Kaiso"/>
    <s v="Pesticide"/>
  </r>
  <r>
    <d v="2019-01-28T00:00:00"/>
    <s v="January, 2019"/>
    <s v="January, 2019´"/>
    <s v="Nufarm Industria Quimica &amp; Farmaceutica Sa"/>
    <x v="1"/>
    <s v="São Paulo"/>
    <s v="Gulf Express Line"/>
    <s v="SAVANNAH (GA)"/>
    <s v="SANTOS"/>
    <s v="38089359"/>
    <s v="444 FIBER BOARD BOXES CORROSIVE LIQUID, ACIDIC ORGANIC UREA SULFATE AND ETHEPHON"/>
    <n v="90718"/>
    <n v="90.72"/>
    <n v="723000"/>
    <n v="7.9697524195859701"/>
    <x v="9"/>
    <s v="2,4 D"/>
    <s v="Herbicide"/>
  </r>
  <r>
    <d v="2019-01-28T00:00:00"/>
    <s v="January, 2019"/>
    <s v="January, 2019´"/>
    <s v="Nufarm Industria Quimica &amp; Farmaceutica Sa"/>
    <x v="1"/>
    <s v="São Paulo"/>
    <s v="Gulf Express Line"/>
    <s v="SAVANNAH (GA)"/>
    <s v="SANTOS"/>
    <s v="38089359"/>
    <s v="504 FIBER BOARD BOXES CORROSIVE LIQUID, ACIDIC ORGANIC UREA SULFATE AND ETHEPHON"/>
    <n v="90718"/>
    <n v="90.72"/>
    <n v="723000"/>
    <n v="7.9697524195859701"/>
    <x v="9"/>
    <s v="2,4 D"/>
    <s v="Herbicide"/>
  </r>
  <r>
    <d v="2019-01-28T00:00:00"/>
    <s v="January, 2019"/>
    <s v="January, 2019´"/>
    <s v="Nufarm Industria Quimica &amp; Farmaceutica Sa"/>
    <x v="1"/>
    <s v="São Paulo"/>
    <s v="Gulf Express Line"/>
    <s v="SAVANNAH (GA)"/>
    <s v="SANTOS"/>
    <s v="38089359"/>
    <s v="504 FIBER BOARD BOXES CORROSIVE LIQUID, ACIDIC ORGANIC UREA SULFATE AND ETHEPHON"/>
    <n v="90719"/>
    <n v="90.72"/>
    <n v="723000"/>
    <n v="7.9696645686129699"/>
    <x v="9"/>
    <s v="2,4 D"/>
    <s v="Herbicide"/>
  </r>
  <r>
    <d v="2019-01-28T00:00:00"/>
    <s v="January, 2019"/>
    <s v="January, 2019´"/>
    <s v="Nufarm Industria Quimica &amp; Farmaceutica Sa"/>
    <x v="1"/>
    <s v="São Paulo"/>
    <s v="Nufarm Chemical Shanghai Co., Ltd."/>
    <s v="SHANGHAI"/>
    <s v="SANTOS"/>
    <s v="38089329"/>
    <s v="ONE 20´ X 8´ X 8´6&quot; GENERAL PU SLAC 600 CARTONS NUFURON FISCAL ID METSULFURON METHYL"/>
    <n v="3840"/>
    <n v="3.84"/>
    <n v="35000"/>
    <n v="9.1145833333333339"/>
    <x v="12"/>
    <s v="Nufuron"/>
    <s v="Herbicide"/>
  </r>
  <r>
    <d v="2019-01-28T00:00:00"/>
    <s v="January, 2019"/>
    <s v="January, 2019´"/>
    <s v="Nufarm Industria Quimica &amp; Farmaceutica Sa"/>
    <x v="1"/>
    <s v="São Paulo"/>
    <s v="Nufarm Chemical Shanghai Co., Ltd."/>
    <s v="SHANGHAI"/>
    <s v="SANTOS"/>
    <s v="38089329"/>
    <s v="ONE 40´ X 8´ X 8´6&quot; GENERAL PU SLAC 2400 CARTONS NUFURON FISCAL ID METSULFURON METHYL"/>
    <n v="6960"/>
    <n v="6.96"/>
    <n v="63400"/>
    <n v="9.1091954022988499"/>
    <x v="12"/>
    <s v="Nufuron"/>
    <s v="Herbicide"/>
  </r>
  <r>
    <d v="2019-01-28T00:00:00"/>
    <s v="January, 2019"/>
    <s v="January, 2019´"/>
    <s v="Nufarm Industria Quimica &amp; Farmaceutica Sa"/>
    <x v="1"/>
    <s v="São Paulo"/>
    <s v="Nufarm Chemical Shanghai Co., Ltd."/>
    <s v="SHANGHAI"/>
    <s v="SANTOS"/>
    <s v="29331990"/>
    <s v="ONE 20´ X 8´ X 8´6&quot; GENERAL PU SLAC 20 IBCS FIPRONIL TECNICO FISCAL ID PESTICIDE SOLID TOXIC"/>
    <n v="10300"/>
    <n v="10.3"/>
    <n v="345000"/>
    <n v="33.495145631067963"/>
    <x v="18"/>
    <s v="Not Identified"/>
    <s v="Insecticide"/>
  </r>
  <r>
    <d v="2019-01-28T00:00:00"/>
    <s v="January, 2019"/>
    <s v="January, 2019´"/>
    <s v="Nufarm Industria Quimica &amp; Farmaceutica Sa"/>
    <x v="1"/>
    <s v="São Paulo"/>
    <s v="Gulf Express Line"/>
    <s v="SAVANNAH (GA)"/>
    <s v="SANTOS"/>
    <s v="38089359"/>
    <s v="504 FIBER BOARD BOXES CORROSIVE LIQUID, ACIDIC ORGANIC UREA SULFATE AND ETHEPHON"/>
    <n v="90718"/>
    <n v="90.72"/>
    <n v="723000"/>
    <n v="7.9697524195859701"/>
    <x v="9"/>
    <s v="2,4 D"/>
    <s v="Herbicide"/>
  </r>
  <r>
    <d v="2019-01-27T00:00:00"/>
    <s v="January, 2019"/>
    <s v="January, 2019´"/>
    <s v="Nufarm Industria Quimica E Farmaceutica Sa"/>
    <x v="1"/>
    <s v="Ceará"/>
    <s v="Sulphur Mills Ltd."/>
    <s v="HAZIRA"/>
    <s v="PECEM"/>
    <s v="38086990"/>
    <s v="01 X 20 FCL 19 IBCS KAISO 250 CS LAMBDA CYHALOTHRIN"/>
    <n v="21375"/>
    <n v="21.38"/>
    <n v="151000"/>
    <n v="7.064327485380117"/>
    <x v="6"/>
    <s v="Kaiso"/>
    <s v="Pesticide"/>
  </r>
  <r>
    <d v="2019-01-26T00:00:00"/>
    <s v="January, 2019"/>
    <s v="January, 2019´"/>
    <s v="Nufarm Industria Quimica E Farmaceutica Sa"/>
    <x v="1"/>
    <s v="Ceará"/>
    <s v="Nufarm Australia"/>
    <s v="MELBOURNE"/>
    <s v="PECEM"/>
    <s v="29189900"/>
    <s v="100 PACKAGES STC TECHNICAL   2,4-DICHLOROPHENOXYACETIC ACID"/>
    <n v="93500"/>
    <n v="93.5"/>
    <n v="1365000"/>
    <n v="14.598930481283423"/>
    <x v="9"/>
    <s v="2,4 D"/>
    <s v="Herbicide"/>
  </r>
  <r>
    <d v="2019-01-26T00:00:00"/>
    <s v="January, 2019"/>
    <s v="January, 2019´"/>
    <s v="Nufarm Industria Quimica E Farmaceutica Sa"/>
    <x v="1"/>
    <s v="Ceará"/>
    <s v="Nufarm Australia"/>
    <s v="MELBOURNE"/>
    <s v="PECEM"/>
    <s v="29189900"/>
    <s v="100 PACKAGES STC TECHNICAL 2,4-DICHLOROPHENOXYACETIC ACID"/>
    <n v="93500"/>
    <n v="93.5"/>
    <n v="1365000"/>
    <n v="14.598930481283423"/>
    <x v="9"/>
    <s v="2,4 D"/>
    <s v="Herbicide"/>
  </r>
  <r>
    <d v="2019-01-21T00:00:00"/>
    <s v="January, 2019"/>
    <s v="January, 2019´"/>
    <s v="Nufarm Industria Quimica E Farmaceutica Sa"/>
    <x v="1"/>
    <s v="Ceará"/>
    <s v="Gharda Chemicals Ltd."/>
    <s v="NHAVA SHEVA (JAWAHARLAL N"/>
    <s v="PECEM"/>
    <s v="29333922"/>
    <s v="4X20´ FCL CONTAINER STC 272 DRUMS CLORPIRIFOS TECNICO AGRIPEC"/>
    <n v="84752"/>
    <n v="84.75"/>
    <n v="2227000"/>
    <n v="26.276666037379648"/>
    <x v="7"/>
    <s v="Agripec"/>
    <s v="Pesticide"/>
  </r>
  <r>
    <d v="2019-01-20T00:00:00"/>
    <s v="January, 2019"/>
    <s v="January, 2019´"/>
    <s v="Nufarm Industria Quimica E Farmaceutica Sa"/>
    <x v="1"/>
    <s v="Ceará"/>
    <s v="Vtg Tanktainer North America Inc."/>
    <s v="NEW ORLEANS (LA)"/>
    <s v="PECEM"/>
    <s v="29211923"/>
    <s v="08 20´ X 8´ X 8´6&quot; TANK CONTA SLAC 8 TANK ISOPROPYLAMINE, CLASS 3"/>
    <n v="115566"/>
    <n v="115.57"/>
    <n v="347000"/>
    <n v="3.0026132253430942"/>
    <x v="13"/>
    <s v="Not Identified"/>
    <s v="General Chemical"/>
  </r>
  <r>
    <d v="2019-01-19T00:00:00"/>
    <s v="January, 2019"/>
    <s v="January, 2019´"/>
    <s v="Nufarm Industria Quimica E Farmaceutica Sa"/>
    <x v="1"/>
    <s v="Ceará"/>
    <s v="Nufarm Australia"/>
    <s v="MELBOURNE"/>
    <s v="PECEM"/>
    <s v="29189912"/>
    <s v="100 PACKAGE TECHNICAL 2,4 DICHLOROPHENOXYACETIC ACID NON HAZARDOUS"/>
    <n v="93500"/>
    <n v="93.5"/>
    <n v="1365000"/>
    <n v="14.598930481283423"/>
    <x v="9"/>
    <s v="2,4 D"/>
    <s v="Herbicide"/>
  </r>
  <r>
    <d v="2019-01-19T00:00:00"/>
    <s v="January, 2019"/>
    <s v="January, 2019´"/>
    <s v="Nufarm Industria Quimica E Farmaceutica Sa"/>
    <x v="1"/>
    <s v="Ceará"/>
    <s v="Nufarm Australia"/>
    <s v="MELBOURNE"/>
    <s v="PECEM"/>
    <s v="29189900"/>
    <s v="100 PACKAGE TECHNICAL 2 4 DICHLOROPHENOXYACETIC ACID"/>
    <n v="93500"/>
    <n v="93.5"/>
    <n v="1365000"/>
    <n v="14.598930481283423"/>
    <x v="9"/>
    <s v="2,4 D"/>
    <s v="Herbicide"/>
  </r>
  <r>
    <d v="2019-01-19T00:00:00"/>
    <s v="January, 2019"/>
    <s v="January, 2019´"/>
    <s v="Nufarm Industria Quimica E Farmaceutica Sa"/>
    <x v="1"/>
    <s v="Ceará"/>
    <s v="Sulphur Mills Ltd."/>
    <s v="HAZIRA"/>
    <s v="PECEM"/>
    <s v="38086990"/>
    <s v="01 X 20 FCL 19 IBCS KAISO 250 CS LAMBDA-CYHALOTHRIN 250 CS"/>
    <n v="21375"/>
    <n v="21.38"/>
    <n v="151000"/>
    <n v="7.064327485380117"/>
    <x v="6"/>
    <s v="Kaiso"/>
    <s v="Pesticide"/>
  </r>
  <r>
    <d v="2019-01-13T00:00:00"/>
    <s v="January, 2019"/>
    <s v="January, 2019´"/>
    <s v="Nufarm Industria Quimica E Farmaceutica Sa"/>
    <x v="1"/>
    <s v="Ceará"/>
    <s v="Agromen Chemiclas Co."/>
    <s v="SHANGHAI"/>
    <s v="PECEM"/>
    <s v="29189993"/>
    <s v="80 DRUMS 20 PALLETS LACTOFEN TECNICOAGRIPEC"/>
    <n v="21720"/>
    <n v="21.72"/>
    <n v="298000"/>
    <n v="13.720073664825046"/>
    <x v="32"/>
    <s v="Not Identified"/>
    <s v="Herbicide"/>
  </r>
  <r>
    <d v="2019-01-12T00:00:00"/>
    <s v="January, 2019"/>
    <s v="January, 2019´"/>
    <s v="Nufarm Industria Quimica E Farmaceutica Sa"/>
    <x v="1"/>
    <s v="Ceará"/>
    <s v="Nufarm Australia"/>
    <s v="MELBOURNE"/>
    <s v="PECEM"/>
    <s v="29189920"/>
    <s v="100 PACKAGE 2,4   DICHLOROPHENOXYACETIC   ACID"/>
    <n v="93500"/>
    <n v="93.5"/>
    <n v="782000"/>
    <n v="8.3636363636363633"/>
    <x v="9"/>
    <s v="2,4 D"/>
    <s v="Herbicide"/>
  </r>
  <r>
    <d v="2019-01-12T00:00:00"/>
    <s v="January, 2019"/>
    <s v="January, 2019´"/>
    <s v="Nufarm Industria Quimica E Farmaceutica Sa"/>
    <x v="1"/>
    <s v="Ceará"/>
    <s v="Nufarm Australia"/>
    <s v="MELBOURNE"/>
    <s v="PECEM"/>
    <s v="29189912"/>
    <s v="100 PACKAGE TECHNICAL 2,4 DICHLOROPHENOXYACETIC ACID NON HAZARDOUS"/>
    <n v="93500"/>
    <n v="93.5"/>
    <n v="1365000"/>
    <n v="14.598930481283423"/>
    <x v="9"/>
    <s v="2,4 D"/>
    <s v="Herbicide"/>
  </r>
  <r>
    <d v="2019-01-12T00:00:00"/>
    <s v="January, 2019"/>
    <s v="January, 2019´"/>
    <s v="Nufarm Industria Quimica E Farmaceutica Sa"/>
    <x v="1"/>
    <s v="Ceará"/>
    <s v="Nufarm Australia"/>
    <s v="MELBOURNE"/>
    <s v="PECEM"/>
    <s v="29189920"/>
    <s v="40 PACKAGE 2,4 DICHLOROPHENOXYACETIC ACID"/>
    <n v="37400"/>
    <n v="37.4"/>
    <n v="313000"/>
    <n v="8.3689839572192515"/>
    <x v="9"/>
    <s v="2,4 D"/>
    <s v="Herbicide"/>
  </r>
  <r>
    <d v="2019-01-12T00:00:00"/>
    <s v="January, 2019"/>
    <s v="January, 2019´"/>
    <s v="Nufarm Industria Quimica E Farmaceutica Sa"/>
    <x v="1"/>
    <s v="Ceará"/>
    <s v="Nufarm Australia"/>
    <s v="MELBOURNE"/>
    <s v="PECEM"/>
    <s v="29189912"/>
    <s v="100 PACKAGE TECHNICAL 2,4 DICHLOROPHENOXYACETIC ACID NON HAZARDOUS"/>
    <n v="93500"/>
    <n v="93.5"/>
    <n v="1365000"/>
    <n v="14.598930481283423"/>
    <x v="9"/>
    <s v="2,4 D"/>
    <s v="Herbicide"/>
  </r>
  <r>
    <d v="2019-01-12T00:00:00"/>
    <s v="January, 2019"/>
    <s v="January, 2019´"/>
    <s v="Nufarm Industria Quimica E Farmaceutica Sa"/>
    <x v="1"/>
    <s v="Ceará"/>
    <s v="Nufarm Australia"/>
    <s v="MELBOURNE"/>
    <s v="PECEM"/>
    <s v="29189920"/>
    <s v="100 PACKAGES 2,4 DICHLOROPHENOXYACETIC ACID"/>
    <n v="93500"/>
    <n v="93.5"/>
    <n v="782000"/>
    <n v="8.3636363636363633"/>
    <x v="9"/>
    <s v="2,4 D"/>
    <s v="Herbicide"/>
  </r>
  <r>
    <d v="2019-01-10T00:00:00"/>
    <s v="January, 2019"/>
    <s v="January, 2019´"/>
    <s v="Nufarm Industria Quimica &amp; Farmaceutica Sa"/>
    <x v="1"/>
    <s v="São Paulo"/>
    <s v="Nufarm Chemical Shanghai Co., Ltd."/>
    <s v="SHANGHAI"/>
    <s v="SANTOS"/>
    <s v="29339969"/>
    <s v="ONE 40´ X 8´ X 8´6&quot; GENERAL PU SLAC 600 BAGS TEBUCONAZOLE TECNICO AGRIPEC"/>
    <n v="15570"/>
    <n v="15.57"/>
    <n v="214000"/>
    <n v="13.744380218368658"/>
    <x v="8"/>
    <s v="Torque"/>
    <s v="Fungicide"/>
  </r>
  <r>
    <d v="2019-01-09T00:00:00"/>
    <s v="January, 2019"/>
    <s v="January, 2019´"/>
    <s v="Nufarm Industria Quimica E Farmaceutica Sa"/>
    <x v="1"/>
    <s v="Ceará"/>
    <s v="Newport China Tank Containers Co."/>
    <s v="HOUSTON (TX)"/>
    <s v="PECEM"/>
    <s v="29211900"/>
    <s v="08 20´ X 8´ X 8´6&quot; TANK CONTA SLAC 8 TANK MONOISOPROPYLAMINE"/>
    <n v="117064"/>
    <n v="117.06"/>
    <n v="351000"/>
    <n v="2.9983598715232693"/>
    <x v="13"/>
    <s v="Not Identified"/>
    <s v="General Chemical"/>
  </r>
  <r>
    <d v="2019-01-09T00:00:00"/>
    <s v="January, 2019"/>
    <s v="January, 2019´"/>
    <s v="Nufarm Industria Quimica E Farmaceutica Sa"/>
    <x v="1"/>
    <s v="Ceará"/>
    <s v="Newport China Tank Containers Co."/>
    <s v="HOUSTON (TX)"/>
    <s v="PECEM"/>
    <s v="29211923"/>
    <s v="08 20´ X 8´ X 8´6&quot; TANK CONTA SLAC 8 TANK MONOISOPROPYLAMINE"/>
    <n v="117462"/>
    <n v="117.46"/>
    <n v="352000"/>
    <n v="2.9967138308559362"/>
    <x v="13"/>
    <s v="Not Identified"/>
    <s v="General Chemical"/>
  </r>
  <r>
    <d v="2019-01-09T00:00:00"/>
    <s v="January, 2019"/>
    <s v="January, 2019´"/>
    <s v="Nufarm Industria Quimica E Farmaceutica Sa"/>
    <x v="1"/>
    <s v="Ceará"/>
    <s v="Newport China Tank Containers Co."/>
    <s v="HOUSTON (TX)"/>
    <s v="PECEM"/>
    <s v="29211923"/>
    <s v="05 20´ X 8´ X 8´6&quot; TANK CONTA SLAC 5 TANK MONOISOPROPYLAMINE"/>
    <n v="74170"/>
    <n v="74.17"/>
    <n v="223000"/>
    <n v="3.0066064446541727"/>
    <x v="13"/>
    <s v="Not Identified"/>
    <s v="General Chemical"/>
  </r>
  <r>
    <d v="2019-01-07T00:00:00"/>
    <s v="January, 2019"/>
    <s v="January, 2019´"/>
    <s v="Nufarm Industria Quimica &amp; Farmaceutica Sa"/>
    <x v="1"/>
    <s v="São Paulo"/>
    <s v="Gulf Express Line"/>
    <s v="SAVANNAH (GA)"/>
    <s v="SANTOS"/>
    <s v="38089359"/>
    <s v="504 FIBER BOARD BOXES 36 BOXES PER PALLET UREA SULFATE AND ETHEPHON"/>
    <n v="90718"/>
    <n v="90.72"/>
    <n v="723000"/>
    <n v="7.9697524195859701"/>
    <x v="27"/>
    <s v="Not Identified"/>
    <s v="Plant Grownth Regulator"/>
  </r>
  <r>
    <d v="2019-01-07T00:00:00"/>
    <s v="January, 2019"/>
    <s v="January, 2019´"/>
    <s v="Nufarm Industria Quimica E Farmaceutica Sa"/>
    <x v="1"/>
    <s v="Ceará"/>
    <s v="Sulphur Mills Ltd."/>
    <s v="HAZIRA"/>
    <s v="PECEM"/>
    <s v="38086990"/>
    <s v="1X20 FCL CONTAINER 19 IBC KAISO 250 CS LAMBDA CYHALOTHRIN 250 CS"/>
    <n v="21375"/>
    <n v="21.38"/>
    <n v="151000"/>
    <n v="7.064327485380117"/>
    <x v="6"/>
    <s v="Kaiso"/>
    <s v="Pesticide"/>
  </r>
  <r>
    <d v="2019-01-07T00:00:00"/>
    <s v="January, 2019"/>
    <s v="January, 2019´"/>
    <s v="Nufarm Industria Quimica &amp; Farmaceutica Sa"/>
    <x v="1"/>
    <s v="São Paulo"/>
    <s v="Gulf Express Line"/>
    <s v="SAVANNAH (GA)"/>
    <s v="SANTOS"/>
    <s v="38089359"/>
    <s v="504 FIBER BOARD BOXES 36 BOXES PER PALLET UREA SULFATE AND ETHEPHON"/>
    <n v="90718"/>
    <n v="90.72"/>
    <n v="723000"/>
    <n v="7.9697524195859701"/>
    <x v="27"/>
    <s v="Not Identified"/>
    <s v="Plant Grownth Regulator"/>
  </r>
  <r>
    <d v="2019-01-07T00:00:00"/>
    <s v="January, 2019"/>
    <s v="January, 2019´"/>
    <s v="Nufarm Industria Quimica E Farmaceutica Sa"/>
    <x v="1"/>
    <s v="Ceará"/>
    <s v="Nufarm Gmb H &amp; Co."/>
    <s v="HAMBURG"/>
    <s v="PECEM"/>
    <s v="29189912"/>
    <s v="160 BG ACID TECNICO NUFARM"/>
    <n v="163679.99"/>
    <n v="163.68"/>
    <n v="1284000"/>
    <n v="7.8445752593215587"/>
    <x v="9"/>
    <s v="2,4 D"/>
    <s v="Herbicide"/>
  </r>
  <r>
    <d v="2019-01-05T00:00:00"/>
    <s v="January, 2019"/>
    <s v="January, 2019´"/>
    <s v="Nufarm Industria Quimica E Farmaceutica Sa"/>
    <x v="1"/>
    <s v="Ceará"/>
    <s v="Nufarm Australia"/>
    <s v="MELBOURNE"/>
    <s v="PECEM"/>
    <s v="38089199"/>
    <s v="277 PACKAGE CONTAINS IMIDACLOPRID CLASS 9"/>
    <n v="21790"/>
    <n v="21.79"/>
    <n v="556000"/>
    <n v="25.516291877007802"/>
    <x v="5"/>
    <s v="Nuprid"/>
    <s v="Insecticide"/>
  </r>
  <r>
    <d v="2019-01-05T00:00:00"/>
    <s v="January, 2019"/>
    <s v="January, 2019´"/>
    <s v="Nufarm Industria Quimica E Farmaceutica Sa"/>
    <x v="1"/>
    <s v="Ceará"/>
    <s v="Agromen Chemiclas Co."/>
    <s v="SHANGHAI"/>
    <s v="PECEM"/>
    <s v="29189993"/>
    <s v="240 DRUMS LACTOFEN TECNICOAGRIPEC"/>
    <n v="65160"/>
    <n v="65.16"/>
    <n v="895000"/>
    <n v="13.735420503376304"/>
    <x v="32"/>
    <s v="Not Identified"/>
    <s v="Herbicide"/>
  </r>
  <r>
    <d v="2019-01-05T00:00:00"/>
    <s v="January, 2019"/>
    <s v="January, 2019´"/>
    <s v="Nufarm Industria Quimica E Farmaceutica Sa"/>
    <x v="1"/>
    <s v="Ceará"/>
    <s v="Ningbo Sunjoy Agroscience Co., Ltd."/>
    <s v="SHANGHAI"/>
    <s v="PECEM"/>
    <s v="29333935"/>
    <s v="540 DRUMS IMAZETAPIR TECNICO AGRIPEC FISCAL ID"/>
    <n v="23220"/>
    <n v="23.22"/>
    <n v="492000"/>
    <n v="21.188630490956072"/>
    <x v="0"/>
    <s v="Kyte"/>
    <s v="Herbicide"/>
  </r>
  <r>
    <d v="2019-01-05T00:00:00"/>
    <s v="January, 2019"/>
    <s v="January, 2019´"/>
    <s v="Nufarm Industria Quimica E Farmaceutica Sa"/>
    <x v="1"/>
    <s v="Ceará"/>
    <s v="Gharda Chemicals Ltd."/>
    <s v="NHAVA SHEVA (JAWAHARLAL N"/>
    <s v="PECEM"/>
    <s v="29333922"/>
    <s v="6 X 20 ST CONTAINER 408 DRUMS CLORPIRIFOS TECNICO AGRIPEC FISCAL NON REMOVABLE HEAD TYPE LACQUERED"/>
    <n v="127096"/>
    <n v="127.1"/>
    <n v="3340000"/>
    <n v="26.279347894504941"/>
    <x v="7"/>
    <s v="Agripec"/>
    <s v="Pesticide"/>
  </r>
  <r>
    <d v="2019-01-05T00:00:00"/>
    <s v="January, 2019"/>
    <s v="January, 2019´"/>
    <s v="Nufarm Industria Quimica E Farmaceutica Sa"/>
    <x v="1"/>
    <s v="Ceará"/>
    <s v="Ningbo Sunjoy Agroscience Co., Ltd."/>
    <s v="SHANGHAI"/>
    <s v="PECEM"/>
    <s v="29322000"/>
    <s v="200 DRUMS ABAMECTIN TECNICO 95% FISCAL ID"/>
    <n v="5600"/>
    <n v="5.6"/>
    <n v="108000"/>
    <n v="19.285714285714285"/>
    <x v="24"/>
    <s v="Not Identified"/>
    <s v="Insecticide"/>
  </r>
  <r>
    <d v="2019-01-04T00:00:00"/>
    <s v="January, 2019"/>
    <s v="January, 2019´"/>
    <s v="Nufarm Industria Quimica &amp; Farmaceutica Sa"/>
    <x v="1"/>
    <s v="São Paulo"/>
    <s v="Changzhou August Agrochem Co., Ltd."/>
    <s v="SHANGHAI"/>
    <s v="SANTOS"/>
    <s v="38089323"/>
    <s v="3000 CARTONS 360G,L THIDIAZURON 180G,L  DIURON THIDIAZURON,DIURON  MIXTURE CLASS 9"/>
    <n v="77750"/>
    <n v="77.75"/>
    <n v="709000"/>
    <n v="9.118971061093248"/>
    <x v="30"/>
    <s v="Not Identified"/>
    <s v="Herbicide"/>
  </r>
  <r>
    <d v="2019-01-02T00:00:00"/>
    <s v="January, 2019"/>
    <s v="January, 2019´"/>
    <s v="Nufarm Industria Quimica E Farmaceutica Sa"/>
    <x v="1"/>
    <s v="Ceará"/>
    <s v="Dow Group"/>
    <s v="HOUSTON (TX)"/>
    <s v="PECEM"/>
    <s v="34021300"/>
    <s v="3 20´CONTAINER 234 DR TRITON(TM) X-114 SURFACTANT"/>
    <n v="55024"/>
    <n v="55.02"/>
    <n v="190000"/>
    <n v="3.4530386740331491"/>
    <x v="14"/>
    <s v="Triton"/>
    <s v="Surfactant"/>
  </r>
  <r>
    <d v="2019-01-02T00:00:00"/>
    <s v="January, 2019"/>
    <s v="January, 2019´"/>
    <s v="Nufarm Industria Quimica E Farmaceutica Sa"/>
    <x v="1"/>
    <s v="Ceará"/>
    <s v="Dow Group"/>
    <s v="HOUSTON (TX)"/>
    <s v="PECEM"/>
    <s v="34020000"/>
    <s v="3X 20´CONTAINER 234 DRUMS TRITON X 114 SURFACTANT 470 LB"/>
    <n v="55024"/>
    <n v="55.02"/>
    <n v="140000"/>
    <n v="2.544344286129689"/>
    <x v="14"/>
    <s v="Triton"/>
    <s v="Surfactant"/>
  </r>
  <r>
    <d v="2019-01-01T00:00:00"/>
    <s v="January, 2019"/>
    <s v="January, 2019´"/>
    <s v="Nufarm Industria Quimica E Farmaceutica Sa"/>
    <x v="1"/>
    <s v="Ceará"/>
    <s v="Gharda Chemicals Ltd."/>
    <s v="NHAVA SHEVA (JAWAHARLAL N"/>
    <s v="PECEM"/>
    <s v="29333922"/>
    <s v="06X20´ FCL CONTAINER STC 408 DRUMS INSECTICIDE CLORPIRIFOS TECNICO AGRIPEC"/>
    <n v="127133"/>
    <n v="127.13"/>
    <n v="3341000"/>
    <n v="26.279565494403499"/>
    <x v="7"/>
    <s v="Agripec"/>
    <s v="Pesticide"/>
  </r>
  <r>
    <d v="2019-01-01T00:00:00"/>
    <s v="January, 2019"/>
    <s v="January, 2019´"/>
    <s v="Nufarm Industria Quimica E Farmaceutica Sa"/>
    <x v="1"/>
    <s v="Ceará"/>
    <s v="Newport China Tank Containers Co."/>
    <s v="HOUSTON (TX)"/>
    <s v="PECEM"/>
    <s v="29211923"/>
    <s v="008 20´ X 8´ X 8´6&quot; TANK CONTA SLAC 8 TANK MONOISOPROPYLAMINE"/>
    <n v="116392"/>
    <n v="116.39"/>
    <n v="349000"/>
    <n v="2.9984878685820333"/>
    <x v="13"/>
    <s v="Not Identified"/>
    <s v="General Chemical"/>
  </r>
  <r>
    <d v="2019-01-01T00:00:00"/>
    <s v="January, 2019"/>
    <s v="January, 2019´"/>
    <s v="Nufarm Industria Quimica E Farmaceutica Sa"/>
    <x v="1"/>
    <s v="Ceará"/>
    <s v="Newport China Tank Containers Co."/>
    <s v="HOUSTON (TX)"/>
    <s v="PECEM"/>
    <s v="29211923"/>
    <s v="08 20´ X 8´ X 8´6&quot; TANK CONTA SLAC 8 TANK MONOISOPROPYLAMINE"/>
    <n v="116392"/>
    <n v="116.39"/>
    <n v="349000"/>
    <n v="2.9984878685820333"/>
    <x v="13"/>
    <s v="Not Identified"/>
    <s v="General Chemical"/>
  </r>
  <r>
    <d v="2019-01-01T00:00:00"/>
    <s v="January, 2019"/>
    <s v="January, 2019´"/>
    <s v="Nufarm Industria Quimica E Farmaceutica Sa"/>
    <x v="1"/>
    <s v="Ceará"/>
    <s v="Newport China Tank Containers Co."/>
    <s v="HOUSTON (TX)"/>
    <s v="PECEM"/>
    <s v="29211923"/>
    <s v="008 20´ X 8´ X 8´6&quot; TANK CONTA SLAC 8 TANK MONOISOPROPYLAMINE"/>
    <n v="115920"/>
    <n v="115.92"/>
    <n v="348000"/>
    <n v="3.002070393374741"/>
    <x v="13"/>
    <s v="Not Identified"/>
    <s v="General Chemical"/>
  </r>
  <r>
    <d v="2018-12-31T00:00:00"/>
    <s v="December, 2018"/>
    <s v="December, 2018´"/>
    <s v="Nufarm Industria Quimica E Farmaceutica Sa"/>
    <x v="2"/>
    <s v="Florida"/>
    <s v="Gulf Express Line"/>
    <s v="SAVANNAH (GA)"/>
    <s v="SANTOS"/>
    <s v="38089359"/>
    <s v="UREA SULFATE AND ETHEPHON"/>
    <n v="90718"/>
    <n v="90.72"/>
    <n v="758000"/>
    <n v="8.3555633942547232"/>
    <x v="27"/>
    <s v="Not Identified"/>
    <s v="Plant Grownth Regulator"/>
  </r>
  <r>
    <d v="2018-12-31T00:00:00"/>
    <s v="December, 2018"/>
    <s v="December, 2018´"/>
    <s v="Nufarm Industria Quimica E Farmaceutica Sa"/>
    <x v="2"/>
    <s v="Florida"/>
    <s v="Gulf Express Line"/>
    <s v="SAVANNAH (GA)"/>
    <s v="SANTOS"/>
    <s v="38089359"/>
    <s v="UREA SULFATE AND ETHEPHON"/>
    <n v="90718"/>
    <n v="90.72"/>
    <n v="758000"/>
    <n v="8.3555633942547232"/>
    <x v="27"/>
    <s v="Not Identified"/>
    <s v="Plant Grownth Regulator"/>
  </r>
  <r>
    <d v="2018-12-29T00:00:00"/>
    <s v="December, 2018"/>
    <s v="December, 2018´"/>
    <s v="Nufarm Industria Quimica E Farmaceutica Sa"/>
    <x v="2"/>
    <s v="Ceará"/>
    <s v="Nufarm Australia"/>
    <s v="MELBOURNE"/>
    <s v="PECEM"/>
    <s v="38089199"/>
    <s v="576 PACKAGE CONTAINS IMIDACLOPRID ENVIRONMENTALLY HAZARDOUS   SUBSTANCE, SOLID N.O.S"/>
    <n v="44064"/>
    <n v="44.06"/>
    <n v="1186000"/>
    <n v="26.915395787944806"/>
    <x v="5"/>
    <s v="Nuprid"/>
    <s v="Insecticide"/>
  </r>
  <r>
    <d v="2018-12-29T00:00:00"/>
    <s v="December, 2018"/>
    <s v="December, 2018´"/>
    <s v="Nufarm Industria Quimica E Farmaceutica Sa"/>
    <x v="2"/>
    <s v="Ceará"/>
    <s v="Sulphur Mills Ltd."/>
    <s v="HAZIRA"/>
    <s v="PECEM"/>
    <s v="38086990"/>
    <s v="38 IBC TANK KAISO 250 CS LAMBDA-CYHALOTHRIN 250 CS"/>
    <n v="42750"/>
    <n v="42.75"/>
    <n v="302000"/>
    <n v="7.064327485380117"/>
    <x v="6"/>
    <s v="Kaiso"/>
    <s v="Pesticide"/>
  </r>
  <r>
    <d v="2018-12-28T00:00:00"/>
    <s v="December, 2018"/>
    <s v="December, 2018´"/>
    <s v="Nufarm Industria Quimica E Farmaceutica Sa"/>
    <x v="2"/>
    <s v="Ceará"/>
    <s v="Newport China Tank Containers Co."/>
    <s v="HOUSTON (TX)"/>
    <s v="PECEM"/>
    <s v="29211923"/>
    <s v="5 20´ X 8´ X 8´6&quot; TANK CONTA SLAC 5 TANK MONOISOPROPYLAMINE ISOPROPYLAMINE"/>
    <n v="73264"/>
    <n v="73.260000000000005"/>
    <n v="228000"/>
    <n v="3.1120331950207469"/>
    <x v="13"/>
    <s v="Not Identified"/>
    <s v="General Chemical"/>
  </r>
  <r>
    <d v="2018-12-27T00:00:00"/>
    <s v="December, 2018"/>
    <s v="December, 2018´"/>
    <s v="Nufarm Industria Quimica &amp; Farmaceutica Sa"/>
    <x v="2"/>
    <s v="São Paulo"/>
    <s v="Nufarm Chemical Shanghai Co., Ltd."/>
    <s v="SHANGHAI"/>
    <s v="SANTOS"/>
    <s v="38089329"/>
    <s v="02 40´ X 8´ X 8´6&quot; GENERAL PU SLAC 4,800 BOXES PLASTIC BOTTLES NUFARM NUFURON METSULFURON-METHYL CLASS 9"/>
    <n v="13920"/>
    <n v="13.92"/>
    <n v="120000"/>
    <n v="8.6206896551724146"/>
    <x v="12"/>
    <s v="Nufuron"/>
    <s v="Herbicide"/>
  </r>
  <r>
    <d v="2018-12-23T00:00:00"/>
    <s v="December, 2018"/>
    <s v="December, 2018´"/>
    <s v="Nufarm Industria Quimica &amp; Farmaceutica Sa"/>
    <x v="2"/>
    <s v="São Paulo"/>
    <s v="Ningbo Sunjoy Agroscience Co., Ltd."/>
    <s v="SHANGHAI"/>
    <s v="SANTOS"/>
    <s v="38089329"/>
    <s v="1920 CARTONS NIPPON 40"/>
    <n v="40704"/>
    <n v="40.700000000000003"/>
    <n v="351000"/>
    <n v="8.6232311320754711"/>
    <x v="1"/>
    <s v="Nippon 40"/>
    <s v="Herbicide"/>
  </r>
  <r>
    <d v="2018-12-23T00:00:00"/>
    <s v="December, 2018"/>
    <s v="December, 2018´"/>
    <s v="Nufarm Industria Quimica E Farmaceutica Sa"/>
    <x v="2"/>
    <s v="Ceará"/>
    <s v="Yongnong Biosciences Co., Ltd."/>
    <s v="SHANGHAI"/>
    <s v="PECEM"/>
    <s v="29333921"/>
    <s v="60 PALLETS PICLORAM TECNICO YN"/>
    <n v="60360"/>
    <n v="60.36"/>
    <n v="1663000"/>
    <n v="27.551358515573227"/>
    <x v="2"/>
    <s v="Not Identified"/>
    <s v="Herbicide"/>
  </r>
  <r>
    <d v="2018-12-22T00:00:00"/>
    <s v="December, 2018"/>
    <s v="December, 2018´"/>
    <s v="Nufarm Industria Quimica E Farmaceutica Sa"/>
    <x v="2"/>
    <s v="Ceará"/>
    <s v="Nufarm Australia"/>
    <s v="MELBOURNE"/>
    <s v="PECEM"/>
    <s v="29189912"/>
    <s v="100 PACKAGES TECHNICAL DICHLOROPHENOXYACETIC ACID  NON HAZARDOUS"/>
    <n v="93500"/>
    <n v="93.5"/>
    <n v="1354000"/>
    <n v="14.481283422459892"/>
    <x v="9"/>
    <s v="2,4 D"/>
    <s v="Herbicide"/>
  </r>
  <r>
    <d v="2018-12-22T00:00:00"/>
    <s v="December, 2018"/>
    <s v="December, 2018´"/>
    <s v="Nufarm Industria Quimica E Farmaceutica Sa"/>
    <x v="2"/>
    <s v="Ceará"/>
    <s v="Nufarm Australia"/>
    <s v="MELBOURNE"/>
    <s v="PECEM"/>
    <s v="38089199"/>
    <s v="576 PACKAGES IMIDACLOPRID"/>
    <n v="44064"/>
    <n v="44.06"/>
    <n v="1186000"/>
    <n v="26.915395787944806"/>
    <x v="5"/>
    <s v="Nuprid"/>
    <s v="Insecticide"/>
  </r>
  <r>
    <d v="2018-12-22T00:00:00"/>
    <s v="December, 2018"/>
    <s v="December, 2018´"/>
    <s v="Nufarm Industria Quimica E Farmaceutica Sa"/>
    <x v="2"/>
    <s v="Ceará"/>
    <s v="Sunjoy Industries Group Ltd."/>
    <s v="SHANGHAI"/>
    <s v="PECEM"/>
    <s v="29322000"/>
    <s v="ABAMECTIN TECNICO 95%"/>
    <n v="13440"/>
    <n v="13.44"/>
    <n v="267000"/>
    <n v="19.866071428571427"/>
    <x v="24"/>
    <s v="Not Identified"/>
    <s v="Insecticide"/>
  </r>
  <r>
    <d v="2018-12-22T00:00:00"/>
    <s v="December, 2018"/>
    <s v="December, 2018´"/>
    <s v="Nufarm Industria Quimica E Farmaceutica Sa"/>
    <x v="2"/>
    <s v="Ceará"/>
    <s v="Fengshan Group"/>
    <s v="SHANGHAI"/>
    <s v="PECEM"/>
    <s v="29333929"/>
    <s v="20 PALLETS ACETAMIPRIDO TECNICO NUFARM"/>
    <n v="10060"/>
    <n v="10.06"/>
    <n v="215000"/>
    <n v="21.371769383697814"/>
    <x v="11"/>
    <s v="Not Identified"/>
    <s v="Insecticide"/>
  </r>
  <r>
    <d v="2018-12-22T00:00:00"/>
    <s v="December, 2018"/>
    <s v="December, 2018´"/>
    <s v="Nufarm Industria Quimica E Farmaceutica Sa"/>
    <x v="2"/>
    <s v="Ceará"/>
    <s v="Nufarm Australia"/>
    <s v="MELBOURNE"/>
    <s v="PECEM"/>
    <s v="29189912"/>
    <s v="100 PACKAGES TECHNICAL DICHLOROPHENOXYACETIC ACID NON HAZARDOUS"/>
    <n v="93500"/>
    <n v="93.5"/>
    <n v="1354000"/>
    <n v="14.481283422459892"/>
    <x v="9"/>
    <s v="2,4 D"/>
    <s v="Herbicide"/>
  </r>
  <r>
    <d v="2018-12-18T00:00:00"/>
    <s v="December, 2018"/>
    <s v="December, 2018´"/>
    <s v="Nufarm Industria Quimica &amp; Farmaceutica Sa"/>
    <x v="2"/>
    <s v="São Paulo"/>
    <s v="Nufarm Chemical Shanghai Co., Ltd."/>
    <s v="SHANGHAI"/>
    <s v="SANTOS"/>
    <s v="38089329"/>
    <s v="ONE 20´ X 8´ X 8´6&quot; GENERAL PU SLAC 600 CARTONS NUFURON METSULFURON-METHYL CLASS 9"/>
    <n v="3840"/>
    <n v="3.84"/>
    <n v="33100"/>
    <n v="8.6197916666666661"/>
    <x v="12"/>
    <s v="Nufuron"/>
    <s v="Herbicide"/>
  </r>
  <r>
    <d v="2018-12-17T00:00:00"/>
    <s v="December, 2018"/>
    <s v="December, 2018´"/>
    <s v="Nufarm Industria Quimica E Farmaceutica Sa"/>
    <x v="2"/>
    <s v="Ceará"/>
    <s v="Newport China Tank Containers Co."/>
    <s v="HOUSTON (TX)"/>
    <s v="PECEM"/>
    <s v="29211923"/>
    <s v="10 20´ X 8´ X 8´6&quot; TANK CONTA SLAC 10 TANK MONOISOPROPYLAMINE BULK CHEMICALS NOS HAZARDOUS ISOPROPYLAMINE"/>
    <n v="144949.01"/>
    <n v="144.94999999999999"/>
    <n v="451000"/>
    <n v="3.1114389811975949"/>
    <x v="13"/>
    <s v="Not Identified"/>
    <s v="General Chemical"/>
  </r>
  <r>
    <d v="2018-12-16T00:00:00"/>
    <s v="December, 2018"/>
    <s v="December, 2018´"/>
    <s v="Nufarm Industria Quimica E Farmaceutica Sa"/>
    <x v="2"/>
    <s v="Ceará"/>
    <s v="Nufarm Australia"/>
    <s v="MELBOURNE"/>
    <s v="PECEM"/>
    <s v="29189912"/>
    <s v="100 PACKAGES STC TECHNICAL 2 4 DICHLOROPHENOXYACETIC ACID NON HAZARDOUS"/>
    <n v="93500"/>
    <n v="93.5"/>
    <n v="1354000"/>
    <n v="14.481283422459892"/>
    <x v="9"/>
    <s v="2,4 D"/>
    <s v="Herbicide"/>
  </r>
  <r>
    <d v="2018-12-16T00:00:00"/>
    <s v="December, 2018"/>
    <s v="December, 2018´"/>
    <s v="Nufarm Industria Quimica E Farmaceutica Sa"/>
    <x v="2"/>
    <s v="Ceará"/>
    <s v="Nufarm Chemical Shanghai Co., Ltd."/>
    <s v="SHANGHAI"/>
    <s v="PECEM"/>
    <s v="29333919"/>
    <s v="02 20´ X 8´ X 8´6&quot; GENERAL PU SLAC 60 BAGS FLUAZINAM TECNICO NUFARM 3-CHLORO-N-(3-CHLORO-5-TRIFLUOROMET HYL-2-PYRIDYL)- A,A,A-TRIFLUORO-2, 6-DINITRO-PTOLUIDINE CLASS 9"/>
    <n v="30180"/>
    <n v="30.18"/>
    <n v="646000"/>
    <n v="21.40490390987409"/>
    <x v="10"/>
    <s v="Fluazinan Pestanal"/>
    <s v="Fungicide"/>
  </r>
  <r>
    <d v="2018-12-16T00:00:00"/>
    <s v="December, 2018"/>
    <s v="December, 2018´"/>
    <s v="Nufarm Industria Quimica E Farmaceutica Sa"/>
    <x v="2"/>
    <s v="Ceará"/>
    <s v="Nufarm Australia"/>
    <s v="MELBOURNE"/>
    <s v="PECEM"/>
    <s v="29189912"/>
    <s v="100 PACKAGE STC TECHNICAL 2 4 DICHLOROPHENOXYACETIC ACID ACID"/>
    <n v="93500"/>
    <n v="93.5"/>
    <n v="1354000"/>
    <n v="14.481283422459892"/>
    <x v="9"/>
    <s v="2,4 D"/>
    <s v="Herbicide"/>
  </r>
  <r>
    <d v="2018-12-16T00:00:00"/>
    <s v="December, 2018"/>
    <s v="December, 2018´"/>
    <s v="Nufarm Industria Quimica E Farmaceutica Sa"/>
    <x v="2"/>
    <s v="Ceará"/>
    <s v="Nufarm Gmb H &amp; Co."/>
    <s v="HAMBURG"/>
    <s v="PECEM"/>
    <s v="29189912"/>
    <s v="120 BAGS 2,4-D ACID TECNICO NUFARM"/>
    <n v="122760"/>
    <n v="122.76"/>
    <n v="993000"/>
    <n v="8.088954056695993"/>
    <x v="9"/>
    <s v="2,4 D"/>
    <s v="Herbicide"/>
  </r>
  <r>
    <d v="2018-12-16T00:00:00"/>
    <s v="December, 2018"/>
    <s v="December, 2018´"/>
    <s v="Nufarm Industria Quimica E Farmaceutica Sa"/>
    <x v="2"/>
    <s v="Ceará"/>
    <s v="Nufarm Australia"/>
    <s v="MELBOURNE"/>
    <s v="PECEM"/>
    <s v="38089199"/>
    <s v="864 PACKAGES NUPRID 700WG"/>
    <n v="68976"/>
    <n v="68.98"/>
    <n v="1856000"/>
    <n v="26.907909997680353"/>
    <x v="5"/>
    <s v="Nuprid"/>
    <s v="Insecticide"/>
  </r>
  <r>
    <d v="2018-12-16T00:00:00"/>
    <s v="December, 2018"/>
    <s v="December, 2018´"/>
    <s v="Nufarm Industria Quimica E Farmaceutica Sa"/>
    <x v="2"/>
    <s v="Ceará"/>
    <s v="Ningbo Sunjoy Agroscience Co., Ltd."/>
    <s v="SHANGHAI"/>
    <s v="PECEM"/>
    <s v="29333935"/>
    <s v="IMAZETAPIR TECNICO AGRIPEC FISCAL"/>
    <n v="23220"/>
    <n v="23.22"/>
    <n v="497000"/>
    <n v="21.40396210163652"/>
    <x v="0"/>
    <s v="Kyte"/>
    <s v="Herbicide"/>
  </r>
  <r>
    <d v="2018-12-14T00:00:00"/>
    <s v="December, 2018"/>
    <s v="December, 2018´"/>
    <s v="Nufarm Industria Quimica &amp; Farmaceutica Sa"/>
    <x v="2"/>
    <s v="São Paulo"/>
    <s v="Nufarm Chemical Shanghai Co., Ltd."/>
    <s v="SHANGHAI"/>
    <s v="SANTOS"/>
    <s v="29339969"/>
    <s v="ONE 40´ X 8´ X 8´6&quot; GENERAL PU SLAC 600 BAGS TEBUCONAZOLE TECNICO AGRIPEC CLASS 9"/>
    <n v="15570"/>
    <n v="15.57"/>
    <n v="215000"/>
    <n v="13.808606294155426"/>
    <x v="8"/>
    <s v="Torque"/>
    <s v="Fungicide"/>
  </r>
  <r>
    <d v="2018-12-12T00:00:00"/>
    <s v="December, 2018"/>
    <s v="December, 2018´"/>
    <s v="Nufarm Industria Quimica E Farmaceutica Sa"/>
    <x v="2"/>
    <s v="Ceará"/>
    <s v="Celanese Operations Mexico S De Rl Cv"/>
    <s v="VERACRUZ"/>
    <s v="PECEM"/>
    <s v="29210000"/>
    <s v="5 TANK DIMETHYLMINE, AQUEOUS SOLUTION"/>
    <n v="92170"/>
    <n v="92.17"/>
    <n v="215000"/>
    <n v="2.3326461972442227"/>
    <x v="15"/>
    <s v="Not Identified"/>
    <s v="General Chemical"/>
  </r>
  <r>
    <d v="2018-12-11T00:00:00"/>
    <s v="December, 2018"/>
    <s v="December, 2018´"/>
    <s v="Nufarm Industria Quimica E Farmaceutica Sa"/>
    <x v="2"/>
    <s v="Ceará"/>
    <s v="Newport China Tank Containers Co."/>
    <s v="HOUSTON (TX)"/>
    <s v="PECEM"/>
    <s v="29211923"/>
    <s v="06 X 20´ X 8´ X 8´6&quot; TANK CONTA SLAC 6 TANK MONOISOPROPYLAMINE"/>
    <n v="86800"/>
    <n v="86.8"/>
    <n v="270000"/>
    <n v="3.1105990783410138"/>
    <x v="13"/>
    <s v="Not Identified"/>
    <s v="General Chemical"/>
  </r>
  <r>
    <d v="2018-12-11T00:00:00"/>
    <s v="December, 2018"/>
    <s v="December, 2018´"/>
    <s v="Nufarm Industria Quimica E Farmaceutica Sa"/>
    <x v="2"/>
    <s v="Ceará"/>
    <s v="Newport China Tank Containers Co."/>
    <s v="HOUSTON (TX)"/>
    <s v="PECEM"/>
    <s v="29211900"/>
    <s v="08 X 20´ X 8´ X 8´6&quot; TANK CONTA SLAC 8 TANK MONOISOPROPYLAMINE"/>
    <n v="116093"/>
    <n v="116.09"/>
    <n v="361000"/>
    <n v="3.1095759434246681"/>
    <x v="13"/>
    <s v="Not Identified"/>
    <s v="General Chemical"/>
  </r>
  <r>
    <d v="2018-12-11T00:00:00"/>
    <s v="December, 2018"/>
    <s v="December, 2018´"/>
    <s v="Nufarm Industria Quimica E Farmaceutica Sa"/>
    <x v="2"/>
    <s v="Ceará"/>
    <s v="Newport China Tank Containers Co."/>
    <s v="HOUSTON (TX)"/>
    <s v="PECEM"/>
    <s v="29211900"/>
    <s v="08 X 20´ X 8´ X 8´6&quot; TANK CONTA SLAC 8 TANK MONOISOPROPYLAMINE"/>
    <n v="115831"/>
    <n v="115.83"/>
    <n v="360000"/>
    <n v="3.1079762757810947"/>
    <x v="13"/>
    <s v="Not Identified"/>
    <s v="General Chemical"/>
  </r>
  <r>
    <d v="2018-12-09T00:00:00"/>
    <s v="December, 2018"/>
    <s v="December, 2018´"/>
    <s v="Nufarm Industria Quimica E Farmaceutica Sa"/>
    <x v="2"/>
    <s v="Ceará"/>
    <s v="Nufarm Australia"/>
    <s v="MELBOURNE"/>
    <s v="PECEM"/>
    <s v="29189912"/>
    <s v="100 PACKAGE STC TECHNICAL 2,4-DICHLOROPHENOXYACETIC   ACID (NON HAZARDOUS)"/>
    <n v="93500"/>
    <n v="93.5"/>
    <n v="1354000"/>
    <n v="14.481283422459892"/>
    <x v="9"/>
    <s v="2,4 D"/>
    <s v="Herbicide"/>
  </r>
  <r>
    <d v="2018-12-09T00:00:00"/>
    <s v="December, 2018"/>
    <s v="December, 2018´"/>
    <s v="Nufarm Industria Quimica E Farmaceutica Sa"/>
    <x v="2"/>
    <s v="Ceará"/>
    <s v="Gharda Chemicals Ltd."/>
    <s v="NHAVA SHEVA (JAWAHARLAL N"/>
    <s v="PECEM"/>
    <s v="29333922"/>
    <s v="5 X 20 ST CONTAINER 340 DRUMS INSECTICIDE CLORPIRIFOS TECNICO AGRIPEC FISCAL"/>
    <n v="105900"/>
    <n v="105.9"/>
    <n v="2922000"/>
    <n v="27.592067988668557"/>
    <x v="7"/>
    <s v="Agripec"/>
    <s v="Pesticide"/>
  </r>
  <r>
    <d v="2018-12-09T00:00:00"/>
    <s v="December, 2018"/>
    <s v="December, 2018´"/>
    <s v="Nufarm Industria Quimica E Farmaceutica Sa"/>
    <x v="2"/>
    <s v="Ceará"/>
    <s v="Nufarm Australia"/>
    <s v="MELBOURNE"/>
    <s v="PECEM"/>
    <s v="29189912"/>
    <s v="100 PACKAGE STC TECHNICAL 2,4-DICHLOROPHENOXYACETIC   ACID (NON HAZARDOUS)"/>
    <n v="93500"/>
    <n v="93.5"/>
    <n v="1354000"/>
    <n v="14.481283422459892"/>
    <x v="9"/>
    <s v="2,4 D"/>
    <s v="Herbicide"/>
  </r>
  <r>
    <d v="2018-12-09T00:00:00"/>
    <s v="December, 2018"/>
    <s v="December, 2018´"/>
    <s v="Nufarm Industria Quimica E Farmaceutica Sa"/>
    <x v="2"/>
    <s v="Ceará"/>
    <s v="Nufarm Australia"/>
    <s v="MELBOURNE"/>
    <s v="PECEM"/>
    <s v="29189912"/>
    <s v="40 PACKAGE STC TECHNICAL 2,4-DICHLOROPHENOXYACETIC ACID (NON HAZARDOUS)"/>
    <n v="37400"/>
    <n v="37.4"/>
    <n v="542000"/>
    <n v="14.491978609625669"/>
    <x v="9"/>
    <s v="2,4 D"/>
    <s v="Herbicide"/>
  </r>
  <r>
    <d v="2018-12-09T00:00:00"/>
    <s v="December, 2018"/>
    <s v="December, 2018´"/>
    <s v="Nufarm Industria Quimica E Farmaceutica Sa"/>
    <x v="2"/>
    <s v="Ceará"/>
    <s v="Nufarm Australia"/>
    <s v="MELBOURNE"/>
    <s v="PECEM"/>
    <s v="38089199"/>
    <s v="288 PACKAGE IMIDACLOPRID CLASS 9, NUPRID 700WG"/>
    <n v="22992"/>
    <n v="22.99"/>
    <n v="619000"/>
    <n v="26.92240779401531"/>
    <x v="5"/>
    <s v="Nuprid"/>
    <s v="Insecticide"/>
  </r>
  <r>
    <d v="2018-12-08T00:00:00"/>
    <s v="December, 2018"/>
    <s v="December, 2018´"/>
    <s v="Nufarm Industria Quimica E Farmaceutica Sa"/>
    <x v="2"/>
    <s v="Ceará"/>
    <s v="Nufarm Gmb H &amp; Co."/>
    <s v="HAMBURG"/>
    <s v="PECEM"/>
    <s v="29189912"/>
    <s v="100 BAGS ACIDO TECNICO NUFARM"/>
    <n v="102300"/>
    <n v="102.3"/>
    <n v="828000"/>
    <n v="8.0938416422287389"/>
    <x v="9"/>
    <s v="2,4 D"/>
    <s v="Herbicide"/>
  </r>
  <r>
    <d v="2018-12-08T00:00:00"/>
    <s v="December, 2018"/>
    <s v="December, 2018´"/>
    <s v="Nufarm Industria Quimica E Farmaceutica Sa"/>
    <x v="2"/>
    <s v="Ceará"/>
    <s v="Nufarm Gmb H &amp; Co."/>
    <s v="HAMBURG"/>
    <s v="PECEM"/>
    <s v="29189912"/>
    <s v="140 BAGS 2,4-D ACID TECNICO NUFARM"/>
    <n v="143220"/>
    <n v="143.22"/>
    <n v="1159000"/>
    <n v="8.0924451892193829"/>
    <x v="9"/>
    <s v="2,4 D"/>
    <s v="Herbicide"/>
  </r>
  <r>
    <d v="2018-12-05T00:00:00"/>
    <s v="December, 2018"/>
    <s v="December, 2018´"/>
    <s v="Nufarm Industria Quimica E Farmaceutica Sa"/>
    <x v="2"/>
    <s v="Ceará"/>
    <s v="Sulphur Mills Ltd."/>
    <s v="HAZIRA"/>
    <s v="PECEM"/>
    <s v="38086990"/>
    <s v="19 IBC TANK KAISO 250 CS LAMBDA-CYHALO THRIN"/>
    <n v="31500"/>
    <n v="31.5"/>
    <n v="223000"/>
    <n v="7.0793650793650791"/>
    <x v="6"/>
    <s v="Kaiso"/>
    <s v="Pesticide"/>
  </r>
  <r>
    <d v="2018-12-05T00:00:00"/>
    <s v="December, 2018"/>
    <s v="December, 2018´"/>
    <s v="Nufarm Industria Quimica E Farmaceutica Sa"/>
    <x v="2"/>
    <s v="Ceará"/>
    <s v="Celanese Operations Mexico S De Rl Cv"/>
    <s v="VERACRUZ"/>
    <s v="PECEM"/>
    <s v="29211100"/>
    <s v="1X20 ISOCANTAINER 4 TNK DIMETHYLMINE AQUEOUS SOLUTION"/>
    <n v="73530"/>
    <n v="73.53"/>
    <n v="76800"/>
    <n v="1.0444716442268462"/>
    <x v="15"/>
    <s v="Not Identified"/>
    <s v="General Chemical"/>
  </r>
  <r>
    <d v="2018-12-05T00:00:00"/>
    <s v="December, 2018"/>
    <s v="December, 2018´"/>
    <s v="Nufarm Industria Quimica E Farmaceutica Sa"/>
    <x v="2"/>
    <s v="Ceará"/>
    <s v="Dow Group"/>
    <s v="HOUSTON (TX)"/>
    <s v="PECEM"/>
    <s v="34020000"/>
    <s v="4 20´CONTAINER 312 DRUMS TRITON TM X 114 SURFACTANT"/>
    <n v="73366"/>
    <n v="73.37"/>
    <n v="186000"/>
    <n v="2.5352343047188071"/>
    <x v="14"/>
    <s v="Triton"/>
    <s v="Surfactant"/>
  </r>
  <r>
    <d v="2018-12-03T00:00:00"/>
    <s v="December, 2018"/>
    <s v="December, 2018´"/>
    <s v="Nufarm Industria Quimica E Farmaceutica Sa"/>
    <x v="2"/>
    <s v="Ceará"/>
    <s v="Newport China Tank Containers Co."/>
    <s v="HOUSTON (TX)"/>
    <s v="PECEM"/>
    <s v="29211923"/>
    <s v="08 X 20´ X 8´ X 8´6&quot; TANK CONTA SLAC 8 TANK MONOISOPROPYLAMINE"/>
    <n v="116284"/>
    <n v="116.28"/>
    <n v="361000"/>
    <n v="3.1044683705410892"/>
    <x v="13"/>
    <s v="Not Identified"/>
    <s v="General Chemical"/>
  </r>
  <r>
    <d v="2018-12-03T00:00:00"/>
    <s v="December, 2018"/>
    <s v="December, 2018´"/>
    <s v="Nufarm Industria Quimica E Farmaceutica Sa"/>
    <x v="2"/>
    <s v="Ceará"/>
    <s v="Newport China Tank Containers Co."/>
    <s v="HOUSTON (TX)"/>
    <s v="PECEM"/>
    <s v="29211923"/>
    <s v="08 X 20´ X 8´ X 8´6&quot; TANK CONTA SLAC 8 TANK MONOISOPROPYLAMINE"/>
    <n v="116710"/>
    <n v="116.71"/>
    <n v="363000"/>
    <n v="3.1102733270499527"/>
    <x v="13"/>
    <s v="Not Identified"/>
    <s v="General Chemical"/>
  </r>
  <r>
    <d v="2018-12-02T00:00:00"/>
    <s v="December, 2018"/>
    <s v="December, 2018´"/>
    <s v="Nufarm Industria Quimica E Farmaceutica Sa"/>
    <x v="2"/>
    <s v="Ceará"/>
    <s v="Gharda Chemicals Ltd."/>
    <s v="NHAVA SHEVA (JAWAHARLAL N"/>
    <s v="PECEM"/>
    <s v="29333922"/>
    <s v="3 X 20 FCL CONTAINERS 204 DRUMS INSECTICIDE CLORPIRIFOS TECNICO AGRIPEC"/>
    <n v="63545"/>
    <n v="63.54"/>
    <n v="1753000"/>
    <n v="27.586749547564718"/>
    <x v="7"/>
    <s v="Agripec"/>
    <s v="Pesticide"/>
  </r>
  <r>
    <d v="2018-11-28T00:00:00"/>
    <s v="November, 2018"/>
    <s v="November, 2018´"/>
    <s v="Nufarm Industria Quimica &amp; Farmaceutica Sa"/>
    <x v="2"/>
    <s v="São Paulo"/>
    <s v="Indofil Industries Ltd."/>
    <s v="HAZIRA"/>
    <s v="SANTOS"/>
    <s v="38089200"/>
    <s v="10240 BAGS BAGSMANFIL 800 WP"/>
    <n v="109760"/>
    <n v="109.76"/>
    <n v="1121000"/>
    <n v="10.213192419825074"/>
    <x v="19"/>
    <s v="Manfill 800 WP"/>
    <s v="Fungicide"/>
  </r>
  <r>
    <d v="2018-11-28T00:00:00"/>
    <s v="November, 2018"/>
    <s v="November, 2018´"/>
    <s v="Nufarm Industria Quimica E Farmaceutica Sa"/>
    <x v="2"/>
    <s v="Ceará"/>
    <s v="Celanese Operations Mexico S De Rl Cv"/>
    <s v="VERACRUZ"/>
    <s v="PECEM"/>
    <s v="29051900"/>
    <s v="3 TNK DIMETHYLMINE, AQUEOUS SOLUTION"/>
    <n v="55280"/>
    <n v="55.28"/>
    <n v="101000"/>
    <n v="1.8270622286541245"/>
    <x v="15"/>
    <s v="Not Identified"/>
    <s v="General Chemical"/>
  </r>
  <r>
    <d v="2018-11-28T00:00:00"/>
    <s v="November, 2018"/>
    <s v="November, 2018´"/>
    <s v="Nufarm Industria Quimica E Farmaceutica Sa"/>
    <x v="2"/>
    <s v="Ceará"/>
    <s v="Sulphur Mills Ltd."/>
    <s v="HAZIRA"/>
    <s v="PECEM"/>
    <s v="38086990"/>
    <s v="01X20 FCL CONTAINER SAID TO CONTAIN 19 LBC LAMBDA CYHALOTHRIN"/>
    <n v="21380"/>
    <n v="21.38"/>
    <n v="151000"/>
    <n v="7.06267539756782"/>
    <x v="6"/>
    <s v="Kaiso"/>
    <s v="Pesticide"/>
  </r>
  <r>
    <d v="2018-11-28T00:00:00"/>
    <s v="November, 2018"/>
    <s v="November, 2018´"/>
    <s v="Nufarm Industria Quimica &amp; Farmaceutica Sa"/>
    <x v="2"/>
    <s v="São Paulo"/>
    <s v="Indofil Industries Ltd."/>
    <s v="HAZIRA"/>
    <s v="SANTOS"/>
    <s v="38089293"/>
    <s v="10240 BAGS MANFIL 800 WPIN DIAN"/>
    <n v="109760"/>
    <n v="109.76"/>
    <n v="372000"/>
    <n v="3.389212827988338"/>
    <x v="19"/>
    <s v="Manfill 800 WP"/>
    <s v="Fungicide"/>
  </r>
  <r>
    <d v="2018-11-28T00:00:00"/>
    <s v="November, 2018"/>
    <s v="November, 2018´"/>
    <s v="Nufarm Industria Quimica E Farmaceutica Sa"/>
    <x v="2"/>
    <s v="Ceará"/>
    <s v="Huntsman Petrochemical Llc"/>
    <s v="HOUSTON (TX)"/>
    <s v="PECEM"/>
    <s v="34021300"/>
    <s v="160 DR TERIC X8 UN3082 ENVIRONMENTALLY H   AZARDOUS SUBSTANCE, LIQUI D,   N.O.S.(OCTYLPHENOL ETHOXYLATE), CLASS 9,       III"/>
    <n v="36160"/>
    <n v="36.159999999999997"/>
    <n v="120000"/>
    <n v="3.3185840707964602"/>
    <x v="33"/>
    <s v="Not Identified"/>
    <s v="General Chemical"/>
  </r>
  <r>
    <d v="2018-11-26T00:00:00"/>
    <s v="November, 2018"/>
    <s v="November, 2018´"/>
    <s v="Nufarm Industria Quimica E Farmaceutica Sa"/>
    <x v="2"/>
    <s v="Ceará"/>
    <s v="Newport China Tank Containers Co."/>
    <s v="HOUSTON (TX)"/>
    <s v="PECEM"/>
    <s v="29211923"/>
    <s v="08 20´ X 8´ X 8´6&quot; TANK CONTA SLAC 8 TANK MONOISOPROPYLAMINE ISOPROPYLAMINE"/>
    <n v="116501"/>
    <n v="116.5"/>
    <n v="353000"/>
    <n v="3.0300169097260969"/>
    <x v="13"/>
    <s v="Not Identified"/>
    <s v="General Chemical"/>
  </r>
  <r>
    <d v="2018-11-26T00:00:00"/>
    <s v="November, 2018"/>
    <s v="November, 2018´"/>
    <s v="Nufarm Industria Quimica E Farmaceutica Sa"/>
    <x v="2"/>
    <s v="Ceará"/>
    <s v="Newport China Tank Containers Co."/>
    <s v="HOUSTON (TX)"/>
    <s v="PECEM"/>
    <s v="29211923"/>
    <s v="08 20´ X 8´ X 8´6&quot; TANK CONTA SLAC 8 TANK MONOISOPROPYLAMINE ISOPROPYLAMINE"/>
    <n v="116482"/>
    <n v="116.48"/>
    <n v="353000"/>
    <n v="3.0305111519376386"/>
    <x v="13"/>
    <s v="Not Identified"/>
    <s v="General Chemical"/>
  </r>
  <r>
    <d v="2018-11-25T00:00:00"/>
    <s v="November, 2018"/>
    <s v="November, 2018´"/>
    <s v="Nufarm Industria Quimica E Farmaceutica Sa"/>
    <x v="2"/>
    <s v="Ceará"/>
    <s v="Celanese Operations Mexico S De Rl Cv"/>
    <s v="VERACRUZ"/>
    <s v="PECEM"/>
    <s v="29210000"/>
    <s v="5 RECTANGULAR TANK DIMETHYLMINE, AQUEOUS SOLUTION"/>
    <n v="92060"/>
    <n v="92.06"/>
    <n v="220000"/>
    <n v="2.3897458179448186"/>
    <x v="15"/>
    <s v="Not Identified"/>
    <s v="General Chemical"/>
  </r>
  <r>
    <d v="2018-11-24T00:00:00"/>
    <s v="November, 2018"/>
    <s v="November, 2018´"/>
    <s v="Nufarm Industria Quimica E Farmaceutica Sa"/>
    <x v="2"/>
    <s v="Ceará"/>
    <s v="Yongnong Biosciences Co., Ltd."/>
    <s v="SHANGHAI"/>
    <s v="PECEM"/>
    <s v="29333921"/>
    <s v="10 OF PALLETS PICLORAM TECNICOYN"/>
    <n v="30180"/>
    <n v="30.18"/>
    <n v="842000"/>
    <n v="27.899271040424122"/>
    <x v="2"/>
    <s v="Not Identified"/>
    <s v="Herbicide"/>
  </r>
  <r>
    <d v="2018-11-24T00:00:00"/>
    <s v="November, 2018"/>
    <s v="November, 2018´"/>
    <s v="Nufarm Industria Quimica E Farmaceutica Sa"/>
    <x v="2"/>
    <s v="Ceará"/>
    <s v="Nufarm Gmb H &amp; Co."/>
    <s v="HAMBURG"/>
    <s v="PECEM"/>
    <s v="29189912"/>
    <s v="120 BG 2 4 D ACID TECNICO NUFARM"/>
    <n v="122760"/>
    <n v="122.76"/>
    <n v="947000"/>
    <n v="7.714239165852069"/>
    <x v="9"/>
    <s v="2,4 D"/>
    <s v="Herbicide"/>
  </r>
  <r>
    <d v="2018-11-21T00:00:00"/>
    <s v="November, 2018"/>
    <s v="November, 2018´"/>
    <s v="Nufarm Industria Quimica E Farmaceutica Sa"/>
    <x v="2"/>
    <s v="Ceará"/>
    <s v="Huntsman Petrochemical Llc"/>
    <s v="HOUSTON (TX)"/>
    <s v="PECEM"/>
    <s v="34021300"/>
    <s v="160 DR TERIC X8 UN3082, ENVIRONMENTALLY H AZARDOUS SUBSTANCE, LIQUI D,   N.O.S.(OCTYLPHENOL ETHOXYLATE), CLASS 9,       III"/>
    <n v="36160"/>
    <n v="36.159999999999997"/>
    <n v="120000"/>
    <n v="3.3185840707964602"/>
    <x v="33"/>
    <s v="Not Identified"/>
    <s v="General Chemical"/>
  </r>
  <r>
    <d v="2018-11-20T00:00:00"/>
    <s v="November, 2018"/>
    <s v="November, 2018´"/>
    <s v="Nufarm Industria Quimica E Farmaceutica Sa"/>
    <x v="2"/>
    <s v="Ceará"/>
    <s v="Gharda Chemicals Ltd."/>
    <s v="NHAVA SHEVA (JAWAHARLAL N"/>
    <s v="PECEM"/>
    <s v="29333922"/>
    <s v="5 X20 DV CONTAINERS 340 DRUMS INSECTICIDE CLORPIRIFOS TECNICOAGRIPEC FISCAL"/>
    <n v="105893"/>
    <n v="105.89"/>
    <n v="2957000"/>
    <n v="27.924414267232017"/>
    <x v="7"/>
    <s v="Agripec"/>
    <s v="Pesticide"/>
  </r>
  <r>
    <d v="2018-11-19T00:00:00"/>
    <s v="November, 2018"/>
    <s v="November, 2018´"/>
    <s v="Nufarm Industria Quimica E Farmaceutica Sa"/>
    <x v="2"/>
    <s v="Ceará"/>
    <s v="Newport China Tank Containers Co."/>
    <s v="HOUSTON (TX)"/>
    <s v="PECEM"/>
    <s v="29211923"/>
    <s v="08 20´ X 8´ X 8´6&quot; TANK CONTA SLAC 8 TANK MONOISOPROPYLAMINE ISOPROPYLAMINE"/>
    <n v="116256"/>
    <n v="116.26"/>
    <n v="353000"/>
    <n v="3.0364024222405726"/>
    <x v="13"/>
    <s v="Not Identified"/>
    <s v="General Chemical"/>
  </r>
  <r>
    <d v="2018-11-19T00:00:00"/>
    <s v="November, 2018"/>
    <s v="November, 2018´"/>
    <s v="Nufarm Industria Quimica E Farmaceutica Sa"/>
    <x v="2"/>
    <s v="Ceará"/>
    <s v="Newport China Tank Containers Co."/>
    <s v="HOUSTON (TX)"/>
    <s v="PECEM"/>
    <s v="29211923"/>
    <s v="08 20´ X 8´ X 8´6&quot; TANK CONTA SLAC 8 TANK MONOISOPROPYLAMINE CHEMICALS NOS HAZARDOUS ISOPROPYLAMINE"/>
    <n v="116529"/>
    <n v="116.53"/>
    <n v="354000"/>
    <n v="3.0378704013593181"/>
    <x v="13"/>
    <s v="Not Identified"/>
    <s v="General Chemical"/>
  </r>
  <r>
    <d v="2018-11-17T00:00:00"/>
    <s v="November, 2018"/>
    <s v="November, 2018´"/>
    <s v="Nufarm Industria Quimica E Farmaceutica Sa"/>
    <x v="2"/>
    <s v="Ceará"/>
    <s v="Nufarm Gmb H &amp; Co."/>
    <s v="HAMBURG"/>
    <s v="PECEM"/>
    <s v="29189912"/>
    <s v="40 BIG BAGS ACID TECNICO NUFARM"/>
    <n v="40920"/>
    <n v="40.92"/>
    <n v="316000"/>
    <n v="7.7223851417399807"/>
    <x v="9"/>
    <s v="2,4 D"/>
    <s v="Herbicide"/>
  </r>
  <r>
    <d v="2018-11-17T00:00:00"/>
    <s v="November, 2018"/>
    <s v="November, 2018´"/>
    <s v="Nufarm Industria Quimica E Farmaceutica Sa"/>
    <x v="2"/>
    <s v="Ceará"/>
    <s v="Nufarm Australia"/>
    <s v="MELBOURNE"/>
    <s v="PECEM"/>
    <s v="38089199"/>
    <s v="864 PACKAGES CONTAINS IMIDACLOPRID"/>
    <n v="68976"/>
    <n v="68.98"/>
    <n v="2470000"/>
    <n v="35.809556947344007"/>
    <x v="5"/>
    <s v="Nuprid"/>
    <s v="Insecticide"/>
  </r>
  <r>
    <d v="2018-11-17T00:00:00"/>
    <s v="November, 2018"/>
    <s v="November, 2018´"/>
    <s v="Nufarm Industria Quimica E Farmaceutica Sa"/>
    <x v="2"/>
    <s v="Ceará"/>
    <s v="Ningbo Sunjoy Agroscience Co., Ltd."/>
    <s v="SHANGHAI"/>
    <s v="PECEM"/>
    <s v="29309054"/>
    <s v="DIMETOATO TECNICOAGRIPEC FISCAL"/>
    <n v="11560"/>
    <n v="11.56"/>
    <n v="78900"/>
    <n v="6.8252595155709344"/>
    <x v="33"/>
    <s v="Not Identified"/>
    <s v="General Chemical"/>
  </r>
  <r>
    <d v="2018-11-17T00:00:00"/>
    <s v="November, 2018"/>
    <s v="November, 2018´"/>
    <s v="Nufarm Industria Quimica E Farmaceutica Sa"/>
    <x v="2"/>
    <s v="Ceará"/>
    <s v="Taminco Bvba"/>
    <s v="ANTWERPEN"/>
    <s v="PECEM"/>
    <s v="29210000"/>
    <s v="6 X 20FT SHIPPERS OWN TANK CONTAINER S.T.C. 6 TNK DMA 60 DIMETHYLAMINE MINIMUM 60 SOLUTION"/>
    <n v="111440"/>
    <n v="111.44"/>
    <n v="230000"/>
    <n v="2.0638908829863603"/>
    <x v="15"/>
    <s v="Not Identified"/>
    <s v="General Chemical"/>
  </r>
  <r>
    <d v="2018-11-17T00:00:00"/>
    <s v="November, 2018"/>
    <s v="November, 2018´"/>
    <s v="Nufarm Industria Quimica E Farmaceutica Sa"/>
    <x v="2"/>
    <s v="Ceará"/>
    <s v="Nufarm Australia"/>
    <s v="MELBOURNE"/>
    <s v="PECEM"/>
    <s v="29189912"/>
    <s v="40 PACKAGE STC TECHNICAL 2,4 DICHLOROPHENOXYACETIC ACID"/>
    <n v="37400"/>
    <n v="37.4"/>
    <n v="548000"/>
    <n v="14.652406417112299"/>
    <x v="9"/>
    <s v="2,4 D"/>
    <s v="Herbicide"/>
  </r>
  <r>
    <d v="2018-11-17T00:00:00"/>
    <s v="November, 2018"/>
    <s v="November, 2018´"/>
    <s v="Nufarm Industria Quimica E Farmaceutica Sa"/>
    <x v="2"/>
    <s v="Ceará"/>
    <s v="Nufarm Gmb H &amp; Co."/>
    <s v="HAMBURG"/>
    <s v="PECEM"/>
    <s v="29189912"/>
    <s v="40 BIG BAGS ACID TECNICO NUFARM"/>
    <n v="40920"/>
    <n v="40.92"/>
    <n v="316000"/>
    <n v="7.7223851417399807"/>
    <x v="9"/>
    <s v="2,4 D"/>
    <s v="Herbicide"/>
  </r>
  <r>
    <d v="2018-11-12T00:00:00"/>
    <s v="November, 2018"/>
    <s v="November, 2018´"/>
    <s v="Nufarm Industria Quimica E Farmaceutica Sa"/>
    <x v="2"/>
    <s v="Ceará"/>
    <s v="Newport China Tank Containers Co."/>
    <s v="HOUSTON (TX)"/>
    <s v="PECEM"/>
    <s v="29211923"/>
    <s v="08 20´ X 8´ X 8´6&quot; TANK CONTA SLAC 8 TANK MONOISOPROPYLAMINE ISOPROPYLAMINE"/>
    <n v="116337"/>
    <n v="116.34"/>
    <n v="353000"/>
    <n v="3.0342883175601916"/>
    <x v="13"/>
    <s v="Not Identified"/>
    <s v="General Chemical"/>
  </r>
  <r>
    <d v="2018-11-10T00:00:00"/>
    <s v="November, 2018"/>
    <s v="November, 2018´"/>
    <s v="Nufarm Industria Quimica E Farmaceutica Sa"/>
    <x v="2"/>
    <s v="Ceará"/>
    <s v="Taminco Bvba"/>
    <s v="ANTWERPEN"/>
    <s v="PECEM"/>
    <s v="29210000"/>
    <s v="6 X 20FT  TANK CONTAINER S.T.C 6 TNK DMA 60 DIMETHYLAMINE MINIMUM 60 SOLUTION"/>
    <n v="112560"/>
    <n v="112.56"/>
    <n v="233000"/>
    <n v="2.0700071073205399"/>
    <x v="15"/>
    <s v="Not Identified"/>
    <s v="General Chemical"/>
  </r>
  <r>
    <d v="2018-11-09T00:00:00"/>
    <s v="November, 2018"/>
    <s v="November, 2018´"/>
    <s v="Nufarm Industria Quimica &amp; Farmaceutica Sa"/>
    <x v="2"/>
    <s v="São Paulo"/>
    <s v="Sulphur Mills Ltd."/>
    <s v="NHAVA SHEVA (JAWAHARLAL N"/>
    <s v="SANTOS"/>
    <s v="38089199"/>
    <s v="04 X 20 FCL 3200 BOXES IN 80 PALLETS NUPRID 700 WG IMIDACLOPRID 70%:WG"/>
    <n v="38848"/>
    <n v="38.85"/>
    <n v="957000"/>
    <n v="24.634472817133442"/>
    <x v="5"/>
    <s v="Nuprid"/>
    <s v="Insecticide"/>
  </r>
  <r>
    <d v="2018-11-07T00:00:00"/>
    <s v="November, 2018"/>
    <s v="November, 2018´"/>
    <s v="Nufarm Industria Quimica E Farmaceutica Sa"/>
    <x v="2"/>
    <s v="Ceará"/>
    <s v="Dow Chemical"/>
    <s v="HOUSTON (TX)"/>
    <s v="PECEM"/>
    <s v="34020000"/>
    <s v="1X 20´CONTAINER 234 DRUMS TRITON X 114 SURFACTANT 470 LB"/>
    <n v="55024"/>
    <n v="55.02"/>
    <n v="138000"/>
    <n v="2.5079965106135504"/>
    <x v="14"/>
    <s v="Triton"/>
    <s v="Surfactant"/>
  </r>
  <r>
    <d v="2018-11-07T00:00:00"/>
    <s v="November, 2018"/>
    <s v="November, 2018´"/>
    <s v="Nufarm Industria Quimica E Farmaceutica Sa"/>
    <x v="2"/>
    <s v="Ceará"/>
    <s v="Dow Chemical"/>
    <s v="HOUSTON (TX)"/>
    <s v="PECEM"/>
    <s v="34020000"/>
    <s v="1X 20´CONTAINER 234 DRUMS TRITON X 114 SURFACTANT 470 LB"/>
    <n v="55024"/>
    <n v="55.02"/>
    <n v="138000"/>
    <n v="2.5079965106135504"/>
    <x v="14"/>
    <s v="Triton"/>
    <s v="Surfactant"/>
  </r>
  <r>
    <d v="2018-11-03T00:00:00"/>
    <s v="November, 2018"/>
    <s v="November, 2018´"/>
    <s v="Nufarm Industria Quimica &amp; Farmaceutica Sa"/>
    <x v="2"/>
    <s v="São Paulo"/>
    <s v="Sulphur Mills Ltd."/>
    <s v="NHAVA SHEVA (JAWAHARLAL N"/>
    <s v="SANTOS"/>
    <s v="38089199"/>
    <s v="160 PALLETS CONTAINING 6400 BOXES NUPRID 700 WG IMIDACLOPRID 70% WG"/>
    <n v="77696"/>
    <n v="77.7"/>
    <n v="1914000"/>
    <n v="24.634472817133442"/>
    <x v="5"/>
    <s v="Nuprid"/>
    <s v="Insecticide"/>
  </r>
  <r>
    <d v="2018-11-03T00:00:00"/>
    <s v="November, 2018"/>
    <s v="November, 2018´"/>
    <s v="Nufarm Industria Quimica E Farmaceutica Sa"/>
    <x v="2"/>
    <s v="Ceará"/>
    <s v="Gharda Chemicals Ltd."/>
    <s v="NHAVA SHEVA (JAWAHARLAL N"/>
    <s v="PECEM"/>
    <s v="29333922"/>
    <s v="5 X 20 FCL CONTAINERS SAID TO CONTAIN 340 DRUMS INSECTICIDE CLORPIRIFOS TECNICO CLORPIRIFOS TECNICO AGRIPEC"/>
    <n v="105868"/>
    <n v="105.87"/>
    <n v="2956000"/>
    <n v="27.921562700721655"/>
    <x v="7"/>
    <s v="Agripec"/>
    <s v="Pesticide"/>
  </r>
  <r>
    <d v="2018-10-31T00:00:00"/>
    <s v="October, 2018"/>
    <s v="Octo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1129000"/>
    <n v="10.286078717201166"/>
    <x v="19"/>
    <s v="Manfill 800 WP"/>
    <s v="Fungicide"/>
  </r>
  <r>
    <d v="2018-10-31T00:00:00"/>
    <s v="October, 2018"/>
    <s v="Octo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1129000"/>
    <n v="10.286078717201166"/>
    <x v="19"/>
    <s v="Manfill 800 WP"/>
    <s v="Fungicide"/>
  </r>
  <r>
    <d v="2018-10-31T00:00:00"/>
    <s v="October, 2018"/>
    <s v="Octo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1129000"/>
    <n v="10.286078717201166"/>
    <x v="19"/>
    <s v="Manfill 800 WP"/>
    <s v="Fungicide"/>
  </r>
  <r>
    <d v="2018-10-31T00:00:00"/>
    <s v="October, 2018"/>
    <s v="Octo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1129000"/>
    <n v="10.286078717201166"/>
    <x v="19"/>
    <s v="Manfill 800 WP"/>
    <s v="Fungicide"/>
  </r>
  <r>
    <d v="2018-10-31T00:00:00"/>
    <s v="October, 2018"/>
    <s v="October, 2018´"/>
    <s v="Nufarm Industria Quimica &amp; Farmaceutica Sa"/>
    <x v="2"/>
    <s v="São Paulo"/>
    <s v="Indofil Industries Ltd."/>
    <s v="HAZIRA"/>
    <s v="SANTOS"/>
    <s v="38089290"/>
    <s v="10240 BAGS MANFIL 800 WPIN DIAN"/>
    <n v="109760"/>
    <n v="109.76"/>
    <n v="380000"/>
    <n v="3.4620991253644315"/>
    <x v="19"/>
    <s v="Manfill 800 WP"/>
    <s v="Fungicide"/>
  </r>
  <r>
    <d v="2018-10-31T00:00:00"/>
    <s v="October, 2018"/>
    <s v="October, 2018´"/>
    <s v="Nufarm Industria Quimica &amp; Farmaceutica Sa"/>
    <x v="2"/>
    <s v="São Paulo"/>
    <s v="Indofil Industries Ltd."/>
    <s v="HAZIRA"/>
    <s v="SANTOS"/>
    <s v="38089290"/>
    <s v="10240 BAGS MANFIL 800 WPIN DIAN"/>
    <n v="109760"/>
    <n v="109.76"/>
    <n v="380000"/>
    <n v="3.4620991253644315"/>
    <x v="19"/>
    <s v="Manfill 800 WP"/>
    <s v="Fungicide"/>
  </r>
  <r>
    <d v="2018-10-27T00:00:00"/>
    <s v="October, 2018"/>
    <s v="October, 2018´"/>
    <s v="Nufarm Industria Quimica E Farmaceutica Sa"/>
    <x v="2"/>
    <s v="Ceará"/>
    <s v="Nufarm Australia"/>
    <s v="MELBOURNE"/>
    <s v="PECEM"/>
    <s v="38089199"/>
    <s v="576 PACKAGE CONTAINS IMIDACLOPRID"/>
    <n v="45984"/>
    <n v="45.98"/>
    <n v="1647000"/>
    <n v="35.816805845511482"/>
    <x v="5"/>
    <s v="Nuprid"/>
    <s v="Insecticide"/>
  </r>
  <r>
    <d v="2018-10-26T00:00:00"/>
    <s v="October, 2018"/>
    <s v="October, 2018´"/>
    <s v="Nufarm Industria Quimica &amp; Farmaceutica Sa"/>
    <x v="2"/>
    <s v="São Paulo"/>
    <s v="Sulphur Mills Ltd."/>
    <s v="ANKLESHWAR"/>
    <s v="SANTOS"/>
    <s v="38089199"/>
    <s v="7X20 GP 140 PALLETS CONTAINING 5600 BOXES NUPRID 700 WG"/>
    <n v="67984"/>
    <n v="67.98"/>
    <n v="1475000"/>
    <n v="21.696281477994823"/>
    <x v="5"/>
    <s v="Nuprid"/>
    <s v="Insecticide"/>
  </r>
  <r>
    <d v="2018-10-26T00:00:00"/>
    <s v="October, 2018"/>
    <s v="October, 2018´"/>
    <s v="Nufarm Industria Quimica E Farmaceutica Sa"/>
    <x v="2"/>
    <s v="Ceará"/>
    <s v="Gharda Chemicals Ltd."/>
    <s v="NHAVA SHEVA (JAWAHARLAL N"/>
    <s v="PECEM"/>
    <s v="29333922"/>
    <s v="5X20 FCL CONTAINER STC TOTAL 340 DRUMS ONLY INSECTICIDE CLORPIRIFOS TECNICO AGRIPEC"/>
    <n v="105932"/>
    <n v="105.93"/>
    <n v="2902000"/>
    <n v="27.394932598270589"/>
    <x v="7"/>
    <s v="Agripec"/>
    <s v="Pesticide"/>
  </r>
  <r>
    <d v="2018-10-25T00:00:00"/>
    <s v="October, 2018"/>
    <s v="October, 2018´"/>
    <s v="Nufarm Industria Quimica &amp; Farmaceutica Sa"/>
    <x v="2"/>
    <s v="São Paulo"/>
    <s v="Shandong Weifang Rainbow Chemical Co., Ltd."/>
    <s v="SHANGHAI"/>
    <s v="SANTOS"/>
    <s v="38089325"/>
    <s v="5400 DRUMS  NUQUAT"/>
    <n v="125280"/>
    <n v="125.28"/>
    <n v="1036000"/>
    <n v="8.2694763729246485"/>
    <x v="21"/>
    <s v="Nuquat"/>
    <s v="Herbicide"/>
  </r>
  <r>
    <d v="2018-10-25T00:00:00"/>
    <s v="October, 2018"/>
    <s v="October, 2018´"/>
    <s v="Nufarm Industria Quimica &amp; Farmaceutica Sa"/>
    <x v="2"/>
    <s v="São Paulo"/>
    <s v="Changzhou August Agrochem Co., Ltd."/>
    <s v="SHANGHAI"/>
    <s v="SANTOS"/>
    <s v="38089323"/>
    <s v="510 CARTONS 360G L THIDIAZURON 180G L DIURON"/>
    <n v="13217"/>
    <n v="13.22"/>
    <n v="109000"/>
    <n v="8.2469546795793303"/>
    <x v="30"/>
    <s v="Not Identified"/>
    <s v="Herbicide"/>
  </r>
  <r>
    <d v="2018-10-25T00:00:00"/>
    <s v="October, 2018"/>
    <s v="October, 2018´"/>
    <s v="Nufarm Industria Quimica &amp; Farmaceutica Sa"/>
    <x v="2"/>
    <s v="São Paulo"/>
    <s v="Shandong Weifang Rainbow Chemical Co., Ltd."/>
    <s v="SHANGHAI"/>
    <s v="SANTOS"/>
    <s v="38089325"/>
    <s v="5400 DRUMS  LITERS NUQUAT"/>
    <n v="125280"/>
    <n v="125.28"/>
    <n v="1036000"/>
    <n v="8.2694763729246485"/>
    <x v="21"/>
    <s v="Nuquat"/>
    <s v="Herbicide"/>
  </r>
  <r>
    <d v="2018-10-24T00:00:00"/>
    <s v="October, 2018"/>
    <s v="October, 2018´"/>
    <s v="Nufarm Industria Quimica E Farmaceutica Sa"/>
    <x v="2"/>
    <s v="Ceará"/>
    <s v="Dow Chemical"/>
    <s v="HOUSTON (TX)"/>
    <s v="PECEM"/>
    <s v="34021300"/>
    <s v="1 20´CONTAINER 234 DRUMS TRITON TM X 114 SURFACTANT 470 LB PLASTIC DRUM"/>
    <n v="55024"/>
    <n v="55.02"/>
    <n v="180000"/>
    <n v="3.2712997964524573"/>
    <x v="14"/>
    <s v="Triton"/>
    <s v="Surfactant"/>
  </r>
  <r>
    <d v="2018-10-24T00:00:00"/>
    <s v="October, 2018"/>
    <s v="October, 2018´"/>
    <s v="Nufarm Industria Quimica E Farmaceutica Sa"/>
    <x v="2"/>
    <s v="Ceará"/>
    <s v="Stolt Nielsen Transport Group"/>
    <s v="VERACRUZ"/>
    <s v="PECEM"/>
    <s v="29211100"/>
    <s v="5 TANK CONTAINER 5 TANK DIMETHYLAMINE AQUEOUS SOLUTION"/>
    <n v="96700"/>
    <n v="96.7"/>
    <n v="103000"/>
    <n v="1.0651499482936919"/>
    <x v="15"/>
    <s v="Not Identified"/>
    <s v="General Chemical"/>
  </r>
  <r>
    <d v="2018-10-24T00:00:00"/>
    <s v="October, 2018"/>
    <s v="October, 2018´"/>
    <s v="Nufarm Industria Quimica E Farmaceutica Sa"/>
    <x v="2"/>
    <s v="Ceará"/>
    <s v="Celanese Operations Mexico S De Rl Cv"/>
    <s v="VERACRUZ"/>
    <s v="PECEM"/>
    <s v="29211100"/>
    <s v="6 TANK CONTAINER 6 TANK DIMETHYLMINE AQUEOUS SOLUTION"/>
    <n v="110500"/>
    <n v="110.5"/>
    <n v="118000"/>
    <n v="1.0678733031674208"/>
    <x v="15"/>
    <s v="Not Identified"/>
    <s v="General Chemical"/>
  </r>
  <r>
    <d v="2018-10-22T00:00:00"/>
    <s v="October, 2018"/>
    <s v="October, 2018´"/>
    <s v="Nufarm Industria Quimica E Farmaceutica Sa"/>
    <x v="2"/>
    <s v="Ceará"/>
    <s v="Dow Chemical"/>
    <s v="HOUSTON (TX)"/>
    <s v="PECEM"/>
    <s v="34021300"/>
    <s v="1 20´ CONTAINER 226 DRUM LOADED INTO TRITON TM X 1114 SURFACTANT 470 LB PLASTIC DRUM"/>
    <n v="55024"/>
    <n v="55.02"/>
    <n v="180000"/>
    <n v="3.2712997964524573"/>
    <x v="14"/>
    <s v="Triton"/>
    <s v="Surfactant"/>
  </r>
  <r>
    <d v="2018-10-22T00:00:00"/>
    <s v="October, 2018"/>
    <s v="October, 2018´"/>
    <s v="Nufarm Industria Quimica E Farmaceutica Sa"/>
    <x v="2"/>
    <s v="Ceará"/>
    <s v="Dow Chemical"/>
    <s v="HOUSTON (TX)"/>
    <s v="PECEM"/>
    <s v="34021300"/>
    <s v="1 20´CONTAINER 234 DRUMS TRITON TM X 114 SURFACTANT 470 LB PLASTIC DRUM"/>
    <n v="55024"/>
    <n v="55.02"/>
    <n v="180000"/>
    <n v="3.2712997964524573"/>
    <x v="14"/>
    <s v="Triton"/>
    <s v="Surfactant"/>
  </r>
  <r>
    <d v="2018-10-22T00:00:00"/>
    <s v="October, 2018"/>
    <s v="October, 2018´"/>
    <s v="Nufarm Industria Quimica E Farmaceutica Sa"/>
    <x v="2"/>
    <s v="Ceará"/>
    <s v="Dow Chemical"/>
    <s v="HOUSTON (TX)"/>
    <s v="PECEM"/>
    <s v="34021300"/>
    <s v="1 20´CONTAINER 234 DRUMS LOADED INTO TRITON TM X 114 SURFACTANT 470 LB PLASTIC DRUM"/>
    <n v="55023"/>
    <n v="55.02"/>
    <n v="180000"/>
    <n v="3.2713592497682789"/>
    <x v="14"/>
    <s v="Triton"/>
    <s v="Surfactant"/>
  </r>
  <r>
    <d v="2018-10-22T00:00:00"/>
    <s v="October, 2018"/>
    <s v="October, 2018´"/>
    <s v="Nufarm Industria Quimica E Farmaceutica Sa"/>
    <x v="2"/>
    <s v="Ceará"/>
    <s v="Newport China Tank Containers Co."/>
    <s v="HOUSTON (TX)"/>
    <s v="PECEM"/>
    <s v="27070000"/>
    <s v="1 TK XYLENE ASTM XYLENES"/>
    <n v="18770"/>
    <n v="18.77"/>
    <s v=""/>
    <e v="#VALUE!"/>
    <x v="20"/>
    <s v="Not Identified"/>
    <s v="General Chemical"/>
  </r>
  <r>
    <d v="2018-10-21T00:00:00"/>
    <s v="October, 2018"/>
    <s v="October, 2018´"/>
    <s v="Nufarm Industria Quimica &amp; Farmaceutica Sa"/>
    <x v="2"/>
    <s v="São Paulo"/>
    <s v="Shandong Weifang Rainbow Chemical Co., Ltd."/>
    <s v="SHANGHAI"/>
    <s v="SANTOS"/>
    <s v="38089325"/>
    <s v="5400 DRUMS NUQUAT PARAQUAT 276G,L SL"/>
    <n v="125280"/>
    <n v="125.28"/>
    <n v="1036000"/>
    <n v="8.2694763729246485"/>
    <x v="21"/>
    <s v="Nuquat"/>
    <s v="Herbicide"/>
  </r>
  <r>
    <d v="2018-10-20T00:00:00"/>
    <s v="October, 2018"/>
    <s v="October, 2018´"/>
    <s v="Nufarm Industria Quimica E Farmaceutica Sa"/>
    <x v="2"/>
    <s v="Ceará"/>
    <s v="Nufarm Chemical Shanghai Co., Ltd."/>
    <s v="SHANGHAI"/>
    <s v="PECEM"/>
    <s v="29333921"/>
    <s v="004 40´ X 8´ X 9´6&quot; HIGH CUBE SLAC 140 BAGS PICLORAM TECNICO NUFARM"/>
    <n v="70560"/>
    <n v="70.56"/>
    <n v="2728000"/>
    <n v="38.662131519274375"/>
    <x v="2"/>
    <s v="Not Identified"/>
    <s v="Herbicide"/>
  </r>
  <r>
    <d v="2018-10-20T00:00:00"/>
    <s v="October, 2018"/>
    <s v="October, 2018´"/>
    <s v="Nufarm Industria Quimica E Farmaceutica Sa"/>
    <x v="2"/>
    <s v="Ceará"/>
    <s v="Nufarm Gmb H &amp; Co."/>
    <s v="HAMBURG"/>
    <s v="PECEM"/>
    <s v="29189912"/>
    <s v="120 PALLET ACIDO TECNICO D ACID TECNICO NUFARM"/>
    <n v="122760"/>
    <n v="122.76"/>
    <n v="1056000"/>
    <n v="8.6021505376344081"/>
    <x v="9"/>
    <s v="2,4 D"/>
    <s v="Herbicide"/>
  </r>
  <r>
    <d v="2018-10-19T00:00:00"/>
    <s v="October, 2018"/>
    <s v="October, 2018´"/>
    <s v="Nufarm Industria Quimica &amp; Farmaceutica Sa"/>
    <x v="2"/>
    <s v="São Paulo"/>
    <s v="Sulphur Mills Ltd."/>
    <s v="ANKLESHWAR"/>
    <s v="SANTOS"/>
    <s v="38089199"/>
    <s v="1X20 GP 20 PALLETS CONTAINING 800 BOXES NUPRID 700 WG"/>
    <n v="9712"/>
    <n v="9.7100000000000009"/>
    <n v="211000"/>
    <n v="21.725700164744644"/>
    <x v="5"/>
    <s v="Nuprid"/>
    <s v="Insecticide"/>
  </r>
  <r>
    <d v="2018-10-18T00:00:00"/>
    <s v="October, 2018"/>
    <s v="October, 2018´"/>
    <s v="Nufarm Industria Quimica &amp; Farmaceutica Sa"/>
    <x v="2"/>
    <s v="São Paulo"/>
    <s v="Shandong Weifang Rainbow Chemical Co., Ltd."/>
    <s v="SHANGHAI"/>
    <s v="SANTOS"/>
    <s v="38089325"/>
    <s v="5400 DRUMS  NUQUAT"/>
    <n v="125280"/>
    <n v="125.28"/>
    <n v="1036000"/>
    <n v="8.2694763729246485"/>
    <x v="21"/>
    <s v="Nuquat"/>
    <s v="Herbicide"/>
  </r>
  <r>
    <d v="2018-10-17T00:00:00"/>
    <s v="October, 2018"/>
    <s v="October, 2018´"/>
    <s v="Nufarm Industria Quimica E Farmaceutica Sa"/>
    <x v="2"/>
    <s v="Ceará"/>
    <s v="Nufarm Gmb H &amp; Co."/>
    <s v="HAMBURG"/>
    <s v="PECEM"/>
    <s v="29189912"/>
    <s v="006 20´ X 8´ X 8´6&quot; GENERAL PU SLAC 120 BAGS ACID TECNICO NUFARM"/>
    <n v="122760"/>
    <n v="122.76"/>
    <n v="1056000"/>
    <n v="8.6021505376344081"/>
    <x v="9"/>
    <s v="2,4 D"/>
    <s v="Herbicide"/>
  </r>
  <r>
    <d v="2018-10-17T00:00:00"/>
    <s v="October, 2018"/>
    <s v="October, 2018´"/>
    <s v="Nufarm Industria Quimica E Farmaceutica Sa"/>
    <x v="2"/>
    <s v="Ceará"/>
    <s v="Nufarm Gmb H &amp; Co."/>
    <s v="HAMBURG"/>
    <s v="PECEM"/>
    <s v="29189912"/>
    <s v="006 20´ X 8´ X 8´6&quot; GENERAL PU SLAC 120 BAGS ACID TECNICO NUFARM"/>
    <n v="122760"/>
    <n v="122.76"/>
    <n v="1056000"/>
    <n v="8.6021505376344081"/>
    <x v="9"/>
    <s v="2,4 D"/>
    <s v="Herbicide"/>
  </r>
  <r>
    <d v="2018-10-13T00:00:00"/>
    <s v="October, 2018"/>
    <s v="October, 2018´"/>
    <s v="Nufarm Industria Quimica E Farmaceutica Sa"/>
    <x v="2"/>
    <s v="Ceará"/>
    <s v="Nufarm Australia"/>
    <s v="MELBOURNE"/>
    <s v="PECEM"/>
    <s v="29189912"/>
    <s v="100 PACKAGE 2,4-DICHLOROPHENOXYACETIC ACID NON HAZARDOUS"/>
    <n v="93500"/>
    <n v="93.5"/>
    <n v="1388000"/>
    <n v="14.844919786096257"/>
    <x v="9"/>
    <s v="2,4 D"/>
    <s v="Herbicide"/>
  </r>
  <r>
    <d v="2018-10-13T00:00:00"/>
    <s v="October, 2018"/>
    <s v="October, 2018´"/>
    <s v="Nufarm Industria Quimica E Farmaceutica Sa"/>
    <x v="2"/>
    <s v="Ceará"/>
    <s v="Nufarm Gmb H &amp; Co."/>
    <s v="HAMBURG"/>
    <s v="PECEM"/>
    <s v="29189912"/>
    <s v="80 PALLETS ACIDO TECNICO"/>
    <n v="81840"/>
    <n v="81.84"/>
    <n v="704000"/>
    <n v="8.6021505376344081"/>
    <x v="9"/>
    <s v="2,4 D"/>
    <s v="Herbicide"/>
  </r>
  <r>
    <d v="2018-10-10T00:00:00"/>
    <s v="October, 2018"/>
    <s v="October, 2018´"/>
    <s v="Nufarm Industria Quimica E Farmaceutica Sa"/>
    <x v="2"/>
    <s v="Ceará"/>
    <s v="Nufarm Gmb H &amp; Co."/>
    <s v="HAMBURG"/>
    <s v="PECEM"/>
    <s v="29189912"/>
    <s v="006 20´ X 8´ X 8´6&quot; GENERAL PU SLAC ACID TECNICO NUFARM"/>
    <n v="122760"/>
    <n v="122.76"/>
    <n v="1056000"/>
    <n v="8.6021505376344081"/>
    <x v="9"/>
    <s v="2,4 D"/>
    <s v="Herbicide"/>
  </r>
  <r>
    <d v="2018-10-10T00:00:00"/>
    <s v="October, 2018"/>
    <s v="October, 2018´"/>
    <s v="Nufarm Industria Quimica E Farmaceutica Sa"/>
    <x v="2"/>
    <s v="Ceará"/>
    <s v="Sulphur Mills Ltd."/>
    <s v="HAZIRA"/>
    <s v="PECEM"/>
    <s v="38086990"/>
    <s v="57 IBCS LAMB  DA-CYHALOTHRIN"/>
    <n v="64140"/>
    <n v="64.14"/>
    <n v="453000"/>
    <n v="7.06267539756782"/>
    <x v="6"/>
    <s v="Kaiso"/>
    <s v="Pesticide"/>
  </r>
  <r>
    <d v="2018-10-10T00:00:00"/>
    <s v="October, 2018"/>
    <s v="October, 2018´"/>
    <s v="Nufarm Industria Quimica E Farmaceutica Sa"/>
    <x v="2"/>
    <s v="Ceará"/>
    <s v="Nufarm Gmb H &amp; Co."/>
    <s v="HAMBURG"/>
    <s v="PECEM"/>
    <s v="29189912"/>
    <s v="006 20´ X 8´ X 8´6&quot; GENERAL PU SLAC 120 BAGS ACID TECNICO NUFARM"/>
    <n v="122760"/>
    <n v="122.76"/>
    <n v="1056000"/>
    <n v="8.6021505376344081"/>
    <x v="9"/>
    <s v="2,4 D"/>
    <s v="Herbicide"/>
  </r>
  <r>
    <d v="2018-10-07T00:00:00"/>
    <s v="October, 2018"/>
    <s v="October, 2018´"/>
    <s v="Nufarm Industria Quimica E Farmaceutica Sa"/>
    <x v="2"/>
    <s v="Ceará"/>
    <s v="Nufarm Chemical Shanghai Co., Ltd."/>
    <s v="SHANGHAI"/>
    <s v="PECEM"/>
    <s v="29339969"/>
    <s v="001 40´ X 8´ X 8´6&quot; GENERAL PU SLAC 60 BAGS TEBUCONAZOLE TECNICO AGRIPEC"/>
    <n v="18180"/>
    <n v="18.18"/>
    <n v="260000"/>
    <n v="14.301430143014301"/>
    <x v="8"/>
    <s v="Torque"/>
    <s v="Fungicide"/>
  </r>
  <r>
    <d v="2018-10-05T00:00:00"/>
    <s v="October, 2018"/>
    <s v="October, 2018´"/>
    <s v="Nufarm Industria Quimica E Farmaceutica Sa"/>
    <x v="2"/>
    <s v="Ceará"/>
    <s v="Gharda Chemicals Ltd."/>
    <s v="ROTTERDAM"/>
    <s v="PECEM"/>
    <s v="29269023"/>
    <s v="CYPERMETHRIN TECHNICAL PYRETHROID, PESTICIDE, LIQUID"/>
    <n v="20280"/>
    <n v="20.28"/>
    <n v="273000"/>
    <n v="13.461538461538462"/>
    <x v="16"/>
    <s v="Not Identified"/>
    <s v="Insecticide"/>
  </r>
  <r>
    <d v="2018-10-03T00:00:00"/>
    <s v="October, 2018"/>
    <s v="October, 2018´"/>
    <s v="Nufarm Industria Quimica E Farmaceutica Sa"/>
    <x v="2"/>
    <s v="Ceará"/>
    <s v="Nufarm Australia"/>
    <s v="MELBOURNE"/>
    <s v="PECEM"/>
    <s v="29189912"/>
    <s v="100 PACKAGE 2,4 DICHLOROPHENOXYACETIC ACID"/>
    <n v="93500"/>
    <n v="93.5"/>
    <n v="1388000"/>
    <n v="14.844919786096257"/>
    <x v="9"/>
    <s v="2,4 D"/>
    <s v="Herbicide"/>
  </r>
  <r>
    <d v="2018-10-03T00:00:00"/>
    <s v="October, 2018"/>
    <s v="October, 2018´"/>
    <s v="Nufarm Industria Quimica E Farmaceutica Sa"/>
    <x v="2"/>
    <s v="Ceará"/>
    <s v="Nufarm Australia"/>
    <s v="MELBOURNE"/>
    <s v="PECEM"/>
    <s v="29189912"/>
    <s v="100 PACKAGE 2,4 DICHLOROPHENOXYACETIC   ACID"/>
    <n v="93500"/>
    <n v="93.5"/>
    <n v="1388000"/>
    <n v="14.844919786096257"/>
    <x v="9"/>
    <s v="2,4 D"/>
    <s v="Herbicide"/>
  </r>
  <r>
    <d v="2018-10-03T00:00:00"/>
    <s v="October, 2018"/>
    <s v="October, 2018´"/>
    <s v="Nufarm Industria Quimica E Farmaceutica Sa"/>
    <x v="2"/>
    <s v="Ceará"/>
    <s v="Nufarm Australia"/>
    <s v="MELBOURNE"/>
    <s v="PECEM"/>
    <s v="29189912"/>
    <s v="100 PACKAGE 2,4 DICHLOROPHENOXYACETIC ACID"/>
    <n v="93500"/>
    <n v="93.5"/>
    <n v="1388000"/>
    <n v="14.844919786096257"/>
    <x v="9"/>
    <s v="2,4 D"/>
    <s v="Herbicide"/>
  </r>
  <r>
    <d v="2018-10-03T00:00:00"/>
    <s v="October, 2018"/>
    <s v="October, 2018´"/>
    <s v="Nufarm Industria Quimica E Farmaceutica Sa"/>
    <x v="2"/>
    <s v="Ceará"/>
    <s v="Nufarm Australia"/>
    <s v="MELBOURNE"/>
    <s v="PECEM"/>
    <s v="29189912"/>
    <s v="100 PACKAGE 2,4 DICHLOROPHENOXYACETIC   ACID"/>
    <n v="93500"/>
    <n v="93.5"/>
    <n v="1388000"/>
    <n v="14.844919786096257"/>
    <x v="9"/>
    <s v="2,4 D"/>
    <s v="Herbicide"/>
  </r>
  <r>
    <d v="2018-10-02T00:00:00"/>
    <s v="October, 2018"/>
    <s v="October, 2018´"/>
    <s v="Nufarm Industria Quimica E Farmaceutica Sa"/>
    <x v="2"/>
    <s v="Ceará"/>
    <s v="Nufarm Gmb H &amp; Co."/>
    <s v="HAMBURG"/>
    <s v="PECEM"/>
    <s v="29189912"/>
    <s v="006 20´ X 8´ X 8´6&quot; GENERAL PU SLAC 120 BAGS ACID TECNICO NUFARM"/>
    <n v="122760"/>
    <n v="122.76"/>
    <n v="1056000"/>
    <n v="8.6021505376344081"/>
    <x v="9"/>
    <s v="2,4 D"/>
    <s v="Herbicide"/>
  </r>
  <r>
    <d v="2018-10-01T00:00:00"/>
    <s v="October, 2018"/>
    <s v="October, 2018´"/>
    <s v="Nufarm Industria Quimica &amp; Farmaceutica Sa"/>
    <x v="2"/>
    <s v="São Paulo"/>
    <s v="Shandong Weifang Rainbow Chemical Co., Ltd."/>
    <s v="SHANGHAI"/>
    <s v="SANTOS"/>
    <s v="38089325"/>
    <s v="5400 DRUMS NUQUAT PARAQUAT"/>
    <n v="125280"/>
    <n v="125.28"/>
    <n v="1036000"/>
    <n v="8.2694763729246485"/>
    <x v="21"/>
    <s v="Nuquat"/>
    <s v="Herbicide"/>
  </r>
  <r>
    <d v="2018-10-01T00:00:00"/>
    <s v="October, 2018"/>
    <s v="October, 2018´"/>
    <s v="Nufarm Industria Quimica &amp; Farmaceutica Sa"/>
    <x v="2"/>
    <s v="São Paulo"/>
    <s v="Shandong Weifang Rainbow Chemical Co., Ltd."/>
    <s v="SHANGHAI"/>
    <s v="SANTOS"/>
    <s v="38089325"/>
    <s v="5400 DRUMS NUQUAT PARAQUAT"/>
    <n v="125280"/>
    <n v="125.28"/>
    <n v="1036000"/>
    <n v="8.2694763729246485"/>
    <x v="21"/>
    <s v="Nuquat"/>
    <s v="Herbicide"/>
  </r>
  <r>
    <d v="2018-09-28T00:00:00"/>
    <s v="September, 2018"/>
    <s v="September, 2018´"/>
    <s v="Nufarm Industria Quimica &amp; Farmaceutica Sa"/>
    <x v="2"/>
    <s v="São Paulo"/>
    <s v="Sulphur Mills Ltd."/>
    <s v="ANKLESHWAR"/>
    <s v="SANTOS"/>
    <s v="38089199"/>
    <s v="1X20 GP 20 PALLETS CONTAINING 800 BOXES NUPRID 700 IMIDACLOPRID 70% WG"/>
    <n v="9712"/>
    <n v="9.7100000000000009"/>
    <n v="213000"/>
    <n v="21.93163097199341"/>
    <x v="5"/>
    <s v="Nuprid"/>
    <s v="Insecticide"/>
  </r>
  <r>
    <d v="2018-09-26T00:00:00"/>
    <s v="September, 2018"/>
    <s v="Septem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885000"/>
    <n v="8.0630466472303208"/>
    <x v="19"/>
    <s v="Manfill 800 WP"/>
    <s v="Fungicide"/>
  </r>
  <r>
    <d v="2018-09-26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CL 6.1 UN 3016 NUQUAT PARAQUAT 276G L SL"/>
    <n v="125280"/>
    <n v="125.28"/>
    <n v="973000"/>
    <n v="7.7666028097062583"/>
    <x v="21"/>
    <s v="Nuquat"/>
    <s v="Herbicide"/>
  </r>
  <r>
    <d v="2018-09-26T00:00:00"/>
    <s v="September, 2018"/>
    <s v="Septem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885000"/>
    <n v="8.0630466472303208"/>
    <x v="19"/>
    <s v="Manfill 800 WP"/>
    <s v="Fungicide"/>
  </r>
  <r>
    <d v="2018-09-26T00:00:00"/>
    <s v="September, 2018"/>
    <s v="September, 2018´"/>
    <s v="Nufarm Industria Quimica E Farmaceutica Sa"/>
    <x v="2"/>
    <s v="Ceará"/>
    <s v="Nufarm Chemical Shanghai Co., Ltd."/>
    <s v="SHANGHAI"/>
    <s v="PECEM"/>
    <s v="29333919"/>
    <s v="ONE 20´ X 8´ X 8´6&quot; GENERAL PU SLAC 40 BAGS FLUAZINAM TECNICO NUFARM"/>
    <n v="20120"/>
    <n v="20.12"/>
    <n v="533000"/>
    <n v="26.491053677932406"/>
    <x v="10"/>
    <s v="Fluazinan Pestanal"/>
    <s v="Fungicide"/>
  </r>
  <r>
    <d v="2018-09-26T00:00:00"/>
    <s v="September, 2018"/>
    <s v="September, 2018´"/>
    <s v="Nufarm Industria Quimica &amp; Farmaceutica Sa"/>
    <x v="2"/>
    <s v="São Paulo"/>
    <s v="Indofil Industries Ltd."/>
    <s v="HAZIRA"/>
    <s v="SANTOS"/>
    <s v="38089200"/>
    <s v="10240 BAGS MANFIL 800 WPIN DIAN"/>
    <n v="109760"/>
    <n v="109.76"/>
    <n v="885000"/>
    <n v="8.0630466472303208"/>
    <x v="19"/>
    <s v="Manfill 800 WP"/>
    <s v="Fungicide"/>
  </r>
  <r>
    <d v="2018-09-26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CL 6.1 UN 3016 NUQUAT PARAQUAT 276G L SL"/>
    <n v="125280"/>
    <n v="125.28"/>
    <n v="973000"/>
    <n v="7.7666028097062583"/>
    <x v="21"/>
    <s v="Nuquat"/>
    <s v="Herbicide"/>
  </r>
  <r>
    <d v="2018-09-26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9´6&quot; HIGH CUBE SLAC 100 BAGS GLIFOSATO TECNICO NUFARM FC"/>
    <n v="100300"/>
    <n v="100.3"/>
    <n v="427000"/>
    <n v="4.2572283150548351"/>
    <x v="3"/>
    <s v="Nufosate"/>
    <s v="Herbicide"/>
  </r>
  <r>
    <d v="2018-09-26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9´6&quot; HIGH CUBE SLAC 100 BAGS GLIFOSATO TECNICO NUFARM FC"/>
    <n v="100300"/>
    <n v="100.3"/>
    <n v="427000"/>
    <n v="4.2572283150548351"/>
    <x v="3"/>
    <s v="Nufosate"/>
    <s v="Herbicide"/>
  </r>
  <r>
    <d v="2018-09-26T00:00:00"/>
    <s v="September, 2018"/>
    <s v="September, 2018´"/>
    <s v="Nufarm Industria Quimica E Farmaceutica Sa"/>
    <x v="2"/>
    <s v="Ceará"/>
    <s v="Nufarm Australia"/>
    <s v="MELBOURNE"/>
    <s v="PECEM"/>
    <s v="29189912"/>
    <s v="100 PACKAGE 2,4-DICHLOROPHENOXYACETIC ACID"/>
    <n v="93500"/>
    <n v="93.5"/>
    <n v="1477000"/>
    <n v="15.796791443850267"/>
    <x v="9"/>
    <s v="2,4 D"/>
    <s v="Herbicide"/>
  </r>
  <r>
    <d v="2018-09-26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UN 3016 IMO 6.1 NUQUAT PARAQUAT 276G L SL"/>
    <n v="125280"/>
    <n v="125.28"/>
    <n v="973000"/>
    <n v="7.7666028097062583"/>
    <x v="21"/>
    <s v="Nuquat"/>
    <s v="Herbicide"/>
  </r>
  <r>
    <d v="2018-09-26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9´6&quot; HIGH CUBE SLAC 100 BAGS GLIFOSATO TECNICO NUFARM FC"/>
    <n v="100300"/>
    <n v="100.3"/>
    <n v="427000"/>
    <n v="4.2572283150548351"/>
    <x v="3"/>
    <s v="Nufosate"/>
    <s v="Herbicide"/>
  </r>
  <r>
    <d v="2018-09-25T00:00:00"/>
    <s v="September, 2018"/>
    <s v="September, 2018´"/>
    <s v="Nufarm Industria Quimica E Farmaceutica Sa"/>
    <x v="2"/>
    <s v="Ceará"/>
    <s v="Nufarm Gmb H &amp; Co."/>
    <s v="HAMBURG"/>
    <s v="PECEM"/>
    <s v="29189912"/>
    <s v="6 20´ X 8´ X 8´6&quot; GENERAL PU SLAC 120 BAGS ACIDO TECNICO"/>
    <n v="122760"/>
    <n v="122.76"/>
    <n v="1041000"/>
    <n v="8.4799608993157385"/>
    <x v="9"/>
    <s v="2,4 D"/>
    <s v="Herbicide"/>
  </r>
  <r>
    <d v="2018-09-25T00:00:00"/>
    <s v="September, 2018"/>
    <s v="September, 2018´"/>
    <s v="Nufarm Industria Quimica E Farmaceutica Sa"/>
    <x v="2"/>
    <s v="Ceará"/>
    <s v="Newport China Tank Containers Co."/>
    <s v="HOUSTON (TX)"/>
    <s v="PECEM"/>
    <s v="29211923"/>
    <s v="9 20´ X 8´ X 8´6&quot; TANK CONTA SLAC 9 TANK MONOISOPROPYLAMINE"/>
    <n v="131380.01"/>
    <n v="131.38"/>
    <n v="395000"/>
    <n v="3.0065456685533816"/>
    <x v="13"/>
    <s v="Not Identified"/>
    <s v="General Chemical"/>
  </r>
  <r>
    <d v="2018-09-23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PARAQUAT 276G L"/>
    <n v="125280"/>
    <n v="125.28"/>
    <n v="973000"/>
    <n v="7.7666028097062583"/>
    <x v="21"/>
    <s v="Nuquat"/>
    <s v="Herbicide"/>
  </r>
  <r>
    <d v="2018-09-23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PARAQUAT 276G L"/>
    <n v="125280"/>
    <n v="125.28"/>
    <n v="973000"/>
    <n v="7.7666028097062583"/>
    <x v="21"/>
    <s v="Nuquat"/>
    <s v="Herbicide"/>
  </r>
  <r>
    <d v="2018-09-23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PARAQUAT 276G L"/>
    <n v="125280"/>
    <n v="125.28"/>
    <n v="973000"/>
    <n v="7.7666028097062583"/>
    <x v="21"/>
    <s v="Nuquat"/>
    <s v="Herbicide"/>
  </r>
  <r>
    <d v="2018-09-21T00:00:00"/>
    <s v="September, 2018"/>
    <s v="September, 2018´"/>
    <s v="Nufarm Industria Quimica &amp; Farmaceutica Sa"/>
    <x v="2"/>
    <s v="São Paulo"/>
    <s v="Sulphur Mills Ltd."/>
    <s v="ANKLESHWAR"/>
    <s v="SANTOS"/>
    <s v="38089199"/>
    <s v="6X20 GP SAID TO CONTAIN 120 PALLETS CONTAINING 4800 BOXES NUPRID 700 WG"/>
    <n v="58272"/>
    <n v="58.27"/>
    <n v="1275000"/>
    <n v="21.88014827018122"/>
    <x v="5"/>
    <s v="Nuprid"/>
    <s v="Insecticide"/>
  </r>
  <r>
    <d v="2018-09-21T00:00:00"/>
    <s v="September, 2018"/>
    <s v="September, 2018´"/>
    <s v="Nufarm Industria Quimica &amp; Farmaceutica Sa"/>
    <x v="2"/>
    <s v="São Paulo"/>
    <s v="Sulphur Mills Ltd."/>
    <s v="ANKLESHWAR"/>
    <s v="SANTOS"/>
    <s v="38089199"/>
    <s v="2X20  GP 40 PALLETS CONTAINING 1600 BOXES NUPRID 700 WG"/>
    <n v="19424"/>
    <n v="19.420000000000002"/>
    <n v="425000"/>
    <n v="21.88014827018122"/>
    <x v="5"/>
    <s v="Nuprid"/>
    <s v="Insecticide"/>
  </r>
  <r>
    <d v="2018-09-20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PARAQUAT 276G L SL"/>
    <n v="125280"/>
    <n v="125.28"/>
    <n v="973000"/>
    <n v="7.7666028097062583"/>
    <x v="21"/>
    <s v="Nuquat"/>
    <s v="Herbicide"/>
  </r>
  <r>
    <d v="2018-09-20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PARAQUAT 276G L SL CL 6.1 UN 3016"/>
    <n v="125280"/>
    <n v="125.28"/>
    <n v="973000"/>
    <n v="7.7666028097062583"/>
    <x v="21"/>
    <s v="Nuquat"/>
    <s v="Herbicide"/>
  </r>
  <r>
    <d v="2018-09-20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PARAQUAT 276G L SL CL 6.1 UN 3016"/>
    <n v="125280"/>
    <n v="125.28"/>
    <n v="973000"/>
    <n v="7.7666028097062583"/>
    <x v="21"/>
    <s v="Nuquat"/>
    <s v="Herbicide"/>
  </r>
  <r>
    <d v="2018-09-18T00:00:00"/>
    <s v="September, 2018"/>
    <s v="September, 2018´"/>
    <s v="Nufarm Industria Quimica E Farmaceutica Sa"/>
    <x v="2"/>
    <s v="Ceará"/>
    <s v="Newport China Tank Containers Co."/>
    <s v="HOUSTON (TX)"/>
    <s v="PECEM"/>
    <s v="29211923"/>
    <s v="007 20 TANK CONTA SLAC 7 TANK MONOISOPROPYLAMINE BULK CHEMICALS NOS HAZARDOUS UN 1221 ISOPROPYLAMINE"/>
    <n v="102168"/>
    <n v="102.17"/>
    <n v="307000"/>
    <n v="3.0048547490407955"/>
    <x v="13"/>
    <s v="Not Identified"/>
    <s v="General Chemical"/>
  </r>
  <r>
    <d v="2018-09-18T00:00:00"/>
    <s v="September, 2018"/>
    <s v="September, 2018´"/>
    <s v="Nufarm Industria Quimica E Farmaceutica Sa"/>
    <x v="2"/>
    <s v="Ceará"/>
    <s v="Nufarm Australia"/>
    <s v="MELBOURNE"/>
    <s v="PECEM"/>
    <s v="38089199"/>
    <s v="628 PACKAGES IMIDACLOPRID CLASS 9 UN 3077"/>
    <n v="46814"/>
    <n v="46.81"/>
    <n v="1676000"/>
    <n v="35.801256034519589"/>
    <x v="5"/>
    <s v="Nuprid"/>
    <s v="Insecticide"/>
  </r>
  <r>
    <d v="2018-09-18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9´6&quot; HIGH CUBE SLAC 100 BAGS GLIFOSATO TECNICO NUFARM FC"/>
    <n v="100300"/>
    <n v="100.3"/>
    <n v="427000"/>
    <n v="4.2572283150548351"/>
    <x v="3"/>
    <s v="Nufosate"/>
    <s v="Herbicide"/>
  </r>
  <r>
    <d v="2018-09-18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9´6&quot; HIGH CUBE SLAC 100 BAGS GLIFOSATO TECNICO NUFARM FC"/>
    <n v="100300"/>
    <n v="100.3"/>
    <n v="427000"/>
    <n v="4.2572283150548351"/>
    <x v="3"/>
    <s v="Nufosate"/>
    <s v="Herbicide"/>
  </r>
  <r>
    <d v="2018-09-18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9´6&quot; HIGH CUBE SLAC 100 BAGS GLIFOSATO TECNICO NUFARM FC"/>
    <n v="100300"/>
    <n v="100.3"/>
    <n v="427000"/>
    <n v="4.2572283150548351"/>
    <x v="3"/>
    <s v="Nufosate"/>
    <s v="Herbicide"/>
  </r>
  <r>
    <d v="2018-09-18T00:00:00"/>
    <s v="September, 2018"/>
    <s v="September, 2018´"/>
    <s v="Nufarm Industria Quimica E Farmaceutica Sa"/>
    <x v="2"/>
    <s v="Ceará"/>
    <s v="Nufarm Chemical Shanghai Co., Ltd."/>
    <s v="SHANGHAI"/>
    <s v="PECEM"/>
    <s v="29339969"/>
    <s v="ONE 40´ X 8´ X 9´6&quot; HIGH CUBE SLAC 40 BAGS FLUTRIAFOL TECNICO NUFARM"/>
    <n v="18120"/>
    <n v="18.12"/>
    <n v="258000"/>
    <n v="14.23841059602649"/>
    <x v="4"/>
    <s v="Intake"/>
    <s v="Fungicide"/>
  </r>
  <r>
    <d v="2018-09-15T00:00:00"/>
    <s v="September, 2018"/>
    <s v="September, 2018´"/>
    <s v="Nufarm Industria Quimica E Farmaceutica Sa"/>
    <x v="2"/>
    <s v="Ceará"/>
    <s v="Gharda Chemicals Ltd."/>
    <s v="ROTTERDAM"/>
    <s v="PECEM"/>
    <s v="29269000"/>
    <s v="CYPERMETHRIN TECHNICAL PYRETHROID PESTICIDE LIQUID TOXIC 6.1 UN3352 PACKING GROUP III MARINE POLLUTANT"/>
    <n v="20256"/>
    <n v="20.260000000000002"/>
    <n v="43600"/>
    <n v="2.1524486571879935"/>
    <x v="16"/>
    <s v="Not Identified"/>
    <s v="Insecticide"/>
  </r>
  <r>
    <d v="2018-09-14T00:00:00"/>
    <s v="September, 2018"/>
    <s v="September, 2018´"/>
    <s v="Nufarm Industria Quimica &amp; Farmaceutica Sa"/>
    <x v="2"/>
    <s v="São Paulo"/>
    <s v="Sulphur Mills Ltd."/>
    <s v="ANKLESHWAR"/>
    <s v="SANTOS"/>
    <s v="38089199"/>
    <s v="4X20 GP SAID TO CONTAIN 80 PALLETS CONTAINING 3200 BOXES NUPRID IMIDACLOPRID"/>
    <n v="38848"/>
    <n v="38.85"/>
    <n v="850000"/>
    <n v="21.88014827018122"/>
    <x v="5"/>
    <s v="Nuprid"/>
    <s v="Insecticide"/>
  </r>
  <r>
    <d v="2018-09-14T00:00:00"/>
    <s v="September, 2018"/>
    <s v="September, 2018´"/>
    <s v="Nufarm Industria Quimica &amp; Farmaceutica Sa"/>
    <x v="2"/>
    <s v="São Paulo"/>
    <s v="Sulphur Mills Ltd."/>
    <s v="ANKLESHWAR"/>
    <s v="SANTOS"/>
    <s v="38089199"/>
    <s v="3X20 GP 60 PALLETS CONTAINING 2400 BOXES NUPRID IMIDACLOPRID"/>
    <n v="29136"/>
    <n v="29.14"/>
    <n v="638000"/>
    <n v="21.897309170785284"/>
    <x v="5"/>
    <s v="Nuprid"/>
    <s v="Insecticide"/>
  </r>
  <r>
    <d v="2018-09-12T00:00:00"/>
    <s v="September, 2018"/>
    <s v="September, 2018´"/>
    <s v="Nufarm Industria Quimica E Farmaceutica Sa"/>
    <x v="2"/>
    <s v="Ceará"/>
    <s v="Gharda Chemicals Ltd."/>
    <s v="NHAVA SHEVA (JAWAHARLAL N"/>
    <s v="PECEM"/>
    <s v="29242992"/>
    <s v="320 DRUMS INSECTICIDE DIFLUBENZURON TECNICOAGRI PEC FISCAL ID"/>
    <n v="20985"/>
    <n v="20.99"/>
    <n v="672000"/>
    <n v="32.0228734810579"/>
    <x v="34"/>
    <s v="Not Identified"/>
    <s v="Insecticide"/>
  </r>
  <r>
    <d v="2018-09-12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20L,DRUM WITH PALLETS NUQUAT EDUARDO PEREIRA"/>
    <n v="125280"/>
    <n v="125.28"/>
    <n v="973000"/>
    <n v="7.7666028097062583"/>
    <x v="21"/>
    <s v="Nuquat"/>
    <s v="Herbicide"/>
  </r>
  <r>
    <d v="2018-09-12T00:00:00"/>
    <s v="September, 2018"/>
    <s v="September, 2018´"/>
    <s v="Nufarm Industria Quimica E Farmaceutica Sa"/>
    <x v="2"/>
    <s v="Ceará"/>
    <s v="Gharda Chemicals Ltd."/>
    <s v="NHAVA SHEVA (JAWAHARLAL N"/>
    <s v="PECEM"/>
    <s v="29333922"/>
    <s v="CLORPIRIFOS TECNICOAGRIPEC"/>
    <n v="105946"/>
    <n v="105.95"/>
    <n v="2895000"/>
    <n v="27.325241160591244"/>
    <x v="7"/>
    <s v="Agripec"/>
    <s v="Pesticide"/>
  </r>
  <r>
    <d v="2018-09-12T00:00:00"/>
    <s v="September, 2018"/>
    <s v="September, 2018´"/>
    <s v="Nufarm Industria Quimica &amp; Farmaceutica Sa"/>
    <x v="2"/>
    <s v="São Paulo"/>
    <s v="Shandong Weifang Rainbow Chemical Co., Ltd."/>
    <s v="SHANGHAI"/>
    <s v="SANTOS"/>
    <s v="38089325"/>
    <s v="5400 DRUMS NUQUAT EDUARDO PEREIRA"/>
    <n v="125280"/>
    <n v="125.28"/>
    <n v="973000"/>
    <n v="7.7666028097062583"/>
    <x v="21"/>
    <s v="Nuquat"/>
    <s v="Herbicide"/>
  </r>
  <r>
    <d v="2018-09-11T00:00:00"/>
    <s v="September, 2018"/>
    <s v="September, 2018´"/>
    <s v="Nufarm Industria Quimica &amp; Farmaceutica Sa"/>
    <x v="2"/>
    <s v="São Paulo"/>
    <s v="Indofil Industries Ltd."/>
    <s v="HAZIRA"/>
    <s v="SANTOS"/>
    <s v="38089293"/>
    <s v="10240 BAGS MANFIL 800 WPIN DIAN"/>
    <n v="109760"/>
    <n v="109.76"/>
    <n v="361000"/>
    <n v="3.2889941690962101"/>
    <x v="19"/>
    <s v="Manfill 800 WP"/>
    <s v="Fungicide"/>
  </r>
  <r>
    <d v="2018-09-11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8´6&quot; GENERAL PU SLAC 100 BAGS GLIFOSATO TECNICO NUFARM FC"/>
    <n v="100300"/>
    <n v="100.3"/>
    <n v="427000"/>
    <n v="4.2572283150548351"/>
    <x v="3"/>
    <s v="Nufosate"/>
    <s v="Herbicide"/>
  </r>
  <r>
    <d v="2018-09-11T00:00:00"/>
    <s v="September, 2018"/>
    <s v="September, 2018´"/>
    <s v="Nufarm Industria Quimica &amp; Farmaceutica Sa"/>
    <x v="2"/>
    <s v="São Paulo"/>
    <s v="Indofil Industries Ltd."/>
    <s v="HAZIRA"/>
    <s v="SANTOS"/>
    <s v="38089293"/>
    <s v="10240 BAGS MANFIL 800 WPIN DIAN"/>
    <n v="109760"/>
    <n v="109.76"/>
    <n v="361000"/>
    <n v="3.2889941690962101"/>
    <x v="19"/>
    <s v="Manfill 800 WP"/>
    <s v="Fungicide"/>
  </r>
  <r>
    <d v="2018-09-11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8´6&quot; GENERAL PU SLAC 100 BAGS GLIFOSATO TECNICO NUFARM FC"/>
    <n v="100300"/>
    <n v="100.3"/>
    <n v="427000"/>
    <n v="4.2572283150548351"/>
    <x v="3"/>
    <s v="Nufosate"/>
    <s v="Herbicide"/>
  </r>
  <r>
    <d v="2018-09-11T00:00:00"/>
    <s v="September, 2018"/>
    <s v="September, 2018´"/>
    <s v="Nufarm Industria Quimica E Farmaceutica Sa"/>
    <x v="2"/>
    <s v="Ceará"/>
    <s v="Sulphur Mills Ltd."/>
    <s v="HAZIRA"/>
    <s v="PECEM"/>
    <s v="38086990"/>
    <s v="19 IBC TANK AMBDA CYHALOTHRIN"/>
    <n v="21380"/>
    <n v="21.38"/>
    <n v="151000"/>
    <n v="7.06267539756782"/>
    <x v="6"/>
    <s v="Kaiso"/>
    <s v="Pesticide"/>
  </r>
  <r>
    <d v="2018-09-11T00:00:00"/>
    <s v="September, 2018"/>
    <s v="September, 2018´"/>
    <s v="Nufarm Industria Quimica &amp; Farmaceutica Sa"/>
    <x v="2"/>
    <s v="São Paulo"/>
    <s v="Indofil Industries Ltd."/>
    <s v="HAZIRA"/>
    <s v="SANTOS"/>
    <s v="38089293"/>
    <s v="10240 BAGS MANFIL 800 WPIN DIAN"/>
    <n v="109760"/>
    <n v="109.76"/>
    <n v="361000"/>
    <n v="3.2889941690962101"/>
    <x v="19"/>
    <s v="Manfill 800 WP"/>
    <s v="Fungicide"/>
  </r>
  <r>
    <d v="2018-09-10T00:00:00"/>
    <s v="September, 2018"/>
    <s v="September, 2018´"/>
    <s v="Nufarm Industria Quimica E Farmaceutica Sa"/>
    <x v="2"/>
    <s v="Ceará"/>
    <s v="Newport China Tank Containers Co."/>
    <s v="HOUSTON (TX)"/>
    <s v="PECEM"/>
    <s v="29211923"/>
    <s v="6 20´ X 8´ X 8´6&quot; TANK CONTA SLAC 6 TANK MONOISOPROPYLAMINE"/>
    <n v="87163"/>
    <n v="87.16"/>
    <n v="262000"/>
    <n v="3.0058625793054392"/>
    <x v="13"/>
    <s v="Not Identified"/>
    <s v="General Chemical"/>
  </r>
  <r>
    <d v="2018-09-10T00:00:00"/>
    <s v="September, 2018"/>
    <s v="September, 2018´"/>
    <s v="Nufarm Industria Quimica E Farmaceutica Sa"/>
    <x v="2"/>
    <s v="Ceará"/>
    <s v="Newport China Tank Containers Co."/>
    <s v="HOUSTON (TX)"/>
    <s v="PECEM"/>
    <s v="29211923"/>
    <s v="8 20´ X 8´ X 8´6&quot; TANK CONTA SLAC 8 TANK MONOISOPROPYLAMINE BULK CHEMICALS"/>
    <n v="115929"/>
    <n v="115.93"/>
    <n v="349000"/>
    <n v="3.0104633008134289"/>
    <x v="13"/>
    <s v="Not Identified"/>
    <s v="General Chemical"/>
  </r>
  <r>
    <d v="2018-09-06T00:00:00"/>
    <s v="September, 2018"/>
    <s v="September, 2018´"/>
    <s v="Nufarm Industria Quimica E Farmaceutica Sa"/>
    <x v="2"/>
    <s v="Ceará"/>
    <s v="Gharda Chemicals Ltd."/>
    <s v="NHAVA SHEVA (JAWAHARLAL N"/>
    <s v="PECEM"/>
    <s v="29242992"/>
    <s v="1 X 40 HQ CONTAINERS 234 DRUM INSECTICIDE DIFLUBENZUR ON TECNICO AGRIPEC FISCAL ID"/>
    <n v="15366"/>
    <n v="15.37"/>
    <n v="492000"/>
    <n v="32.018742678641154"/>
    <x v="34"/>
    <s v="Not Identified"/>
    <s v="Insecticide"/>
  </r>
  <r>
    <d v="2018-09-06T00:00:00"/>
    <s v="September, 2018"/>
    <s v="September, 2018´"/>
    <s v="Nufarm Industria Quimica E Farmaceutica Sa"/>
    <x v="2"/>
    <s v="Ceará"/>
    <s v="Gharda Chemicals Ltd."/>
    <s v="NHAVA SHEVA (JAWAHARLAL N"/>
    <s v="PECEM"/>
    <s v="29333922"/>
    <s v="6X20 DV CONTAINERSIS 408 DRUM INSECTICIDE CLORPIRIFOS TECNICOAGRIPEC FISCAL"/>
    <n v="127117"/>
    <n v="127.12"/>
    <n v="3473000"/>
    <n v="27.321286688641173"/>
    <x v="7"/>
    <s v="Agripec"/>
    <s v="Pesticide"/>
  </r>
  <r>
    <d v="2018-09-05T00:00:00"/>
    <s v="September, 2018"/>
    <s v="September, 2018´"/>
    <s v="Nufarm Industria Quimica E Farmaceutica Sa"/>
    <x v="2"/>
    <s v="Ceará"/>
    <s v="Sulphur Mills Ltd."/>
    <s v="HAZIRA"/>
    <s v="PECEM"/>
    <s v="38086990"/>
    <s v="1 X 20 FC 19 IBC TANK KAI SO 250CS LAMBDA CYHALOTHR"/>
    <n v="21380"/>
    <n v="21.38"/>
    <n v="151000"/>
    <n v="7.06267539756782"/>
    <x v="6"/>
    <s v="Kaiso"/>
    <s v="Pesticide"/>
  </r>
  <r>
    <d v="2018-09-04T00:00:00"/>
    <s v="September, 2018"/>
    <s v="September, 2018´"/>
    <s v="Nufarm Industria Quimica E Farmaceutica Sa"/>
    <x v="2"/>
    <s v="Ceará"/>
    <s v="Nufarm Australia"/>
    <s v="MELBOURNE"/>
    <s v="PECEM"/>
    <s v="38089199"/>
    <s v="576 PACKAGE ENVIRONMENTALLY HAZARDOUS SUBSTANCE SOLID N O S CONTAINS IMIDACLOPRID"/>
    <n v="45984"/>
    <n v="45.98"/>
    <n v="1647000"/>
    <n v="35.816805845511482"/>
    <x v="5"/>
    <s v="Nuprid"/>
    <s v="Insecticide"/>
  </r>
  <r>
    <d v="2018-09-04T00:00:00"/>
    <s v="September, 2018"/>
    <s v="September, 2018´"/>
    <s v="Nufarm Industria Quimica E Farmaceutica Sa"/>
    <x v="2"/>
    <s v="Ceará"/>
    <s v="Nufarm Australia"/>
    <s v="MELBOURNE"/>
    <s v="PECEM"/>
    <s v="38089199"/>
    <s v="288 PACKAGE ENVIRONMENTALLY HAZARDOUS SUBSTANCE SOLID N O S CONTAINS IMIDACLOPRID"/>
    <n v="22992"/>
    <n v="22.99"/>
    <n v="823000"/>
    <n v="35.795059151009049"/>
    <x v="5"/>
    <s v="Nuprid"/>
    <s v="Insecticide"/>
  </r>
  <r>
    <d v="2018-09-04T00:00:00"/>
    <s v="September, 2018"/>
    <s v="September, 2018´"/>
    <s v="Nufarm Industria Quimica E Farmaceutica Sa"/>
    <x v="2"/>
    <s v="Ceará"/>
    <s v="Nufarm Australia"/>
    <s v="MELBOURNE"/>
    <s v="PECEM"/>
    <s v="38089199"/>
    <s v="576 PACKAGE ENVIRONMENTALLY HAZARDOUS SUBSTANCE SOLID N O S CONTAINS IMIDACLOPRID"/>
    <n v="45984"/>
    <n v="45.98"/>
    <n v="1647000"/>
    <n v="35.816805845511482"/>
    <x v="5"/>
    <s v="Nuprid"/>
    <s v="Insecticide"/>
  </r>
  <r>
    <d v="2018-09-04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8´6&quot; GENERAL PU SLAC 100 BAGS GLIFOSATO TECNICO NUFARM FC"/>
    <n v="100300"/>
    <n v="100.3"/>
    <n v="427000"/>
    <n v="4.2572283150548351"/>
    <x v="3"/>
    <s v="Nufosate"/>
    <s v="Herbicide"/>
  </r>
  <r>
    <d v="2018-09-04T00:00:00"/>
    <s v="September, 2018"/>
    <s v="September, 2018´"/>
    <s v="Nufarm Industria Quimica E Farmaceutica Sa"/>
    <x v="2"/>
    <s v="Ceará"/>
    <s v="Nufarm Chemical Shanghai Co., Ltd."/>
    <s v="SHANGHAI"/>
    <s v="PECEM"/>
    <s v="29333919"/>
    <s v="ONE 20´ X 8´ X 8´6&quot; GENERAL PU SLAC 360 DRUMS FLUROXYPYR-MEPTYL TECHNICAL"/>
    <n v="10080"/>
    <n v="10.08"/>
    <n v="267000"/>
    <n v="26.488095238095237"/>
    <x v="31"/>
    <s v="Nufarm Fluroxypyr"/>
    <s v="Herbicide"/>
  </r>
  <r>
    <d v="2018-09-04T00:00:00"/>
    <s v="September, 2018"/>
    <s v="September, 2018´"/>
    <s v="Nufarm Industria Quimica E Farmaceutica Sa"/>
    <x v="2"/>
    <s v="Ceará"/>
    <s v="Nufarm Chemical Shanghai Co., Ltd."/>
    <s v="SHANGHAI"/>
    <s v="PECEM"/>
    <s v="29313912"/>
    <s v="04 40´ X 8´ X 8´6&quot; GENERAL PU SLAC 100 BAGS GLIFOSATO TECNICO NUFARM FC"/>
    <n v="100300"/>
    <n v="100.3"/>
    <n v="427000"/>
    <n v="4.2572283150548351"/>
    <x v="3"/>
    <s v="Nufosate"/>
    <s v="Herbicide"/>
  </r>
  <r>
    <d v="2018-09-02T00:00:00"/>
    <s v="September, 2018"/>
    <s v="September, 2018´"/>
    <s v="Nufarm Industria Quimica E Farmaceutica Sa"/>
    <x v="2"/>
    <s v="Ceará"/>
    <s v="Gharda Chemicals Ltd."/>
    <s v="NHAVA SHEVA (JAWAHARLAL N"/>
    <s v="PECEM"/>
    <s v="29333922"/>
    <s v="5  X 20  DV  CONTAINERS INSECTICIDE CLORPIRIFOS TECNICOAGRIPEC"/>
    <n v="105867"/>
    <n v="105.87"/>
    <n v="2892000"/>
    <n v="27.317294341012779"/>
    <x v="7"/>
    <s v="Agripec"/>
    <s v="Pesticide"/>
  </r>
  <r>
    <d v="2018-09-02T00:00:00"/>
    <s v="September, 2018"/>
    <s v="September, 2018´"/>
    <s v="Nufarm Industria Quimica E Farmaceutica Sa"/>
    <x v="2"/>
    <s v="Ceará"/>
    <s v="Taminco Bvba"/>
    <s v="ANTWERPEN"/>
    <s v="PECEM"/>
    <s v="29211100"/>
    <s v="DMA 60% DIMETHYLAMINE, AQUEOUS SOLUTION 1160 3 II"/>
    <n v="37380"/>
    <n v="37.380000000000003"/>
    <n v="90800"/>
    <n v="2.4291064740502941"/>
    <x v="15"/>
    <s v="Not Identified"/>
    <s v="General Chemical"/>
  </r>
  <r>
    <d v="2018-09-02T00:00:00"/>
    <s v="September, 2018"/>
    <s v="September, 2018´"/>
    <s v="Nufarm Industria Quimica E Farmaceutica Sa"/>
    <x v="2"/>
    <s v="Florida"/>
    <s v="Indofil Industries Ltd."/>
    <s v="HAZIRA"/>
    <s v="SANTOS"/>
    <s v="38089293"/>
    <s v="10240 BAGS BAGS MANFIL 800 WPIN DIAN"/>
    <n v="109760"/>
    <n v="109.76"/>
    <n v="361000"/>
    <n v="3.2889941690962101"/>
    <x v="19"/>
    <s v="Manfill 800 WP"/>
    <s v="Fungicide"/>
  </r>
  <r>
    <d v="2018-08-30T00:00:00"/>
    <s v="August, 2018"/>
    <s v="August, 2018´"/>
    <s v="Nufarm Industria Quimica &amp; Farmaceutica Sa"/>
    <x v="2"/>
    <s v="São Paulo"/>
    <s v="Shandong Weifang Rainbow Chemical Co., Ltd."/>
    <s v="SHANGHAI"/>
    <s v="SANTOS"/>
    <s v="38089325"/>
    <s v="5400 DRUMS 108,000.00LITERS NUQUAT(PARAQUAT 276G,L SL) PACKED IN 20L,DRUM WITH PALLETS"/>
    <n v="125280"/>
    <n v="125.28"/>
    <n v="850000"/>
    <n v="6.784802043422733"/>
    <x v="21"/>
    <s v="Nuquat"/>
    <s v="Herbicide"/>
  </r>
  <r>
    <d v="2018-08-27T00:00:00"/>
    <s v="August, 2018"/>
    <s v="August, 2018´"/>
    <s v="Nufarm Industria Quimica E Farmaceutica Sa"/>
    <x v="2"/>
    <s v="Ceará"/>
    <s v="Newport China Tank Containers Co."/>
    <s v="HOUSTON (TX)"/>
    <s v="PECEM"/>
    <s v="29211923"/>
    <s v="003 X 20´ X 8´ X 8´6&quot; TANK CONTA SLAC 3 TANK MONOISOPROPYLAMINE - BULK UN 1221, ISOPROPYLAMINE, 3(8),"/>
    <n v="43654"/>
    <n v="43.65"/>
    <n v="133000"/>
    <n v="3.0466852980253813"/>
    <x v="13"/>
    <s v="Not Identified"/>
    <s v="General Chemical"/>
  </r>
  <r>
    <d v="2018-08-27T00:00:00"/>
    <s v="August, 2018"/>
    <s v="August, 2018´"/>
    <s v="Nufarm Industria Quimica &amp; Farmaceutica Sa"/>
    <x v="2"/>
    <s v="São Paulo"/>
    <s v="Shandong Weifang Rainbow Chemical Co., Ltd."/>
    <s v="SHANGHAI"/>
    <s v="SANTOS"/>
    <s v="38089325"/>
    <s v="5400 DRUMS NUQUAT(PARAQUAT 276G,L SL)"/>
    <n v="125280"/>
    <n v="125.28"/>
    <n v="850000"/>
    <n v="6.784802043422733"/>
    <x v="21"/>
    <s v="Nuquat"/>
    <s v="Herbicide"/>
  </r>
  <r>
    <d v="2018-08-27T00:00:00"/>
    <s v="August, 2018"/>
    <s v="August, 2018´"/>
    <s v="Nufarm Industria Quimica E Farmaceutica Sa"/>
    <x v="2"/>
    <s v="Ceará"/>
    <s v="Newport China Tank Containers Co."/>
    <s v="HOUSTON (TX)"/>
    <s v="PECEM"/>
    <s v="29211923"/>
    <s v="08 20´ X 8´ X 8´6&quot; TANK CONTA SLAC 8 TANK MONOISOPROPYLAMINE BULK CHEMICALS NOS HAZARDOUS UN 1221, ISOPROPYLAMINE, 3(8), PG:I"/>
    <n v="115948"/>
    <n v="115.95"/>
    <n v="353000"/>
    <n v="3.0444682098871909"/>
    <x v="13"/>
    <s v="Not Identified"/>
    <s v="General Chemical"/>
  </r>
  <r>
    <d v="2018-08-27T00:00:00"/>
    <s v="August, 2018"/>
    <s v="August, 2018´"/>
    <s v="Nufarm Industria Quimica &amp; Farmaceutica Sa"/>
    <x v="2"/>
    <s v="São Paulo"/>
    <s v="Ningbo Sunjoy Agroscience Co., Ltd."/>
    <s v="SHANGHAI"/>
    <s v="SANTOS"/>
    <s v="38089300"/>
    <s v="1600 CARTONS NIPPON 40 UN:3082 CLASS:9"/>
    <n v="22720"/>
    <n v="22.72"/>
    <n v="154000"/>
    <n v="6.778169014084507"/>
    <x v="1"/>
    <s v="Nippon 40"/>
    <s v="Herbicide"/>
  </r>
  <r>
    <d v="2018-08-25T00:00:00"/>
    <s v="August, 2018"/>
    <s v="August, 2018´"/>
    <s v="Nufarm Industria Quimica &amp; Farmaceutica Sa"/>
    <x v="2"/>
    <s v="São Paulo"/>
    <s v="Indofil Industries Ltd."/>
    <s v="HAZIRA"/>
    <s v="SANTOS"/>
    <s v="38089293"/>
    <s v="MANFIL 800 WPIN DIAN"/>
    <n v="109760"/>
    <n v="109.76"/>
    <n v="334000"/>
    <n v="3.0430029154518952"/>
    <x v="19"/>
    <s v="Manfill 800 WP"/>
    <s v="Fungicide"/>
  </r>
  <r>
    <d v="2018-08-25T00:00:00"/>
    <s v="August, 2018"/>
    <s v="August, 2018´"/>
    <s v="Nufarm Industria Quimica &amp; Farmaceutica Sa"/>
    <x v="2"/>
    <s v="São Paulo"/>
    <s v="Indofil Industries Ltd."/>
    <s v="HAZIRA"/>
    <s v="SANTOS"/>
    <s v="38089293"/>
    <s v="10240 BAGS MANFIL 800 WPIN DIAN"/>
    <n v="109760"/>
    <n v="109.76"/>
    <n v="334000"/>
    <n v="3.0430029154518952"/>
    <x v="19"/>
    <s v="Manfill 800 WP"/>
    <s v="Fungicide"/>
  </r>
  <r>
    <d v="2018-08-25T00:00:00"/>
    <s v="August, 2018"/>
    <s v="August, 2018´"/>
    <s v="Nufarm Industria Quimica E Farmaceutica Sa"/>
    <x v="2"/>
    <s v="Ceará"/>
    <s v="Gharda Chemicals Ltd."/>
    <s v="NHAVA SHEVA (JAWAHARLAL N"/>
    <s v="PECEM"/>
    <s v="29333922"/>
    <s v="CLORPIRIFOS TECNICOAGRIPEC FISCAL"/>
    <n v="105892"/>
    <n v="105.89"/>
    <n v="3024000"/>
    <n v="28.557398103728328"/>
    <x v="7"/>
    <s v="Agripec"/>
    <s v="Pesticide"/>
  </r>
  <r>
    <d v="2018-08-25T00:00:00"/>
    <s v="August, 2018"/>
    <s v="August, 2018´"/>
    <s v="Nufarm Industria Quimica &amp; Farmaceutica Sa"/>
    <x v="2"/>
    <s v="São Paulo"/>
    <s v="Shandong Weifang Rainbow Chemical Co., Ltd."/>
    <s v="SHANGHAI"/>
    <s v="SANTOS"/>
    <s v="38089325"/>
    <s v="4320 DRUMS 86,400.00LITERS NUQUAT(PARAQUAT 276G,L SL) PACKED IN 20L,DRUM WITH PALLETS"/>
    <n v="100224"/>
    <n v="100.22"/>
    <n v="680000"/>
    <n v="6.784802043422733"/>
    <x v="21"/>
    <s v="Nuquat"/>
    <s v="Herbicide"/>
  </r>
  <r>
    <d v="2018-08-25T00:00:00"/>
    <s v="August, 2018"/>
    <s v="August, 2018´"/>
    <s v="Nufarm Industria Quimica &amp; Farmaceutica Sa"/>
    <x v="2"/>
    <s v="São Paulo"/>
    <s v="Shandong Weifang Rainbow Chemical Co., Ltd."/>
    <s v="SHANGHAI"/>
    <s v="SANTOS"/>
    <s v="38089325"/>
    <s v="4320 DRUMS 86,400.00LITERS NUQUAT(PARAQUAT 276G,L SL) PACKED IN 20L,DRUM WITH PALLETS"/>
    <n v="100224"/>
    <n v="100.22"/>
    <n v="680000"/>
    <n v="6.784802043422733"/>
    <x v="21"/>
    <s v="Nuquat"/>
    <s v="Herbicide"/>
  </r>
  <r>
    <d v="2018-08-25T00:00:00"/>
    <s v="August, 2018"/>
    <s v="August, 2018´"/>
    <s v="Nufarm Industria Quimica &amp; Farmaceutica Sa"/>
    <x v="2"/>
    <s v="São Paulo"/>
    <s v="Indofil Industries Ltd."/>
    <s v="HAZIRA"/>
    <s v="SANTOS"/>
    <s v="38089293"/>
    <s v="10240 BAGS MANFIL 800"/>
    <n v="109760"/>
    <n v="109.76"/>
    <n v="334000"/>
    <n v="3.0430029154518952"/>
    <x v="19"/>
    <s v="Manfill 800 WP"/>
    <s v="Fungicide"/>
  </r>
  <r>
    <d v="2018-08-25T00:00:00"/>
    <s v="August, 2018"/>
    <s v="August, 2018´"/>
    <s v="Nufarm Industria Quimica &amp; Farmaceutica Sa"/>
    <x v="2"/>
    <s v="São Paulo"/>
    <s v="Indofil Industries Ltd."/>
    <s v="HAZIRA"/>
    <s v="SANTOS"/>
    <s v="38089293"/>
    <s v="MANFIL 800 WPIN DIAN"/>
    <n v="109760"/>
    <n v="109.76"/>
    <n v="334000"/>
    <n v="3.0430029154518952"/>
    <x v="19"/>
    <s v="Manfill 800 WP"/>
    <s v="Fungicide"/>
  </r>
  <r>
    <d v="2018-08-25T00:00:00"/>
    <s v="August, 2018"/>
    <s v="August, 2018´"/>
    <s v="Nufarm Industria Quimica E Farmaceutica Sa"/>
    <x v="2"/>
    <s v="Ceará"/>
    <s v="Gharda Chemicals Ltd."/>
    <s v="NHAVA SHEVA (JAWAHARLAL N"/>
    <s v="PECEM"/>
    <s v="29333922"/>
    <s v="1 X 20 FCL CONTAINERS SAI D TO CONTAIN 68 DRUM CLORP IRIFOS TECNICO AGRIPEC"/>
    <n v="21181"/>
    <n v="21.18"/>
    <n v="605000"/>
    <n v="28.563335064444548"/>
    <x v="7"/>
    <s v="Agripec"/>
    <s v="Pesticide"/>
  </r>
  <r>
    <d v="2018-08-24T00:00:00"/>
    <s v="August, 2018"/>
    <s v="August, 2018´"/>
    <s v="Nufarm Industria Quimica E Farmaceutica Sa"/>
    <x v="2"/>
    <s v="Ceará"/>
    <s v="Jiangsu Fengshan Group Co., Ltd."/>
    <s v="SHANGHAI"/>
    <s v="PECEM"/>
    <s v="29333929"/>
    <s v="ACETAMIPRIDO TECNICO NUFARM FISCAL CLASS 6.1 UN 27 61 III"/>
    <n v="15090"/>
    <n v="15.09"/>
    <n v="382000"/>
    <n v="25.314777998674618"/>
    <x v="11"/>
    <s v="Not Identified"/>
    <s v="Insecticide"/>
  </r>
  <r>
    <d v="2018-08-14T00:00:00"/>
    <s v="August, 2018"/>
    <s v="August, 2018´"/>
    <s v="Nufarm Industria Quimica E Farmaceutica Sa"/>
    <x v="2"/>
    <s v="Ceará"/>
    <s v="Gharda Chemicals Ltd."/>
    <s v="ROTTERDAM"/>
    <s v="PECEM"/>
    <s v="29269023"/>
    <s v="CYPERMETHRIN TECHNICAL PYRETHROID PESTICIDE LIQUID TOXIC 6.1 UN3352 PACKING GROUP III"/>
    <n v="20245"/>
    <n v="20.25"/>
    <n v="306000"/>
    <n v="15.114843171153371"/>
    <x v="16"/>
    <s v="Not Identified"/>
    <s v="Insecticide"/>
  </r>
  <r>
    <d v="2018-08-12T00:00:00"/>
    <s v="August, 2018"/>
    <s v="August, 2018´"/>
    <s v="Nufarm Industria Quimica E Farmaceutica Sa"/>
    <x v="2"/>
    <s v="Ceará"/>
    <s v="Nufarm Chemical Shanghai Co., Ltd."/>
    <s v="SHANGHAI"/>
    <s v="PECEM"/>
    <s v="29333919"/>
    <s v="ONE 20´ X 8´ X 8´6&quot; GENERAL PU SLAC 360 DRUMS FLUROXYPYR-MEPTYL TECHNICAL FISCAL ID ENVIRONMENTALLY HAZARDOUS SUBSTANCE, SOLID, N.O.S. 1-METHYLHEPTYL(( 4-AMINO-3, 5-DICHLORO-6-FLURO-2-PYRIDYL)OXY) ACETATE PACKING GROUP:III UN:3077 CLASS:9"/>
    <n v="10080"/>
    <n v="10.08"/>
    <n v="255000"/>
    <n v="25.297619047619047"/>
    <x v="31"/>
    <s v="Nufarm Fluroxypyr"/>
    <s v="Herbicide"/>
  </r>
  <r>
    <d v="2018-08-09T00:00:00"/>
    <s v="August, 2018"/>
    <s v="August, 2018´"/>
    <s v="Nufarm Industria Quimica E Farmaceutica Sa"/>
    <x v="2"/>
    <s v="Ceará"/>
    <s v="Nufarm Gmb H &amp; Co."/>
    <s v="HAMBURG"/>
    <s v="PECEM"/>
    <s v="29189912"/>
    <s v="4 20´ X 8´ X 8´6&quot; GENERAL PU SLAC 80 BAGS ACIDO TECNICO"/>
    <n v="81840"/>
    <n v="81.84"/>
    <n v="714000"/>
    <n v="8.7243401759530794"/>
    <x v="9"/>
    <s v="2,4 D"/>
    <s v="Herbicide"/>
  </r>
  <r>
    <d v="2018-08-09T00:00:00"/>
    <s v="August, 2018"/>
    <s v="August, 2018´"/>
    <s v="Nufarm Industria Quimica E Farmaceutica Sa"/>
    <x v="2"/>
    <s v="Florida"/>
    <s v="Indofil Industries Ltd."/>
    <s v="HAZIRA"/>
    <s v="SANTOS"/>
    <s v="38089200"/>
    <s v="10240 BAGS MANFIL 800 WPIN DIAN"/>
    <n v="109760"/>
    <n v="109.76"/>
    <n v="334000"/>
    <n v="3.0430029154518952"/>
    <x v="19"/>
    <s v="Manfill 800 WP"/>
    <s v="Fungicide"/>
  </r>
  <r>
    <d v="2018-08-08T00:00:00"/>
    <s v="August, 2018"/>
    <s v="August, 2018´"/>
    <s v="Nufarm Industria Quimica E Farmaceutica Sa"/>
    <x v="2"/>
    <s v="Ceará"/>
    <s v="Dow Chemical"/>
    <s v="HOUSTON (TX)"/>
    <s v="PECEM"/>
    <s v="34021300"/>
    <s v="4 20´CONTAINER 312 DRUMS TRITON TM X-114 SURFACTANT 470 LB"/>
    <n v="73364"/>
    <n v="73.36"/>
    <n v="240000"/>
    <n v="3.2713592497682789"/>
    <x v="14"/>
    <s v="Triton"/>
    <s v="Surfactant"/>
  </r>
  <r>
    <d v="2018-08-08T00:00:00"/>
    <s v="August, 2018"/>
    <s v="August, 2018´"/>
    <s v="Nufarm Industria Quimica E Farmaceutica Sa"/>
    <x v="2"/>
    <s v="Ceará"/>
    <s v="Dow Chemical"/>
    <s v="HOUSTON (TX)"/>
    <s v="PECEM"/>
    <s v="34021300"/>
    <s v="4 20´CONTAINER 312 DRUMS TRITON X-114 SURFACTANT 470 LB"/>
    <n v="73364"/>
    <n v="73.36"/>
    <n v="240000"/>
    <n v="3.2713592497682789"/>
    <x v="14"/>
    <s v="Triton"/>
    <s v="Surfactant"/>
  </r>
  <r>
    <d v="2018-08-08T00:00:00"/>
    <s v="August, 2018"/>
    <s v="August, 2018´"/>
    <s v="Nufarm Industria Quimica E Farmaceutica Sa"/>
    <x v="2"/>
    <s v="Ceará"/>
    <s v="Newport China Tank Containers Co."/>
    <s v="HOUSTON (TX)"/>
    <s v="PECEM"/>
    <s v="29211923"/>
    <s v="008 X 20´ X 8´ X 8´6&quot; TANK CONTA SLAC 8 TANK MONOISOPROPYLAMINE- BULK UN 1221, ISOPROPYLAMINE"/>
    <n v="116156"/>
    <n v="116.16"/>
    <n v="354000"/>
    <n v="3.0476256069423879"/>
    <x v="13"/>
    <s v="Not Identified"/>
    <s v="General Chemical"/>
  </r>
  <r>
    <d v="2018-08-05T00:00:00"/>
    <s v="August, 2018"/>
    <s v="August, 2018´"/>
    <s v="Nufarm Industria Quimica E Farmaceutica Sa"/>
    <x v="2"/>
    <s v="Ceará"/>
    <s v="Nufarm Chemical Shanghai Co., Ltd."/>
    <s v="SHANGHAI"/>
    <s v="PECEM"/>
    <s v="29333921"/>
    <s v="05 20´ X 8´ X 8´6&quot; GENERAL PU SLAC 180 BAGS PICLORAM TECNICO NORTOX"/>
    <n v="90720"/>
    <n v="90.72"/>
    <n v="4602000"/>
    <n v="50.727513227513228"/>
    <x v="2"/>
    <s v="Not Identified"/>
    <s v="Herbicide"/>
  </r>
  <r>
    <d v="2018-08-02T00:00:00"/>
    <s v="August, 2018"/>
    <s v="August, 2018´"/>
    <s v="Nufarm Industria Quimica E Farmaceutica Sa"/>
    <x v="2"/>
    <s v="Ceará"/>
    <s v="Nufarm Chemical Shanghai Co., Ltd."/>
    <s v="CHONGQING"/>
    <s v="PECEM"/>
    <s v="29313912"/>
    <s v="004 X 40´ X 8´ X 8´6&quot; GENERAL PU SLAC 52 PALLETS GLIFOSATO TECNICO NUFARM FC"/>
    <n v="100300"/>
    <n v="100.3"/>
    <n v="395000"/>
    <n v="3.9381854436689929"/>
    <x v="3"/>
    <s v="Nufosate"/>
    <s v="Herbicide"/>
  </r>
  <r>
    <d v="2018-08-01T00:00:00"/>
    <s v="August, 2018"/>
    <s v="August, 2018´"/>
    <s v="Nufarm Industria Quimica E Farmaceutica Sa"/>
    <x v="2"/>
    <s v="Florida"/>
    <s v="Indofil Industries Ltd."/>
    <s v="HAZIRA"/>
    <s v="SANTOS"/>
    <s v="38089293"/>
    <s v="2800 BAGS MANFIL 800 WP INDI AN"/>
    <n v="74400"/>
    <n v="74.400000000000006"/>
    <n v="226000"/>
    <n v="3.0376344086021505"/>
    <x v="19"/>
    <s v="Manfill 800 WP"/>
    <s v="Fungicide"/>
  </r>
  <r>
    <d v="2018-08-01T00:00:00"/>
    <s v="August, 2018"/>
    <s v="August, 2018´"/>
    <s v="Nufarm Industria Quimica E Farmaceutica Sa"/>
    <x v="2"/>
    <s v="Ceará"/>
    <s v="Sulphur Mills Ltd."/>
    <s v="HAZIRA"/>
    <s v="PECEM"/>
    <s v="38089199"/>
    <s v="19 IBCS KAISO 250CS LAMBD A CYHALOTHRIN"/>
    <n v="21380"/>
    <n v="21.38"/>
    <n v="331000"/>
    <n v="15.481758652946679"/>
    <x v="6"/>
    <s v="Kaiso"/>
    <s v="Pesticide"/>
  </r>
  <r>
    <d v="2018-08-01T00:00:00"/>
    <s v="August, 2018"/>
    <s v="August, 2018´"/>
    <s v="Nufarm Industria Quimica E Farmaceutica Sa"/>
    <x v="2"/>
    <s v="Florida"/>
    <s v="Indofil Industries Ltd."/>
    <s v="HAZIRA"/>
    <s v="SANTOS"/>
    <s v="38089293"/>
    <s v="2800 BAGS MANFIL 800 WP 9 UN NO"/>
    <n v="74400"/>
    <n v="74.400000000000006"/>
    <n v="226000"/>
    <n v="3.0376344086021505"/>
    <x v="19"/>
    <s v="Manfill 800 WP"/>
    <s v="Fungicide"/>
  </r>
  <r>
    <d v="2018-08-01T00:00:00"/>
    <s v="August, 2018"/>
    <s v="August, 2018´"/>
    <s v="Nufarm Industria Quimica E Farmaceutica Sa"/>
    <x v="2"/>
    <s v="Ceará"/>
    <s v="Sulphur Mills Ltd."/>
    <s v="HAZIRA"/>
    <s v="PECEM"/>
    <s v="38089199"/>
    <s v="TOTAL 57 IBCS ON57 PALLET S KAISO250 CS LAMBDA CYHA LOTHRIN"/>
    <n v="64140"/>
    <n v="64.14"/>
    <n v="992000"/>
    <n v="15.466167758029311"/>
    <x v="6"/>
    <s v="Kaiso"/>
    <s v="Pesticide"/>
  </r>
  <r>
    <d v="2018-08-01T00:00:00"/>
    <s v="August, 2018"/>
    <s v="August, 2018´"/>
    <s v="Nufarm Industria Quimica E Farmaceutica Sa"/>
    <x v="2"/>
    <s v="Florida"/>
    <s v="Indofil Industries Ltd."/>
    <s v="HAZIRA"/>
    <s v="SANTOS"/>
    <s v="38089293"/>
    <s v="2800 BAGS MANFIL 800 WP INDI AN"/>
    <n v="74400"/>
    <n v="74.400000000000006"/>
    <n v="226000"/>
    <n v="3.0376344086021505"/>
    <x v="19"/>
    <s v="Manfill 800 WP"/>
    <s v="Fungicide"/>
  </r>
  <r>
    <d v="2018-08-01T00:00:00"/>
    <s v="August, 2018"/>
    <s v="August, 2018´"/>
    <s v="Nufarm Industria Quimica E Farmaceutica Sa"/>
    <x v="2"/>
    <s v="Florida"/>
    <s v="Indofil Industries Ltd."/>
    <s v="HAZIRA"/>
    <s v="SANTOS"/>
    <s v="38089293"/>
    <s v="560BG MANFIL 800 WP INDIAN"/>
    <n v="74400"/>
    <n v="74.400000000000006"/>
    <n v="226000"/>
    <n v="3.0376344086021505"/>
    <x v="19"/>
    <s v="Manfill 800 WP"/>
    <s v="Fungicide"/>
  </r>
  <r>
    <d v="2018-08-01T00:00:00"/>
    <s v="August, 2018"/>
    <s v="August, 2018´"/>
    <s v="Nufarm Industria Quimica E Farmaceutica Sa"/>
    <x v="2"/>
    <s v="Florida"/>
    <s v="Indofil Industries Ltd."/>
    <s v="HAZIRA"/>
    <s v="SANTOS"/>
    <s v="38089293"/>
    <s v="1120 BAGS MANFIL 800 WP INDI AN"/>
    <n v="29760"/>
    <n v="29.76"/>
    <n v="90500"/>
    <n v="3.040994623655914"/>
    <x v="19"/>
    <s v="Manfill 800 WP"/>
    <s v="Fungicide"/>
  </r>
  <r>
    <d v="2018-08-01T00:00:00"/>
    <s v="August, 2018"/>
    <s v="August, 2018´"/>
    <s v="Nufarm Industria Quimica E Farmaceutica Sa"/>
    <x v="2"/>
    <s v="Ceará"/>
    <s v="Taminco Bvba"/>
    <s v="ANTWERPEN"/>
    <s v="PECEM"/>
    <s v="29211100"/>
    <s v="3 TNK DIMETHYLAMINE MINIMUM 60 % SOLUTION UN 1160 DIMETHYLAMINE AQUEOUS SOLUTION"/>
    <n v="55860"/>
    <n v="55.86"/>
    <n v="127000"/>
    <n v="2.2735409953455066"/>
    <x v="15"/>
    <s v="Not Identified"/>
    <s v="General Chemical"/>
  </r>
  <r>
    <d v="2018-07-31T00:00:00"/>
    <s v="July, 2018"/>
    <s v="July, 2018´"/>
    <s v="Nufarm Industria Quimica E Farmaceutica Sa"/>
    <x v="2"/>
    <s v="Florida"/>
    <s v="Nufarm Gmb H &amp; Co."/>
    <s v="HAMBURG"/>
    <s v="PECEM"/>
    <s v="29189912"/>
    <s v="006 X 20´ X 8´ X 8´6&quot; GENERAL PU SLAC 120 BAGS ACID TECNICO NUFARM"/>
    <n v="122760"/>
    <n v="122.76"/>
    <n v="1078000"/>
    <n v="8.7813620071684593"/>
    <x v="9"/>
    <s v="2,4 D"/>
    <s v="Herbicide"/>
  </r>
  <r>
    <d v="2018-07-30T00:00:00"/>
    <s v="July, 2018"/>
    <s v="July, 2018´"/>
    <s v="Nufarm Industria Quimica E Farmaceutica Sa"/>
    <x v="2"/>
    <s v="Ceará"/>
    <s v="Newport China Tank Containers Co."/>
    <s v="HOUSTON (TX)"/>
    <s v="PECEM"/>
    <s v="29211923"/>
    <s v="08 20´ X 8´ X 8´6&quot; TANK CONTA SLAC 8 TANK CHEMICALS NOS HAZARDOUS MONOISOPROPYLAMINE BULK UN 1221, ISOPROPYLAMINE PG I"/>
    <n v="115947"/>
    <n v="115.95"/>
    <n v="376000"/>
    <n v="3.2428609623362399"/>
    <x v="13"/>
    <s v="Not Identified"/>
    <s v="General Chemical"/>
  </r>
  <r>
    <d v="2018-07-30T00:00:00"/>
    <s v="July, 2018"/>
    <s v="July, 2018´"/>
    <s v="Nufarm Industria Quimica E Farmaceutica Sa"/>
    <x v="2"/>
    <s v="Ceará"/>
    <s v="Newport China Tank Containers Co."/>
    <s v="HOUSTON (TX)"/>
    <s v="PECEM"/>
    <s v="29211923"/>
    <s v="008 20´ X 8´ X 8´6&quot; TANK CONTA SLAC TANK MONOISOPROPYLAMINE BULK CHEMICALS NOS HAZARDOUS ISOPROPYLAMINE"/>
    <n v="116028"/>
    <n v="116.03"/>
    <n v="376000"/>
    <n v="3.2405970972523872"/>
    <x v="13"/>
    <s v="Not Identified"/>
    <s v="General Chemical"/>
  </r>
  <r>
    <d v="2018-07-30T00:00:00"/>
    <s v="July, 2018"/>
    <s v="July, 2018´"/>
    <s v="Nufarm Industria Quimica E Farmaceutica Sa"/>
    <x v="2"/>
    <s v="Ceará"/>
    <s v="Newport China Tank Containers Co."/>
    <s v="HOUSTON (TX)"/>
    <s v="PECEM"/>
    <s v="29211923"/>
    <s v="8 20´ X 8´ X 8´6&quot; TANK CONTA SLAC 8 TANK MONOISOPROPYLAMINE BULK CHEMICALS NOS HAZARDOUS UN 1221, ISOPROPYLAMINE, 3 8 PG:I,"/>
    <n v="115803"/>
    <n v="115.8"/>
    <n v="376000"/>
    <n v="3.2468934310855504"/>
    <x v="13"/>
    <s v="Not Identified"/>
    <s v="General Chemical"/>
  </r>
  <r>
    <d v="2018-07-26T00:00:00"/>
    <s v="July, 2018"/>
    <s v="July, 2018´"/>
    <s v="Nufarm Industria Quimica E Farmaceutica Sa"/>
    <x v="2"/>
    <s v="Ceará"/>
    <s v="Newport China Tank Containers Co."/>
    <s v="HOUSTON (TX)"/>
    <s v="PECEM"/>
    <s v="29211923"/>
    <s v="8 TNK MONOISOPROPYLAMINE   UN 1221 ISOPROPYLAMINE 3(8) I FLASHPOINT (-30.0C) EMS NO: F-E, S-C,"/>
    <n v="115749"/>
    <n v="115.75"/>
    <n v="375000"/>
    <n v="3.2397688100977113"/>
    <x v="13"/>
    <s v="Not Identified"/>
    <s v="General Chemical"/>
  </r>
  <r>
    <d v="2018-07-26T00:00:00"/>
    <s v="July, 2018"/>
    <s v="July, 2018´"/>
    <s v="Nufarm Industria Quimica E Farmaceutica Sa"/>
    <x v="2"/>
    <s v="Florida"/>
    <s v="Shandong Weifang Rainbow Chemical Co., Ltd."/>
    <s v="SHANGHAI"/>
    <s v="SANTOS"/>
    <s v="38089325"/>
    <s v="5400 CARTONS 108,000.00LITERS  NUQUAT PARAQUAT 276G,L SL PACKED IN 5L,DRUM*4,CARTON WITH PALLETS,  TOTAL 5400 CARTONS"/>
    <n v="126900"/>
    <n v="126.9"/>
    <n v="758000"/>
    <n v="5.9732072498029947"/>
    <x v="21"/>
    <s v="Nuquat"/>
    <s v="Herbicide"/>
  </r>
  <r>
    <d v="2018-07-26T00:00:00"/>
    <s v="July, 2018"/>
    <s v="July, 2018´"/>
    <s v="Nufarm Industria Quimica E Farmaceutica Sa"/>
    <x v="2"/>
    <s v="Ceará"/>
    <s v="Newport China Tank Containers Co."/>
    <s v="HOUSTON (TX)"/>
    <s v="PECEM"/>
    <s v="29211923"/>
    <s v="8 TANK, RECTANGULAR MONOISOPROPYLAMINE ISOPROPYLAMINE"/>
    <n v="116102"/>
    <n v="116.1"/>
    <n v="377000"/>
    <n v="3.2471447520283889"/>
    <x v="13"/>
    <s v="Not Identified"/>
    <s v="General Chemical"/>
  </r>
  <r>
    <d v="2018-07-25T00:00:00"/>
    <s v="July, 2018"/>
    <s v="July, 2018´"/>
    <s v="Nufarm Industria Quimica E Farmaceutica Sa"/>
    <x v="2"/>
    <s v="Ceará"/>
    <s v="Gharda Chemicals Ltd."/>
    <s v="NHAVA SHEVA (JAWAHARLAL N"/>
    <s v="PECEM"/>
    <s v="29242992"/>
    <s v="1 X 40 HQ CONTAINERS SAID TO CONTAIN 320 DRUM IN SECTICIDE DIFLUBENZURON TECNICO AGRIPEC"/>
    <n v="20981"/>
    <n v="20.98"/>
    <n v="1149000"/>
    <n v="54.763833944997856"/>
    <x v="34"/>
    <s v="Not Identified"/>
    <s v="Insecticide"/>
  </r>
  <r>
    <d v="2018-07-24T00:00:00"/>
    <s v="July, 2018"/>
    <s v="July, 2018´"/>
    <s v="Nufarm Industria Quimica E Farmaceutica Sa"/>
    <x v="2"/>
    <s v="Ceará"/>
    <s v="Nufarm Gmb H &amp; Co."/>
    <s v="HAMBURG"/>
    <s v="PECEM"/>
    <s v="29189912"/>
    <s v="6 20´ X 8´ X 8´6&quot; GENERAL PU SLAC 120 BAGS ACIDO TECNICO"/>
    <n v="122760"/>
    <n v="122.76"/>
    <n v="1078000"/>
    <n v="8.7813620071684593"/>
    <x v="9"/>
    <s v="2,4 D"/>
    <s v="Herbicide"/>
  </r>
  <r>
    <d v="2018-07-24T00:00:00"/>
    <s v="July, 2018"/>
    <s v="July, 2018´"/>
    <s v="Nufarm Industria Quimica E Farmaceutica Sa"/>
    <x v="2"/>
    <s v="Ceará"/>
    <s v="Gharda Chemicals Ltd."/>
    <s v="ROTTERDAM"/>
    <s v="PECEM"/>
    <s v="29269000"/>
    <s v="CYPERMETHRIN TECHNICAL PYRETHROID, PESTICIDE"/>
    <n v="20246"/>
    <n v="20.25"/>
    <n v="601000"/>
    <n v="29.684876024893807"/>
    <x v="16"/>
    <s v="Not Identified"/>
    <s v="Insecticide"/>
  </r>
  <r>
    <d v="2018-07-21T00:00:00"/>
    <s v="July, 2018"/>
    <s v="July, 2018´"/>
    <s v="Nufarm Industria Quimica E Farmaceutica Sa"/>
    <x v="2"/>
    <s v="Ceará"/>
    <s v="Nufarm Chemical Shanghai Co., Ltd."/>
    <s v="CHONGQING"/>
    <s v="PECEM"/>
    <s v="29313912"/>
    <s v="4 40´ X 8´ X 8´6&quot; GENERAL PU SLAC 52 PALLETS GLIFOSATO TECNICO NUFARM FC"/>
    <n v="100300"/>
    <n v="100.3"/>
    <n v="380000"/>
    <n v="3.7886340977068795"/>
    <x v="3"/>
    <s v="Nufosate"/>
    <s v="Herbicide"/>
  </r>
  <r>
    <d v="2018-07-20T00:00:00"/>
    <s v="July, 2018"/>
    <s v="July, 2018´"/>
    <s v="Nufarm Industria Quimica E Farmaceutica Sa"/>
    <x v="2"/>
    <s v="Florida"/>
    <s v="Shandong Weifang Rainbow Chemical Co., Ltd."/>
    <s v="SHANGHAI"/>
    <s v="SANTOS"/>
    <s v="38089325"/>
    <s v="5400 CARTONS NUQUAT(PARAQUAT 276G,L SL)"/>
    <n v="126900"/>
    <n v="126.9"/>
    <n v="758000"/>
    <n v="5.9732072498029947"/>
    <x v="21"/>
    <s v="Nuquat"/>
    <s v="Herbicide"/>
  </r>
  <r>
    <d v="2018-07-20T00:00:00"/>
    <s v="July, 2018"/>
    <s v="July, 2018´"/>
    <s v="Nufarm Industria Quimica E Farmaceutica Sa"/>
    <x v="2"/>
    <s v="Ceará"/>
    <s v="Dow Chemical"/>
    <s v="HOUSTON (TX)"/>
    <s v="PECEM"/>
    <s v="34021300"/>
    <s v="1 20´CONTAINER(S) 234 DR LOADED INTO TRITON(TM) X-114 SURFACTANT 470 LB   PLASTIC DRUM"/>
    <n v="55023"/>
    <n v="55.02"/>
    <n v="181000"/>
    <n v="3.289533467822547"/>
    <x v="14"/>
    <s v="Triton"/>
    <s v="Surfactant"/>
  </r>
  <r>
    <d v="2018-07-20T00:00:00"/>
    <s v="July, 2018"/>
    <s v="July, 2018´"/>
    <s v="Nufarm Industria Quimica E Farmaceutica Sa"/>
    <x v="2"/>
    <s v="Ceará"/>
    <s v="Nufarm Gmb H &amp; Co."/>
    <s v="HAMBURG"/>
    <s v="PECEM"/>
    <s v="29189912"/>
    <s v="6 20´ X 8´ X 8´6&quot; GENERAL PU SLAC 120 BIG BAGS PECEM 2 4 D ACID TECNICO NUFARM"/>
    <n v="122760"/>
    <n v="122.76"/>
    <n v="1078000"/>
    <n v="8.7813620071684593"/>
    <x v="9"/>
    <s v="2,4 D"/>
    <s v="Herbicide"/>
  </r>
  <r>
    <d v="2018-07-20T00:00:00"/>
    <s v="July, 2018"/>
    <s v="July, 2018´"/>
    <s v="Nufarm Industria Quimica E Farmaceutica Sa"/>
    <x v="2"/>
    <s v="Ceará"/>
    <s v="Dow Chemical"/>
    <s v="HOUSTON (TX)"/>
    <s v="PECEM"/>
    <s v="34021300"/>
    <s v="1 20´CONTAINER(S) 234 DR LOADED INTO TRITON(TM) X-114 SURFACTANT 470 LB   PLASTIC DRUM"/>
    <n v="55023"/>
    <n v="55.02"/>
    <n v="181000"/>
    <n v="3.289533467822547"/>
    <x v="14"/>
    <s v="Triton"/>
    <s v="Surfactant"/>
  </r>
  <r>
    <d v="2018-07-20T00:00:00"/>
    <s v="July, 2018"/>
    <s v="July, 2018´"/>
    <s v="Nufarm Industria Quimica E Farmaceutica Sa"/>
    <x v="2"/>
    <s v="Ceará"/>
    <s v="Dow Chemical"/>
    <s v="HOUSTON (TX)"/>
    <s v="PECEM"/>
    <s v="34021300"/>
    <s v="1 20´CONTAINER(S) 234 DR LOADED INTO TRITON(TM) X-114 SURFACTANT 470 LB   PLASTIC DRUM"/>
    <n v="55023"/>
    <n v="55.02"/>
    <n v="181000"/>
    <n v="3.289533467822547"/>
    <x v="14"/>
    <s v="Triton"/>
    <s v="Surfactant"/>
  </r>
  <r>
    <d v="2018-07-17T00:00:00"/>
    <s v="July, 2018"/>
    <s v="July, 2018´"/>
    <s v="Nufarm Industria Quimica E Farmaceutica Sa"/>
    <x v="2"/>
    <s v="Ceará"/>
    <s v="Gharda Chemicals Ltd."/>
    <s v="NHAVA SHEVA (JAWAHARLAL N"/>
    <s v="PECEM"/>
    <s v="29333922"/>
    <s v="INSECTICIDE CLORPIRIFOS TECNICOAGRIPEC FISCAL"/>
    <n v="105944"/>
    <n v="105.94"/>
    <n v="3106000"/>
    <n v="29.317375217095826"/>
    <x v="7"/>
    <s v="Agripec"/>
    <s v="Pesticide"/>
  </r>
  <r>
    <d v="2018-07-14T00:00:00"/>
    <s v="July, 2018"/>
    <s v="July, 2018´"/>
    <s v="Nufarm Industria Quimica E Farmaceutica Sa"/>
    <x v="2"/>
    <s v="Ceará"/>
    <s v="Taminco Bvba"/>
    <s v="ANTWERPEN"/>
    <s v="PECEM"/>
    <s v="29211100"/>
    <s v="7 CONTAINERS OF BULK CARGO DMA 60%   DIMETHYLAMINE MINIMUM 60 % SOLUTION   UN 1160 DIMETHYLAMINE,   AQUEOUS SOLUTION,   3(8)II"/>
    <n v="128940"/>
    <n v="128.94"/>
    <n v="315000"/>
    <n v="2.44299674267101"/>
    <x v="15"/>
    <s v="Not Identified"/>
    <s v="General Chemical"/>
  </r>
  <r>
    <d v="2018-07-14T00:00:00"/>
    <s v="July, 2018"/>
    <s v="July, 2018´"/>
    <s v="Nufarm Industria Quimica E Farmaceutica Sa"/>
    <x v="2"/>
    <s v="Ceará"/>
    <s v="Nufarm Gmb H &amp; Co."/>
    <s v="HAMBURG"/>
    <s v="PECEM"/>
    <s v="29189912"/>
    <s v="6 20´ X 8´ X 8´6&quot; GENERAL PU SLAC 120 BAGS 2 4 D ACID TECNICO NUFARM"/>
    <n v="122760"/>
    <n v="122.76"/>
    <n v="1078000"/>
    <n v="8.7813620071684593"/>
    <x v="9"/>
    <s v="2,4 D"/>
    <s v="Herbicide"/>
  </r>
  <r>
    <d v="2018-07-14T00:00:00"/>
    <s v="July, 2018"/>
    <s v="July, 2018´"/>
    <s v="Nufarm Industria Quimica E Farmaceutica Sa"/>
    <x v="2"/>
    <s v="Ceará"/>
    <s v="Nufarm Chemical Shanghai Co., Ltd."/>
    <s v="SHANGHAI"/>
    <s v="PECEM"/>
    <s v="29333919"/>
    <s v="ONE 20´ X 8´ X 8´6&quot; GENERAL PU SLAC 30 BAGS FLUAZINAM TECNICO NUFARM"/>
    <n v="15090"/>
    <n v="15.09"/>
    <n v="362000"/>
    <n v="23.989396951623593"/>
    <x v="10"/>
    <s v="Fluazinan Pestanal"/>
    <s v="Fungicide"/>
  </r>
  <r>
    <d v="2018-07-14T00:00:00"/>
    <s v="July, 2018"/>
    <s v="July, 2018´"/>
    <s v="Nufarm Industria Quimica E Farmaceutica Sa"/>
    <x v="2"/>
    <s v="Ceará"/>
    <s v="Nufarm Chemical Shanghai Co., Ltd."/>
    <s v="SHANGHAI"/>
    <s v="PECEM"/>
    <s v="29313912"/>
    <s v="4 40´ X 8´ X 8´6&quot; GENERAL PU SLAC 100 BAGS GLIFOSATO TECNICO NUFARM FC"/>
    <n v="100300"/>
    <n v="100.3"/>
    <n v="380000"/>
    <n v="3.7886340977068795"/>
    <x v="3"/>
    <s v="Nufosate"/>
    <s v="Herbicide"/>
  </r>
  <r>
    <d v="2018-07-14T00:00:00"/>
    <s v="July, 2018"/>
    <s v="July, 2018´"/>
    <s v="Nufarm Industria Quimica E Farmaceutica Sa"/>
    <x v="2"/>
    <s v="Ceará"/>
    <s v="Nufarm Chemical Shanghai Co., Ltd."/>
    <s v="SHANGHAI"/>
    <s v="PECEM"/>
    <s v="29313912"/>
    <s v="4 40´ X 8´ X 8´6&quot; GENERAL PU SLAC 100 BAGS GLIFOSATO TECNICO NUFARM FC"/>
    <n v="100300"/>
    <n v="100.3"/>
    <n v="380000"/>
    <n v="3.7886340977068795"/>
    <x v="3"/>
    <s v="Nufosate"/>
    <s v="Herbicide"/>
  </r>
  <r>
    <d v="2018-07-14T00:00:00"/>
    <s v="July, 2018"/>
    <s v="July, 2018´"/>
    <s v="Nufarm Industria Quimica E Farmaceutica Sa"/>
    <x v="2"/>
    <s v="Ceará"/>
    <s v="Nufarm Gmb H &amp; Co."/>
    <s v="HAMBURG"/>
    <s v="PECEM"/>
    <s v="29189912"/>
    <s v="6 20´ X 8´ X 8´6&quot; GENERAL PU SLAC 120 BAGS 2 4 D ACID TECNICO NUFARM"/>
    <n v="122760"/>
    <n v="122.76"/>
    <n v="1078000"/>
    <n v="8.7813620071684593"/>
    <x v="9"/>
    <s v="2,4 D"/>
    <s v="Herbicide"/>
  </r>
  <r>
    <d v="2018-07-14T00:00:00"/>
    <s v="July, 2018"/>
    <s v="July, 2018´"/>
    <s v="Nufarm Industria Quimica E Farmaceutica Sa"/>
    <x v="2"/>
    <s v="Ceará"/>
    <s v="Nufarm Chemical Shanghai Co., Ltd."/>
    <s v="SHANGHAI"/>
    <s v="PECEM"/>
    <s v="29333919"/>
    <s v="ONE 20´ X 8´ X 8´6&quot; GENERAL PU SLAC 360 DRUMS FLUROXYPYR TECNICO"/>
    <n v="10080"/>
    <n v="10.08"/>
    <n v="242000"/>
    <n v="24.00793650793651"/>
    <x v="31"/>
    <s v="Nufarm Fluroxypyr"/>
    <s v="Herbicide"/>
  </r>
  <r>
    <d v="2018-07-11T00:00:00"/>
    <s v="July, 2018"/>
    <s v="July, 2018´"/>
    <s v="Nufarm Industria Quimica E Farmaceutica Sa"/>
    <x v="2"/>
    <s v="Ceará"/>
    <s v="Newport China Tank Containers Co."/>
    <s v="HOUSTON (TX)"/>
    <s v="PECEM"/>
    <s v="29211923"/>
    <s v="7 TANK MONOISOPROPYLAMINE   UN 1221, ISOPROPYLAMINE"/>
    <n v="101577"/>
    <n v="101.58"/>
    <n v="329000"/>
    <n v="3.2389221969540349"/>
    <x v="13"/>
    <s v="Not Identified"/>
    <s v="General Chemical"/>
  </r>
  <r>
    <d v="2018-07-11T00:00:00"/>
    <s v="July, 2018"/>
    <s v="July, 2018´"/>
    <s v="Nufarm Industria Quimica E Farmaceutica Sa"/>
    <x v="2"/>
    <s v="Ceará"/>
    <s v="Newport China Tank Containers Co."/>
    <s v="HOUSTON (TX)"/>
    <s v="PECEM"/>
    <s v="29211923"/>
    <s v="7 TNK MONOISOPROPYLAMINE   UN 1221, ISOPROPYLAMINE, 3(8), I"/>
    <n v="101133"/>
    <n v="101.13"/>
    <n v="328000"/>
    <n v="3.2432539329397923"/>
    <x v="13"/>
    <s v="Not Identified"/>
    <s v="General Chemical"/>
  </r>
  <r>
    <d v="2018-07-11T00:00:00"/>
    <s v="July, 2018"/>
    <s v="July, 2018´"/>
    <s v="Nufarm Industria Quimica E Farmaceutica Sa"/>
    <x v="2"/>
    <s v="Ceará"/>
    <s v="Celanese Operations Mexico S De Rl Cv"/>
    <s v="VERACRUZ"/>
    <s v="PECEM"/>
    <s v="29211100"/>
    <s v="5 TNK UN 1160, DIMETHYLAMINE AQUEOUS SOLUTION CLASS 3 (8), PG II"/>
    <n v="91400"/>
    <n v="91.4"/>
    <n v="97300"/>
    <n v="1.0645514223194747"/>
    <x v="15"/>
    <s v="Not Identified"/>
    <s v="General Chemical"/>
  </r>
  <r>
    <d v="2018-07-09T00:00:00"/>
    <s v="July, 2018"/>
    <s v="July, 2018´"/>
    <s v="Nufarm Industria Quimica E Farmaceutica Sa"/>
    <x v="2"/>
    <s v="Florida"/>
    <s v="Shandong Weifang Rainbow Chemical Co., Ltd."/>
    <s v="QINGDAO"/>
    <s v="SANTOS"/>
    <s v="38089324"/>
    <s v="06 40´ X 8´ X 9´6&quot; HIGH CUBE SLAC 6,480 CARTONS GLYPHOSATE 72% WG (NUFOSATE WG)"/>
    <n v="139320.01"/>
    <n v="139.32"/>
    <n v="833000"/>
    <n v="5.9790406274016199"/>
    <x v="3"/>
    <s v="Nufosate"/>
    <s v="Herbicide"/>
  </r>
  <r>
    <d v="2018-07-09T00:00:00"/>
    <s v="July, 2018"/>
    <s v="July, 2018´"/>
    <s v="Nufarm Industria Quimica E Farmaceutica Sa"/>
    <x v="2"/>
    <s v="Florida"/>
    <s v="Shandong Weifang Rainbow Chemical Co., Ltd."/>
    <s v="QINGDAO"/>
    <s v="SANTOS"/>
    <s v="38089324"/>
    <s v="6 40´ X 8´ X 9´6&quot; HIGH CUBE SLAC 6,480 CARTONS GLYPHOSATE 72% WG NUFOSATE WG PACKED IN 5KG,BAG*4,CARTON WITH PALLETS,"/>
    <n v="139320.01"/>
    <n v="139.32"/>
    <n v="833000"/>
    <n v="5.9790406274016199"/>
    <x v="3"/>
    <s v="Nufosate"/>
    <s v="Herbicide"/>
  </r>
  <r>
    <d v="2018-07-09T00:00:00"/>
    <s v="July, 2018"/>
    <s v="July, 2018´"/>
    <s v="Nufarm Industria Quimica E Farmaceutica Sa"/>
    <x v="2"/>
    <s v="Ceará"/>
    <s v="Nufarm Gmb H &amp; Co."/>
    <s v="HAMBURG"/>
    <s v="PECEM"/>
    <s v="29189912"/>
    <s v="4 20´ X 8´ X 8´6&quot; GENERAL PU SLAC 80 BAGS ACIDO TECNICO"/>
    <n v="81840"/>
    <n v="81.84"/>
    <n v="718000"/>
    <n v="8.7732160312805476"/>
    <x v="9"/>
    <s v="2,4 D"/>
    <s v="Herbicide"/>
  </r>
  <r>
    <d v="2018-07-09T00:00:00"/>
    <s v="July, 2018"/>
    <s v="July, 2018´"/>
    <s v="Nufarm Industria Quimica E Farmaceutica Sa"/>
    <x v="2"/>
    <s v="Ceará"/>
    <s v="Nufarm Gmb H &amp; Co."/>
    <s v="HAMBURG"/>
    <s v="PECEM"/>
    <s v="29189912"/>
    <s v="6 20´ X 8´ X 8´6&quot; GENERAL PU SLAC 120 BAGS ACIDO TECNICO"/>
    <n v="122760"/>
    <n v="122.76"/>
    <n v="1078000"/>
    <n v="8.7813620071684593"/>
    <x v="9"/>
    <s v="2,4 D"/>
    <s v="Herbicide"/>
  </r>
  <r>
    <d v="2018-07-07T00:00:00"/>
    <s v="July, 2018"/>
    <s v="July, 2018´"/>
    <s v="Nufarm Industria Quimica E Farmaceutica Sa"/>
    <x v="2"/>
    <s v="Ceará"/>
    <s v="Nufarm Chemical Shanghai Co., Ltd."/>
    <s v="SHANGHAI"/>
    <s v="PECEM"/>
    <s v="29333921"/>
    <s v="003 40´ X 8´ X 8´6&quot; GENERAL PU SLAC 100 BAGS PICLORAM TECNICO NORTOX"/>
    <n v="50400"/>
    <n v="50.4"/>
    <n v="2633000"/>
    <n v="52.242063492063494"/>
    <x v="2"/>
    <s v="Not Identified"/>
    <s v="Herbicide"/>
  </r>
  <r>
    <d v="2018-07-05T00:00:00"/>
    <s v="July, 2018"/>
    <s v="July, 2018´"/>
    <s v="Nufarm Industria Quimica E Farmaceutica Sa"/>
    <x v="2"/>
    <s v="Ceará"/>
    <s v="Newport China Tank Containers Co."/>
    <s v="HOUSTON (TX)"/>
    <s v="PECEM"/>
    <s v="29211923"/>
    <s v="5 TANK MONOISOPROPYLAMINE   UN 1221, ISOPROPYLAMINE, 3(8), I,"/>
    <n v="72720"/>
    <n v="72.72"/>
    <n v="236000"/>
    <n v="3.2453245324532451"/>
    <x v="13"/>
    <s v="Not Identified"/>
    <s v="General Chemical"/>
  </r>
  <r>
    <d v="2018-07-05T00:00:00"/>
    <s v="July, 2018"/>
    <s v="July, 2018´"/>
    <s v="Nufarm Industria Quimica E Farmaceutica Sa"/>
    <x v="2"/>
    <s v="Ceará"/>
    <s v="Newport China Tank Containers Co."/>
    <s v="HOUSTON (TX)"/>
    <s v="PECEM"/>
    <s v="29211923"/>
    <s v="7 TNK MONOISOPROPYLAMINE   UN 1221, ISOPROPYLAMINE, 3(8), I,   FLASHPOINT (-30.0C) EMS NO: F-E, S-C   EMERGENCY CONTACT: CHEMTREC 703.527.3887   CONTRACTED BY TAMINCO INC"/>
    <n v="101540"/>
    <n v="101.54"/>
    <n v="329000"/>
    <n v="3.2401024226905655"/>
    <x v="13"/>
    <s v="Not Identified"/>
    <s v="General Chemical"/>
  </r>
  <r>
    <d v="2018-07-02T00:00:00"/>
    <s v="July, 2018"/>
    <s v="July, 2018´"/>
    <s v="Nufarm Industria Quimica E Farmaceutica Sa"/>
    <x v="2"/>
    <s v="Florida"/>
    <s v="Shandong Weifang Rainbow Chemical Co., Ltd."/>
    <s v="QINGDAO"/>
    <s v="SANTOS"/>
    <s v="38089324"/>
    <s v="5X40HC CONTAINER(S) SAID TO CONTAIN GLYPHOSATE 72% WG (NUFOSATE WG 5400 CARTONS"/>
    <n v="108000"/>
    <n v="108"/>
    <n v="645000"/>
    <n v="5.9722222222222223"/>
    <x v="3"/>
    <s v="Nufosate"/>
    <s v="Herbicide"/>
  </r>
  <r>
    <d v="2018-07-02T00:00:00"/>
    <s v="July, 2018"/>
    <s v="July, 2018´"/>
    <s v="Nufarm Industria Quimica E Farmaceutica Sa"/>
    <x v="2"/>
    <s v="Florida"/>
    <s v="Shandong Weifang Rainbow Chemical Co., Ltd."/>
    <s v="QINGDAO"/>
    <s v="SANTOS"/>
    <s v="38089324"/>
    <s v="05 40´ X 8´ X 9´6&quot; HIGH CUBE SLAC 5,400 CARTONS GLYPHOSATE 72% WG (NUFOSATE WG)"/>
    <n v="116100"/>
    <n v="116.1"/>
    <n v="694000"/>
    <n v="5.9776055124892338"/>
    <x v="3"/>
    <s v="Nufosate"/>
    <s v="Herbicide"/>
  </r>
  <r>
    <d v="2018-07-02T00:00:00"/>
    <s v="July, 2018"/>
    <s v="July, 2018´"/>
    <s v="Nufarm Industria Quimica E Farmaceutica Sa"/>
    <x v="2"/>
    <s v="Florida"/>
    <s v="Shandong Weifang Rainbow Chemical Co., Ltd."/>
    <s v="QINGDAO"/>
    <s v="SANTOS"/>
    <s v="38089324"/>
    <s v="006 40´ X 8´ X 9´6&quot; HIGH CUBE SLAC 6,480 CARTONS NUFOSATE WG"/>
    <n v="139320.01"/>
    <n v="139.32"/>
    <n v="833000"/>
    <n v="5.9790406274016199"/>
    <x v="3"/>
    <s v="Nufosate"/>
    <s v="Herbicide"/>
  </r>
  <r>
    <d v="2018-07-02T00:00:00"/>
    <s v="July, 2018"/>
    <s v="July, 2018´"/>
    <s v="Nufarm Industria Quimica E Farmaceutica Sa"/>
    <x v="2"/>
    <s v="Florida"/>
    <s v="Shandong Weifang Rainbow Chemical Co., Ltd."/>
    <s v="QINGDAO"/>
    <s v="SANTOS"/>
    <s v="38089324"/>
    <s v="5X40HC CONTAINER(S) SAID TO CONTAIN 5,400 CARTON GLYPHOSATE 72% WG NUFOSATE WG"/>
    <n v="116100"/>
    <n v="116.1"/>
    <n v="694000"/>
    <n v="5.9776055124892338"/>
    <x v="3"/>
    <s v="Nufosate"/>
    <s v="Herbicide"/>
  </r>
  <r>
    <d v="2018-07-01T00:00:00"/>
    <s v="July, 2018"/>
    <s v="July, 2018´"/>
    <s v="Nufarm Industria Quimica E Farmaceutica Sa"/>
    <x v="2"/>
    <s v="Ceará"/>
    <s v="Nufarm Chemical Shanghai Co., Ltd."/>
    <s v="SHANGHAI"/>
    <s v="PECEM"/>
    <s v="29333919"/>
    <s v="ONE 20´ X 8´ X 8´6&quot; GENERAL PU SLAC 40 BAGS FLUAZINAM TECNICO NUFARM FISCAL ID"/>
    <n v="20120"/>
    <n v="20.12"/>
    <n v="483000"/>
    <n v="24.005964214711728"/>
    <x v="10"/>
    <s v="Fluazinan Pestanal"/>
    <s v="Fungicide"/>
  </r>
  <r>
    <d v="2018-07-01T00:00:00"/>
    <s v="July, 2018"/>
    <s v="July, 2018´"/>
    <s v="Nufarm Industria Quimica E Farmaceutica Sa"/>
    <x v="2"/>
    <s v="Ceará"/>
    <s v="Nufarm Chemical Shanghai Co., Ltd."/>
    <s v="SHANGHAI"/>
    <s v="PECEM"/>
    <s v="29313912"/>
    <s v="004 40´ X 8´ X 8´6&quot; GENERAL PU SLAC 100 BAGS GLIFOSATO TECNICO NUFARM FC"/>
    <n v="100300"/>
    <n v="100.3"/>
    <n v="380000"/>
    <n v="3.7886340977068795"/>
    <x v="3"/>
    <s v="Nufosate"/>
    <s v="Herbicide"/>
  </r>
  <r>
    <d v="2018-07-01T00:00:00"/>
    <s v="July, 2018"/>
    <s v="July, 2018´"/>
    <s v="Nufarm Industria Quimica E Farmaceutica Sa"/>
    <x v="2"/>
    <s v="Ceará"/>
    <s v="Nufarm Chemical Shanghai Co., Ltd."/>
    <s v="SHANGHAI"/>
    <s v="PECEM"/>
    <s v="29313912"/>
    <s v="004 40´ X 8´ X 8´6&quot; GENERAL PU SLAC 100 BAGS GLIFOSATO TECNICO NUFARM FC"/>
    <n v="100300"/>
    <n v="100.3"/>
    <n v="380000"/>
    <n v="3.7886340977068795"/>
    <x v="3"/>
    <s v="Nufosate"/>
    <s v="Herbicide"/>
  </r>
  <r>
    <d v="2018-07-01T00:00:00"/>
    <s v="July, 2018"/>
    <s v="July, 2018´"/>
    <s v="Nufarm Industria Quimica E Farmaceutica Sa"/>
    <x v="2"/>
    <s v="Ceará"/>
    <s v="Nufarm Chemical Shanghai Co., Ltd."/>
    <s v="SHANGHAI"/>
    <s v="PECEM"/>
    <s v="29339969"/>
    <s v="ONE 20´ X 8´ X 8´6&quot; GENERAL PU SLAC 30 BAGS FLUTRIAFOL TECNICO NUFARM FISCAL ID"/>
    <n v="13590"/>
    <n v="13.59"/>
    <n v="206000"/>
    <n v="15.158204562178073"/>
    <x v="4"/>
    <s v="Intake"/>
    <s v="Fungicide"/>
  </r>
  <r>
    <d v="2018-07-01T00:00:00"/>
    <s v="July, 2018"/>
    <s v="July, 2018´"/>
    <s v="Nufarm Industria Quimica E Farmaceutica Sa"/>
    <x v="2"/>
    <s v="Ceará"/>
    <s v="Nufarm Chemical Shanghai Co., Ltd."/>
    <s v="SHANGHAI"/>
    <s v="PECEM"/>
    <s v="29313912"/>
    <s v="004 40´ X 8´ X 8´6&quot; GENERAL PU SLAC 100 BAGS GLIFOSATO TECNICO NUFARM FC"/>
    <n v="100300"/>
    <n v="100.3"/>
    <n v="380000"/>
    <n v="3.7886340977068795"/>
    <x v="3"/>
    <s v="Nufosate"/>
    <s v="Herbicide"/>
  </r>
  <r>
    <d v="2018-07-01T00:00:00"/>
    <s v="July, 2018"/>
    <s v="July, 2018´"/>
    <s v="Nufarm Industria Quimica E Farmaceutica Sa"/>
    <x v="2"/>
    <s v="Ceará"/>
    <s v="Nufarm Chemical Shanghai Co., Ltd."/>
    <s v="SHANGHAI"/>
    <s v="PECEM"/>
    <s v="29313912"/>
    <s v="004 40´ X 8´ X 8´6&quot; GENERAL PU SLAC 100 BAGS GLIFOSATO TECNICO NUFARM FC"/>
    <n v="100300"/>
    <n v="100.3"/>
    <n v="380000"/>
    <n v="3.7886340977068795"/>
    <x v="3"/>
    <s v="Nufosate"/>
    <s v="Herbicide"/>
  </r>
  <r>
    <d v="2018-07-01T00:00:00"/>
    <s v="July, 2018"/>
    <s v="July, 2018´"/>
    <s v="Nufarm Industria Quimica E Farmaceutica Sa"/>
    <x v="2"/>
    <s v="Ceará"/>
    <s v="Nufarm Australia"/>
    <s v="MELBOURNE"/>
    <s v="PECEM"/>
    <s v="38089199"/>
    <s v="288 PACKAGE 288 PACKAGES UN 3077 ENVIRONMENTALLY HAZARDOUS SUBSTANCE, SOLID, N.O.S CONTAINS IMIDACLOPRID"/>
    <n v="22992"/>
    <n v="22.99"/>
    <n v="1029000"/>
    <n v="44.754697286012529"/>
    <x v="5"/>
    <s v="Nuprid"/>
    <s v="Insecticide"/>
  </r>
  <r>
    <d v="2018-06-30T00:00:00"/>
    <s v="June, 2018"/>
    <s v="June, 2018´"/>
    <s v="Nufarm Industria Quimica E Farmaceutica Sa"/>
    <x v="2"/>
    <s v="Ceará"/>
    <s v="Nufarm Gmb H &amp; Co."/>
    <s v="HAMBURG"/>
    <s v="PECEM"/>
    <s v="29189912"/>
    <s v="003 20´ X 8´ X 8´6&quot; GENERAL PU SLAC 60 BAGS ACIDO TECNICO"/>
    <n v="61380"/>
    <n v="61.38"/>
    <n v="806000"/>
    <n v="13.131313131313131"/>
    <x v="9"/>
    <s v="2,4 D"/>
    <s v="Herbicide"/>
  </r>
  <r>
    <d v="2018-06-30T00:00:00"/>
    <s v="June, 2018"/>
    <s v="June, 2018´"/>
    <s v="Nufarm Industria Quimica E Farmaceutica Sa"/>
    <x v="2"/>
    <s v="Ceará"/>
    <s v="Taminco Bvba"/>
    <s v="ANTWERPEN"/>
    <s v="PECEM"/>
    <s v="29211121"/>
    <s v="7 CN DMA 60%   DIMETHYLAMINE MINIMUM 60 % SOLUTION   DIMETHYLAMINE, AQUEOUS SOLUTION   CLASS: 3 UN: 1160 PACKINGGROUP: II"/>
    <n v="128020"/>
    <n v="128.02000000000001"/>
    <n v="290000"/>
    <n v="2.2652710513982188"/>
    <x v="15"/>
    <s v="Not Identified"/>
    <s v="General Chemical"/>
  </r>
  <r>
    <d v="2018-06-28T00:00:00"/>
    <s v="June, 2018"/>
    <s v="June, 2018´"/>
    <s v="Nufarm Industria Quimica E Farmaceutica Sa"/>
    <x v="2"/>
    <s v="Florida"/>
    <s v="Indofil Industries Ltd."/>
    <s v="HAZIRA"/>
    <s v="SANTOS"/>
    <s v="38089293"/>
    <s v="1280 BAGS MANFIL 800 WP INDIAN IMC O CLASS 9 UN NO 30 77 PKG III"/>
    <n v="13720"/>
    <n v="13.72"/>
    <n v="42100"/>
    <n v="3.0685131195335278"/>
    <x v="19"/>
    <s v="Manfill 800 WP"/>
    <s v="Fungicide"/>
  </r>
  <r>
    <d v="2018-06-28T00:00:00"/>
    <s v="June, 2018"/>
    <s v="June, 2018´"/>
    <s v="Nufarm Industria Quimica E Farmaceutica Sa"/>
    <x v="2"/>
    <s v="Florida"/>
    <s v="Indofil Industries Ltd."/>
    <s v="HAZIRA"/>
    <s v="SANTOS"/>
    <s v="38089293"/>
    <s v="5040 BAGS BAGSMANFIL 800 WP INDI AN"/>
    <n v="133920"/>
    <n v="133.91999999999999"/>
    <n v="411000"/>
    <n v="3.0689964157706093"/>
    <x v="19"/>
    <s v="Manfill 800 WP"/>
    <s v="Fungicide"/>
  </r>
  <r>
    <d v="2018-06-28T00:00:00"/>
    <s v="June, 2018"/>
    <s v="June, 2018´"/>
    <s v="Nufarm Industria Quimica E Farmaceutica Sa"/>
    <x v="2"/>
    <s v="Florida"/>
    <s v="Indofil Industries Ltd."/>
    <s v="HAZIRA"/>
    <s v="SANTOS"/>
    <s v="38089293"/>
    <s v="MANFIL 800 WPTOTAL 5040 BAGS 5040 X 25 KG BAGSMANFIL 800 WP INDI AN I MCOCLASS: 9 UN NO.: 3077"/>
    <n v="133920"/>
    <n v="133.91999999999999"/>
    <n v="411000"/>
    <n v="3.0689964157706093"/>
    <x v="19"/>
    <s v="Manfill 800 WP"/>
    <s v="Fungicide"/>
  </r>
  <r>
    <d v="2018-06-27T00:00:00"/>
    <s v="June, 2018"/>
    <s v="June, 2018´"/>
    <s v="Nufarm Industria Quimica E Farmaceutica Sa"/>
    <x v="2"/>
    <s v="Florida"/>
    <s v="Shandong Weifang Rainbow Chemical Co., Ltd."/>
    <s v="QINGDAO"/>
    <s v="SANTOS"/>
    <s v="38089324"/>
    <s v="004 X 40´ X 8´ X 9´6&quot; HIGH CUBE SLAC 4,320 CARTONS GLYPHOSATE 72% WG (NUFOSATE WG)"/>
    <n v="92880"/>
    <n v="92.88"/>
    <n v="555000"/>
    <n v="5.9754521963824292"/>
    <x v="3"/>
    <s v="Nufosate"/>
    <s v="Herbicide"/>
  </r>
  <r>
    <d v="2018-06-27T00:00:00"/>
    <s v="June, 2018"/>
    <s v="June, 2018´"/>
    <s v="Nufarm Industria Quimica E Farmaceutica Sa"/>
    <x v="2"/>
    <s v="Ceará"/>
    <s v="Stolt Nielsen Transport Group"/>
    <s v="VERACRUZ"/>
    <s v="PECEM"/>
    <s v="29211100"/>
    <s v="5 TNK DIMETHYLAMINE AQUEOUS SOLUTION UN 1160, CLASS 3 (8), PG II"/>
    <n v="93880"/>
    <n v="93.88"/>
    <n v="98900"/>
    <n v="1.0534725181082232"/>
    <x v="15"/>
    <s v="Not Identified"/>
    <s v="General Chemical"/>
  </r>
  <r>
    <d v="2018-06-26T00:00:00"/>
    <s v="June, 2018"/>
    <s v="June, 2018´"/>
    <s v="Nufarm Industria Quimica E Farmaceutica Sa"/>
    <x v="2"/>
    <s v="Ceará"/>
    <s v="Nufarm Gmb H &amp; Co."/>
    <s v="HAMBURG"/>
    <s v="PECEM"/>
    <s v="29189912"/>
    <s v="006 20´ X 8´ X 8´6&quot; GENERAL PU SLAC 120 BAGS ACID TECNICO NUFARM"/>
    <n v="122760"/>
    <n v="122.76"/>
    <n v="1613000"/>
    <n v="13.139459107201043"/>
    <x v="9"/>
    <s v="2,4 D"/>
    <s v="Herbicide"/>
  </r>
  <r>
    <d v="2018-06-26T00:00:00"/>
    <s v="June, 2018"/>
    <s v="June, 2018´"/>
    <s v="Nufarm Industria Quimica E Farmaceutica Sa"/>
    <x v="2"/>
    <s v="Ceará"/>
    <s v="Gharda Chemicals Ltd."/>
    <s v="ROTTERDAM"/>
    <s v="PECEM"/>
    <s v="29269000"/>
    <s v="PALLETIZED ON HEAT TREATED PALLETS ( CYPERMETHRIN TECHNICAL ) PYRETHROID, PESTICIDE"/>
    <n v="19760"/>
    <n v="19.760000000000002"/>
    <n v="502000"/>
    <n v="25.404858299595141"/>
    <x v="16"/>
    <s v="Not Identified"/>
    <s v="Insecticide"/>
  </r>
  <r>
    <d v="2018-06-25T00:00:00"/>
    <s v="June, 2018"/>
    <s v="June, 2018´"/>
    <s v="Nufarm Industria Quimica E Farmaceutica Sa"/>
    <x v="2"/>
    <s v="Florida"/>
    <s v="Indofil Industries Ltd."/>
    <s v="HAZIRA"/>
    <s v="SANTOS"/>
    <s v="38089293"/>
    <s v="3920 BAGS BAGSMANFIL 800 WP INDI AN"/>
    <n v="104160"/>
    <n v="104.16"/>
    <n v="320000"/>
    <n v="3.0721966205837172"/>
    <x v="19"/>
    <s v="Manfill 800 WP"/>
    <s v="Fungicide"/>
  </r>
  <r>
    <d v="2018-06-25T00:00:00"/>
    <s v="June, 2018"/>
    <s v="June, 2018´"/>
    <s v="Nufarm Industria Quimica E Farmaceutica Sa"/>
    <x v="2"/>
    <s v="Ceará"/>
    <s v="Ninhua Group Co., Ltd."/>
    <s v="DALIAN"/>
    <s v="PECEM"/>
    <s v="29333935"/>
    <s v="IMAZETAPIR TECNICO AGRIPEC"/>
    <n v="24408"/>
    <n v="24.41"/>
    <n v="498000"/>
    <n v="20.403146509341198"/>
    <x v="0"/>
    <s v="Kyte"/>
    <s v="Herbicide"/>
  </r>
  <r>
    <d v="2018-06-25T00:00:00"/>
    <s v="June, 2018"/>
    <s v="June, 2018´"/>
    <s v="Nufarm Industria Quimica E Farmaceutica Sa"/>
    <x v="2"/>
    <s v="Ceará"/>
    <s v="Nufarm Chemical Shanghai Co., Ltd."/>
    <s v="SHANGHAI"/>
    <s v="PECEM"/>
    <s v="29333921"/>
    <s v="002 40´ X 8´ X 8´6&quot; GENERAL PU SLAC 80 BAGS PICLORAM TECNICO NORTOX"/>
    <n v="40320"/>
    <n v="40.32"/>
    <n v="2158000"/>
    <n v="53.521825396825399"/>
    <x v="2"/>
    <s v="Not Identified"/>
    <s v="Herbicide"/>
  </r>
  <r>
    <d v="2018-06-25T00:00:00"/>
    <s v="June, 2018"/>
    <s v="June, 2018´"/>
    <s v="Nufarm Industria Quimica E Farmaceutica Sa"/>
    <x v="2"/>
    <s v="Ceará"/>
    <s v="Nufarm Chemical Shanghai Co., Ltd."/>
    <s v="SHANGHAI"/>
    <s v="PECEM"/>
    <s v="29333919"/>
    <s v="ONE 40´ X 8´ X 8´6&quot; GENERAL PU SLAC 50 BAGS FLUAZINAM TECNICO NUFARM FISCAL"/>
    <n v="25150"/>
    <n v="25.15"/>
    <n v="513000"/>
    <n v="20.397614314115309"/>
    <x v="10"/>
    <s v="Fluazinan Pestanal"/>
    <s v="Fungicide"/>
  </r>
  <r>
    <d v="2018-06-25T00:00:00"/>
    <s v="June, 2018"/>
    <s v="June, 2018´"/>
    <s v="Nufarm Industria Quimica E Farmaceutica Sa"/>
    <x v="2"/>
    <s v="Ceará"/>
    <s v="Nufarm Australia"/>
    <s v="MELBOURNE"/>
    <s v="PECEM"/>
    <s v="38089199"/>
    <s v="288 PACKAGES UN 3077, ENVIRONMENTALLY HAZARDOUS SUBSTANCE, SOLID, N.O.S (CONTAINS IMIDACLOPRID), CLASS 9, PG III,"/>
    <n v="22992"/>
    <n v="22.99"/>
    <n v="1029000"/>
    <n v="44.754697286012529"/>
    <x v="5"/>
    <s v="Nuprid"/>
    <s v="Insecticide"/>
  </r>
  <r>
    <d v="2018-06-25T00:00:00"/>
    <s v="June, 2018"/>
    <s v="June, 2018´"/>
    <s v="Nufarm Industria Quimica E Farmaceutica Sa"/>
    <x v="2"/>
    <s v="Ceará"/>
    <s v="Gharda Chemicals Ltd."/>
    <s v="NHAVA SHEVA (JAWAHARLAL N"/>
    <s v="PECEM"/>
    <s v="29333922"/>
    <s v="INSECTICIDE - CLORPIRIFOS TECNICOAGRIPEC FISCAL"/>
    <n v="105917"/>
    <n v="105.92"/>
    <n v="3370000"/>
    <n v="31.817366428429807"/>
    <x v="7"/>
    <s v="Agripec"/>
    <s v="Pesticide"/>
  </r>
  <r>
    <d v="2018-06-23T00:00:00"/>
    <s v="June, 2018"/>
    <s v="June, 2018´"/>
    <s v="Nufarm Industria Quimica E Farmaceutica Sa"/>
    <x v="2"/>
    <s v="Florida"/>
    <s v="Shandong Weifang Rainbow Chemical Co., Ltd."/>
    <s v="SHANGHAI"/>
    <s v="SANTOS"/>
    <s v="38089325"/>
    <s v="NUQUAT(PARAQUAT 276G,L SL)  PACKED IN 20L,DRUM WITH PALLETS, TOTAL  4320 DRUMS"/>
    <n v="100224"/>
    <n v="100.22"/>
    <n v="599000"/>
    <n v="5.9766123882503193"/>
    <x v="21"/>
    <s v="Nuquat"/>
    <s v="Herbicide"/>
  </r>
  <r>
    <d v="2018-06-23T00:00:00"/>
    <s v="June, 2018"/>
    <s v="June, 2018´"/>
    <s v="Nufarm Industria Quimica E Farmaceutica Sa"/>
    <x v="2"/>
    <s v="Ceará"/>
    <s v="Nufarm Gmb H &amp; Co."/>
    <s v="HAMBURG"/>
    <s v="PECEM"/>
    <s v="29189912"/>
    <s v="40 BG ACIDO TECNICO"/>
    <n v="40920"/>
    <n v="40.92"/>
    <n v="538000"/>
    <n v="13.147605083088955"/>
    <x v="9"/>
    <s v="2,4 D"/>
    <s v="Herbicide"/>
  </r>
  <r>
    <d v="2018-06-14T00:00:00"/>
    <s v="June, 2018"/>
    <s v="June, 2018´"/>
    <s v="Nufarm Industria Quimica E Farmaceutica Sa"/>
    <x v="2"/>
    <s v="Ceará"/>
    <s v="Nufarm Gmb H &amp; Co."/>
    <s v="HAMBURG"/>
    <s v="PECEM"/>
    <s v="29189912"/>
    <s v="006 X 20´ X 8´ X 8´6&quot; GENERAL PU SLAC 120 BAGS ACIDO TECNICO ACID TECNICO NUFARM"/>
    <n v="122760"/>
    <n v="122.76"/>
    <n v="1613000"/>
    <n v="13.139459107201043"/>
    <x v="9"/>
    <s v="2,4 D"/>
    <s v="Herbicide"/>
  </r>
  <r>
    <d v="2018-06-13T00:00:00"/>
    <s v="June, 2018"/>
    <s v="June, 2018´"/>
    <s v="Nufarm Industria Quimica E Farmaceutica Sa"/>
    <x v="2"/>
    <s v="Ceará"/>
    <s v="Newport China Tank Containers Co."/>
    <s v="HOUSTON (TX)"/>
    <s v="PECEM"/>
    <s v="29211923"/>
    <s v="8 TANK ONOISOPROPYLAMINE UN 1221, ISOPROPYLAMINE, 3(8), I,   FLASHPOINT"/>
    <n v="116465"/>
    <n v="116.46"/>
    <n v="390000"/>
    <n v="3.3486455158202033"/>
    <x v="13"/>
    <s v="Not Identified"/>
    <s v="General Chemical"/>
  </r>
  <r>
    <d v="2018-06-10T00:00:00"/>
    <s v="June, 2018"/>
    <s v="June, 2018´"/>
    <s v="Nufarm Industria Quimica E Farmaceutica Sa"/>
    <x v="2"/>
    <s v="Ceará"/>
    <s v="Nufarm Chemical Shanghai Co., Ltd."/>
    <s v="SHANGHAI"/>
    <s v="PECEM"/>
    <s v="29313912"/>
    <s v="04 40´ X 8´ X 8´6&quot; GENERAL PU SLAC 100 BAGS GLIFOSATO TECNICO NUFARM FC"/>
    <n v="100300"/>
    <n v="100.3"/>
    <n v="399000"/>
    <n v="3.9780658025922233"/>
    <x v="3"/>
    <s v="Nufosate"/>
    <s v="Herbicide"/>
  </r>
  <r>
    <d v="2018-06-10T00:00:00"/>
    <s v="June, 2018"/>
    <s v="June, 2018´"/>
    <s v="Nufarm Industria Quimica E Farmaceutica Sa"/>
    <x v="2"/>
    <s v="Ceará"/>
    <s v="Nufarm Australia"/>
    <s v="MELBOURNE"/>
    <s v="PECEM"/>
    <s v="38089199"/>
    <s v="576 PK UN 3077, ENVIRONMENTALLY   HAZARDOUS SUBSTANCE,   SOLID, N.O.S (CONTAINS   IMIDACLOPRID), CLASS 9,   PG III"/>
    <n v="45984"/>
    <n v="45.98"/>
    <n v="2059000"/>
    <n v="44.776443980514962"/>
    <x v="5"/>
    <s v="Nuprid"/>
    <s v="Insecticide"/>
  </r>
  <r>
    <d v="2018-06-10T00:00:00"/>
    <s v="June, 2018"/>
    <s v="June, 2018´"/>
    <s v="Nufarm Industria Quimica E Farmaceutica Sa"/>
    <x v="2"/>
    <s v="Ceará"/>
    <s v="Nufarm Chemical Shanghai Co., Ltd."/>
    <s v="SHANGHAI"/>
    <s v="PECEM"/>
    <s v="29333919"/>
    <s v="ONE 20´ X 8´ X 8´6&quot; GENERAL PU SLAC 40 IBC BAGS FLUAZINAM TECNICO NUFARM 3-CHLORO-N-(3-CHLORO-5-TRIFLUOROMET HYL-2-PYRIDYL)- A,A,A-TRIFLUORO-2, 6-DINITRO-PTOLUIDINE PACKING GROUP:III"/>
    <n v="20120"/>
    <n v="20.12"/>
    <n v="410000"/>
    <n v="20.377733598409542"/>
    <x v="10"/>
    <s v="Fluazinan Pestanal"/>
    <s v="Fungicide"/>
  </r>
  <r>
    <d v="2018-06-10T00:00:00"/>
    <s v="June, 2018"/>
    <s v="June, 2018´"/>
    <s v="Nufarm Industria Quimica E Farmaceutica Sa"/>
    <x v="2"/>
    <s v="Ceará"/>
    <s v="Nufarm Chemical Shanghai Co., Ltd."/>
    <s v="SHANGHAI"/>
    <s v="PECEM"/>
    <s v="29313912"/>
    <s v="ONE 40´ X 8´ X 8´6&quot; GENERAL PU SLAC 100 BAGS GLIFOSATO TECNICO NUFARM FC"/>
    <n v="100300"/>
    <n v="100.3"/>
    <n v="399000"/>
    <n v="3.9780658025922233"/>
    <x v="3"/>
    <s v="Nufosate"/>
    <s v="Herbicide"/>
  </r>
  <r>
    <d v="2018-06-05T00:00:00"/>
    <s v="June, 2018"/>
    <s v="June, 2018´"/>
    <s v="Nufarm Industria Quimica E Farmaceutica Sa"/>
    <x v="2"/>
    <s v="Ceará"/>
    <s v="Nufarm Gmb H &amp; Co."/>
    <s v="HAMBURG"/>
    <s v="PECEM"/>
    <s v="29189912"/>
    <s v="006 20´ X 8´ X 8´6&quot; GENERAL PU SLAC 120 BAGS ACIDO TECNICO"/>
    <n v="122760"/>
    <n v="122.76"/>
    <n v="1613000"/>
    <n v="13.139459107201043"/>
    <x v="9"/>
    <s v="2,4 D"/>
    <s v="Herbicide"/>
  </r>
  <r>
    <d v="2018-06-04T00:00:00"/>
    <s v="June, 2018"/>
    <s v="June, 2018´"/>
    <s v="Nufarm Industria Quimica E Farmaceutica Sa"/>
    <x v="2"/>
    <s v="Ceará"/>
    <s v="Ninhua Group Co., Ltd."/>
    <s v="SHANGHAI"/>
    <s v="PECEM"/>
    <s v="29322000"/>
    <s v="ABAMECTIN TECNICO 95%"/>
    <n v="13440"/>
    <n v="13.44"/>
    <n v="228000"/>
    <n v="16.964285714285715"/>
    <x v="24"/>
    <s v="Not Identified"/>
    <s v="Insecticide"/>
  </r>
  <r>
    <d v="2018-06-02T00:00:00"/>
    <s v="June, 2018"/>
    <s v="June, 2018´"/>
    <s v="Nufarm Industria Quimica E Farmaceutica Sa"/>
    <x v="2"/>
    <s v="Ceará"/>
    <s v="Nufarm Chemical Shanghai Co., Ltd."/>
    <s v="SHANGHAI"/>
    <s v="PECEM"/>
    <s v="29339969"/>
    <s v="002 40´ X 8´ X 8´6&quot; GENERAL PU SLAC 115 BAGS FLUTRIAFOL TECNICO NUFARM FISCAL"/>
    <n v="46345"/>
    <n v="46.35"/>
    <n v="699000"/>
    <n v="15.082533175099796"/>
    <x v="4"/>
    <s v="Intake"/>
    <s v="Fungicide"/>
  </r>
  <r>
    <d v="2018-05-26T00:00:00"/>
    <s v="May, 2018"/>
    <s v="May, 2018´"/>
    <s v="Nufarm Industria Quimica E Farmaceutica Sa"/>
    <x v="2"/>
    <s v="Ceará"/>
    <s v="Nufarm Chemical Shanghai Co., Ltd."/>
    <s v="SHANGHAI"/>
    <s v="PECEM"/>
    <s v="29313912"/>
    <s v="004 40´ X 8´ X 8´6&quot; GENERAL PU SLAC 100 BAGS GLIFOSATO TECNICO NUFARM FC"/>
    <n v="100300"/>
    <n v="100.3"/>
    <n v="398000"/>
    <n v="3.9680957128614156"/>
    <x v="3"/>
    <s v="Nufosate"/>
    <s v="Herbicide"/>
  </r>
  <r>
    <d v="2018-05-26T00:00:00"/>
    <s v="May, 2018"/>
    <s v="May, 2018´"/>
    <s v="Nufarm Industria Quimica E Farmaceutica Sa"/>
    <x v="2"/>
    <s v="Ceará"/>
    <s v="Nufarm Australia"/>
    <s v="MELBOURNE"/>
    <s v="PECEM"/>
    <s v="29189912"/>
    <s v="100 PACKAGE 20 PACKAGES TECHNICAL   2,4-DICHLOROPHENOXYACETIC   ACID (NON HAZARDOUS)"/>
    <n v="93500"/>
    <n v="93.5"/>
    <n v="248000"/>
    <n v="2.6524064171122994"/>
    <x v="9"/>
    <s v="2,4 D"/>
    <s v="Herbicide"/>
  </r>
  <r>
    <d v="2018-05-26T00:00:00"/>
    <s v="May, 2018"/>
    <s v="May, 2018´"/>
    <s v="Nufarm Industria Quimica E Farmaceutica Sa"/>
    <x v="2"/>
    <s v="Ceará"/>
    <s v="Nufarm Chemical Shanghai Co., Ltd."/>
    <s v="SHANGHAI"/>
    <s v="PECEM"/>
    <s v="29313912"/>
    <s v="004 40´ X 8´ X 8´6&quot; GENERAL PU SLAC 100 BAGS GLIFOSATO TECNICO NUFARM FC"/>
    <n v="100300"/>
    <n v="100.3"/>
    <n v="398000"/>
    <n v="3.9680957128614156"/>
    <x v="3"/>
    <s v="Nufosate"/>
    <s v="Herbicide"/>
  </r>
  <r>
    <d v="2018-05-26T00:00:00"/>
    <s v="May, 2018"/>
    <s v="May, 2018´"/>
    <s v="Nufarm Industria Quimica E Farmaceutica Sa"/>
    <x v="2"/>
    <s v="Ceará"/>
    <s v="Nufarm Australia"/>
    <s v="MELBOURNE"/>
    <s v="PECEM"/>
    <s v="29189912"/>
    <s v="80 PACKAGE 20 PACKAGES STC TECHNICAL   2,4-DICHLOROPHENOXYACETIC   ACID (NON HAZARDOUS)"/>
    <n v="74800"/>
    <n v="74.8"/>
    <n v="198000"/>
    <n v="2.6470588235294117"/>
    <x v="9"/>
    <s v="2,4 D"/>
    <s v="Herbicide"/>
  </r>
  <r>
    <d v="2018-05-26T00:00:00"/>
    <s v="May, 2018"/>
    <s v="May, 2018´"/>
    <s v="Nufarm Industria Quimica E Farmaceutica Sa"/>
    <x v="2"/>
    <s v="Ceará"/>
    <s v="Nufarm Australia"/>
    <s v="MELBOURNE"/>
    <s v="PECEM"/>
    <s v="29189912"/>
    <s v="80 DRUM   O,N:0123,1718 20 PACKAGES STC TECHNICAL   2,4-DICHLOROPHENOXYACETIC   ACID (NON HAZARDOUS)"/>
    <n v="74800"/>
    <n v="74.8"/>
    <n v="198000"/>
    <n v="2.6470588235294117"/>
    <x v="9"/>
    <s v="2,4 D"/>
    <s v="Herbicide"/>
  </r>
  <r>
    <d v="2018-05-26T00:00:00"/>
    <s v="May, 2018"/>
    <s v="May, 2018´"/>
    <s v="Nufarm Industria Quimica E Farmaceutica Sa"/>
    <x v="2"/>
    <s v="Ceará"/>
    <s v="Nufarm Australia"/>
    <s v="MELBOURNE"/>
    <s v="PECEM"/>
    <s v="38089199"/>
    <s v="288 PACKAGES UN 3077, ENVIRONMENTALLY HAZARDOUS SUBSTANCE, SOLID, N.O.S (CONTAINS IMIDACLOPRID),"/>
    <n v="22992"/>
    <n v="22.99"/>
    <n v="1031000"/>
    <n v="44.841684064022267"/>
    <x v="5"/>
    <s v="Nuprid"/>
    <s v="Insecticide"/>
  </r>
  <r>
    <d v="2018-05-24T00:00:00"/>
    <s v="May, 2018"/>
    <s v="May, 2018´"/>
    <s v="Nufarm Industria Quimica E Farmaceutica Sa"/>
    <x v="2"/>
    <s v="Ceará"/>
    <s v="Sulphur Mills Ltd."/>
    <s v="HAZIRA"/>
    <s v="FORTALEZA"/>
    <s v="38086990"/>
    <s v="2 X 20?´ST CONTAINER TOTAL 38 IBCS ONLY TOTAL THIRTY EIGHT IBCS ONLY:KAISO 250 CS LAMBDA-CYHALOTHRIN PYRETHROID PESTICIDE, LIQUID LAMBDA CYHALOTHRIN 25:0 CS"/>
    <n v="42750"/>
    <n v="42.75"/>
    <n v="257000"/>
    <n v="6.0116959064327489"/>
    <x v="6"/>
    <s v="Kaiso"/>
    <s v="Pesticide"/>
  </r>
  <r>
    <d v="2018-05-24T00:00:00"/>
    <s v="May, 2018"/>
    <s v="May, 2018´"/>
    <s v="Nufarm Industria Quimica E Farmaceutica Sa"/>
    <x v="2"/>
    <s v="Ceará"/>
    <s v="Sulphur Mills Ltd."/>
    <s v="HAZIRA"/>
    <s v="FORTALEZA"/>
    <s v="38086990"/>
    <s v=". 2 X 20?´ ST CONTAINER TOTAL 38 INTERMEDIATE BULK CONTAINERS TANKS ONL:Y INTERMEDIATE BULK CONTAINERS TANKS ONLY KAISO 250: CS LAMBDA CYHALOTHRIN ID PESTICIDE, LIQUID, TOXIC UN NUMBER?: 3352 - IMDG CLASS?: 6.1 - PG?: II:I CHEMICAL NAME?: (RS)-ALPHA-CYANO-3-PHENOXYBENZYL Z-(1RS,3RS)-3-(2-CHL:ORO-3,3,3-TRIFLUOROPROPENYL"/>
    <n v="42750"/>
    <n v="42.75"/>
    <n v="257000"/>
    <n v="6.0116959064327489"/>
    <x v="6"/>
    <s v="Kaiso"/>
    <s v="Pesticide"/>
  </r>
  <r>
    <d v="2018-05-23T00:00:00"/>
    <s v="May, 2018"/>
    <s v="May, 2018´"/>
    <s v="Nufarm Industria Quimica E Farmaceutica Sa"/>
    <x v="2"/>
    <s v="Ceará"/>
    <s v="Gharda Chemicals Ltd."/>
    <s v="ROTTERDAM"/>
    <s v="PECEM"/>
    <s v="29269023"/>
    <s v="PALLETIZED ON HEAT TREATED PALLETS ( CYPERMETHRIN TECHNICAL ) PYRETHROID, PESTICIDE, LIQUID,"/>
    <n v="19760"/>
    <n v="19.760000000000002"/>
    <n v="502000"/>
    <n v="25.404858299595141"/>
    <x v="16"/>
    <s v="Not Identified"/>
    <s v="Insecticide"/>
  </r>
  <r>
    <d v="2018-05-23T00:00:00"/>
    <s v="May, 2018"/>
    <s v="May, 2018´"/>
    <s v="Nufarm Industria Quimica E Farmaceutica Sa"/>
    <x v="2"/>
    <s v="Ceará"/>
    <s v="Nufarm Gmb H &amp; Co."/>
    <s v="HAMBURG"/>
    <s v="PECEM"/>
    <s v="29189912"/>
    <s v="(008) 20´ X 8´ X 8´6&quot; GENERAL PU SLAC 160 BAGS ACIDO TECNICO"/>
    <n v="163679.99"/>
    <n v="163.68"/>
    <n v="2270000"/>
    <n v="13.868524796464126"/>
    <x v="9"/>
    <s v="2,4 D"/>
    <s v="Herbicide"/>
  </r>
  <r>
    <d v="2018-05-20T00:00:00"/>
    <s v="May, 2018"/>
    <s v="May, 2018´"/>
    <s v="Nufarm Industria Quimica E Farmaceutica Sa"/>
    <x v="2"/>
    <s v="Ceará"/>
    <s v="Nufarm Chemical Shanghai Co., Ltd."/>
    <s v="SHANGHAI"/>
    <s v="PECEM"/>
    <s v="29333921"/>
    <s v="003 20´ X 8´ X 8´6&quot; GENERAL PU SLAC 100 BAGS PICLORAM TECNICO NORTOX"/>
    <n v="50400"/>
    <n v="50.4"/>
    <n v="2723000"/>
    <n v="54.027777777777779"/>
    <x v="2"/>
    <s v="Not Identified"/>
    <s v="Herbicide"/>
  </r>
  <r>
    <d v="2018-05-20T00:00:00"/>
    <s v="May, 2018"/>
    <s v="May, 2018´"/>
    <s v="Nufarm Industria Quimica E Farmaceutica Sa"/>
    <x v="2"/>
    <s v="Ceará"/>
    <s v="Nufarm Australia"/>
    <s v="MELBOURNE"/>
    <s v="PECEM"/>
    <s v="38089199"/>
    <s v="576 DRUM UN 3077,   ENVIRONMENTALLY HAZARDOUS   SUBSTANCE, SOLID, N.O.S   (CONTAINS IMIDACLOPRID),   CLASS 9, PG III, EMS:   F-A,S-F,   MARINE POLLUTANT   NUPRID 700WG"/>
    <n v="45984"/>
    <n v="45.98"/>
    <n v="2062000"/>
    <n v="44.841684064022267"/>
    <x v="5"/>
    <s v="Nuprid"/>
    <s v="Insecticide"/>
  </r>
  <r>
    <d v="2018-05-18T00:00:00"/>
    <s v="May, 2018"/>
    <s v="May, 2018´"/>
    <s v="Nufarm Industria Quimica E Farmaceutica Sa"/>
    <x v="2"/>
    <s v="Ceará"/>
    <s v="Agromen Chemiclas Co."/>
    <s v="SHANGHAI"/>
    <s v="PECEM"/>
    <s v="29189993"/>
    <s v="LACTOFEN TECNICO AGRIPEC IMDG?:9 UN?:3082"/>
    <n v="13303"/>
    <n v="13.3"/>
    <n v="143000"/>
    <n v="10.749455010148086"/>
    <x v="32"/>
    <s v="Not Identified"/>
    <s v="Herbicide"/>
  </r>
  <r>
    <d v="2018-05-16T00:00:00"/>
    <s v="May, 2018"/>
    <s v="May, 2018´"/>
    <s v="Nufarm Industria Quimica E Farmaceutica Sa"/>
    <x v="2"/>
    <s v="Ceará"/>
    <s v="Dow Chemical"/>
    <s v="HOUSTON (TX)"/>
    <s v="PECEM"/>
    <s v="34021300"/>
    <s v="234 DRUMS   LOADED INTO   1 20´CONTAINER(S)   TRITON(TM) X-114 SURFACTANT 470 LB   PLASTIC DRUM TRADEMARK"/>
    <n v="52131"/>
    <n v="52.13"/>
    <n v="176000"/>
    <n v="3.3761101839596401"/>
    <x v="14"/>
    <s v="Triton"/>
    <s v="Surfactant"/>
  </r>
  <r>
    <d v="2018-05-12T00:00:00"/>
    <s v="May, 2018"/>
    <s v="May, 2018´"/>
    <s v="Nufarm Industria Quimica E Farmaceutica Sa"/>
    <x v="2"/>
    <s v="Ceará"/>
    <s v="Nufarm Australia"/>
    <s v="MELBOURNE"/>
    <s v="PECEM"/>
    <s v="29189912"/>
    <s v="100 PACKAGES STC TECHNICAL   2,4-DICHLOROPHENOXYACETIC   ACID (NON HAZARDOUS)"/>
    <n v="93500"/>
    <n v="93.5"/>
    <n v="248000"/>
    <n v="2.6524064171122994"/>
    <x v="9"/>
    <s v="2,4 D"/>
    <s v="Herbicide"/>
  </r>
  <r>
    <d v="2018-05-12T00:00:00"/>
    <s v="May, 2018"/>
    <s v="May, 2018´"/>
    <s v="Nufarm Industria Quimica E Farmaceutica Sa"/>
    <x v="2"/>
    <s v="Ceará"/>
    <s v="Tagros Chemicals India Ltd."/>
    <s v="CHENNAI"/>
    <s v="PECEM"/>
    <s v="29269023"/>
    <s v="1 X 20?´ ST CONTAINER TOTAL 20 PALLETS ONLY TOTAL TWENTY PALLETS ONLY: 80 DRUMS ON 20 PLASTIC PALLETS OF CIPERMETRINA (CIPERMETRIN:A TAGROS TECNICO) PACKED IN 80 NOS 240 KGS U.N.APPROVED DRUMS"/>
    <n v="21680"/>
    <n v="21.68"/>
    <n v="1133000"/>
    <n v="52.260147601476014"/>
    <x v="16"/>
    <s v="Not Identified"/>
    <s v="Insecticide"/>
  </r>
  <r>
    <d v="2018-05-12T00:00:00"/>
    <s v="May, 2018"/>
    <s v="May, 2018´"/>
    <s v="Nufarm Industria Quimica E Farmaceutica Sa"/>
    <x v="2"/>
    <s v="Ceará"/>
    <s v="Nufarm Australia"/>
    <s v="MELBOURNE"/>
    <s v="PECEM"/>
    <s v="38089199"/>
    <s v="288 PACKAGES UN 3077, ENVIRONMENTALLY HAZARDOUS SUBSTANCE, SOLID, N.O.S (CONTAINS IMIDACLOPRID), CLASS 9, PG III, EMS: F-A,S-F, MARINE POLLUTANT"/>
    <n v="22992"/>
    <n v="22.99"/>
    <n v="1031000"/>
    <n v="44.841684064022267"/>
    <x v="5"/>
    <s v="Nuprid"/>
    <s v="Insecticide"/>
  </r>
  <r>
    <d v="2018-05-12T00:00:00"/>
    <s v="May, 2018"/>
    <s v="May, 2018´"/>
    <s v="Nufarm Industria Quimica E Farmaceutica Sa"/>
    <x v="2"/>
    <s v="Ceará"/>
    <s v="Nufarm Chemical Shanghai Co., Ltd."/>
    <s v="SHANGHAI"/>
    <s v="PECEM"/>
    <s v="29333921"/>
    <s v="002 40´ X 8´ X 8´6&quot; GENERAL PU SLAC 80 BAGS PICLORAM TECNICO NORTOX"/>
    <n v="40320"/>
    <n v="40.32"/>
    <n v="2179000"/>
    <n v="54.042658730158728"/>
    <x v="2"/>
    <s v="Not Identified"/>
    <s v="Herbicide"/>
  </r>
  <r>
    <d v="2018-05-12T00:00:00"/>
    <s v="May, 2018"/>
    <s v="May, 2018´"/>
    <s v="Nufarm Industria Quimica E Farmaceutica Sa"/>
    <x v="2"/>
    <s v="Ceará"/>
    <s v="Nufarm Chemical Shanghai Co., Ltd."/>
    <s v="SHANGHAI"/>
    <s v="PECEM"/>
    <s v="29333921"/>
    <s v="ONE 40´ X 8´ X 8´6&quot; GENERAL PU SLAC 40 BAGS PICLORAM TECNICO NORTOX"/>
    <n v="20160"/>
    <n v="20.16"/>
    <n v="1089000"/>
    <n v="54.017857142857146"/>
    <x v="2"/>
    <s v="Not Identified"/>
    <s v="Herbicide"/>
  </r>
  <r>
    <d v="2018-05-12T00:00:00"/>
    <s v="May, 2018"/>
    <s v="May, 2018´"/>
    <s v="Nufarm Industria Quimica E Farmaceutica Sa"/>
    <x v="2"/>
    <s v="Ceará"/>
    <s v="Nufarm Australia"/>
    <s v="MELBOURNE"/>
    <s v="PECEM"/>
    <s v="29189912"/>
    <s v="100 PACKAGES STC TECHNICAL   2,4-DICHLOROPHENOXYACETIC   ACID (NON HAZARDOUS)"/>
    <n v="93500"/>
    <n v="93.5"/>
    <n v="248000"/>
    <n v="2.6524064171122994"/>
    <x v="9"/>
    <s v="2,4 D"/>
    <s v="Herbicide"/>
  </r>
  <r>
    <d v="2018-05-10T00:00:00"/>
    <s v="May, 2018"/>
    <s v="May, 2018´"/>
    <s v="Nufarm Industria Quimica E Farmaceutica Sa"/>
    <x v="2"/>
    <s v="Ceará"/>
    <s v="Gharda Chemicals Ltd."/>
    <s v="NHAVA SHEVA (JAWAHARLAL N"/>
    <s v="PECEM"/>
    <s v="29242992"/>
    <s v="1 X 40 HQ CONTAINERS SAID TO CONTAIN TOTAL 320 DRUM S ONLY (TOTAL THREE HUNDRE D &amp; TWENTY DRUMS ONLY.) IN SECTICIDE -DIFLUBENZURON TECNICO AGRIPEC FISCAL"/>
    <n v="20941"/>
    <n v="20.94"/>
    <n v="1406000"/>
    <n v="67.141015233274445"/>
    <x v="34"/>
    <s v="Not Identified"/>
    <s v="Insecticide"/>
  </r>
  <r>
    <d v="2018-05-09T00:00:00"/>
    <s v="May, 2018"/>
    <s v="May, 2018´"/>
    <s v="Nufarm Industria Quimica E Farmaceutica Sa"/>
    <x v="2"/>
    <s v="Ceará"/>
    <s v="Newport China Tank Containers Co."/>
    <s v="HOUSTON (TX)"/>
    <s v="PECEM"/>
    <s v="29211923"/>
    <s v="6 TANK MONOISOPROPYLAMINE - BULK   UN 1221, ISOPROPYLAMINE, 3(8), PG:I,   FLP: -30C, EMS NO: F-E, S-C"/>
    <n v="86937"/>
    <n v="86.94"/>
    <n v="309000"/>
    <n v="3.5542979398875048"/>
    <x v="13"/>
    <s v="Not Identified"/>
    <s v="General Chemical"/>
  </r>
  <r>
    <d v="2018-05-09T00:00:00"/>
    <s v="May, 2018"/>
    <s v="May, 2018´"/>
    <s v="Nufarm Industria Quimica E Farmaceutica Sa"/>
    <x v="2"/>
    <s v="Ceará"/>
    <s v="Newport China Tank Containers Co."/>
    <s v="HOUSTON (TX)"/>
    <s v="PECEM"/>
    <s v="29211923"/>
    <s v="2 TNK MONOISOPROPYLAMINE - BULK   UN 1221, ISOPROPYLAMINE, 3(8), PG:I   FLP: -30C, EMS NO: F-E, S-C"/>
    <n v="28940"/>
    <n v="28.94"/>
    <n v="103000"/>
    <n v="3.5590877677954387"/>
    <x v="13"/>
    <s v="Not Identified"/>
    <s v="General Chemical"/>
  </r>
  <r>
    <d v="2018-05-09T00:00:00"/>
    <s v="May, 2018"/>
    <s v="May, 2018´"/>
    <s v="Nufarm Industria Quimica E Farmaceutica Sa"/>
    <x v="2"/>
    <s v="Ceará"/>
    <s v="Nufarm Gmb H &amp; Co."/>
    <s v="HAMBURG"/>
    <s v="PECEM"/>
    <s v="29189912"/>
    <s v="(008) 20´ X 8´ X 8´6&quot; GENERAL PU SLAC 160 BAGS ACIDO TECNICO"/>
    <n v="163679.99"/>
    <n v="163.68"/>
    <n v="2270000"/>
    <n v="13.868524796464126"/>
    <x v="9"/>
    <s v="2,4 D"/>
    <s v="Herbicide"/>
  </r>
  <r>
    <d v="2018-05-05T00:00:00"/>
    <s v="May, 2018"/>
    <s v="May, 2018´"/>
    <s v="Nufarm Industria Quimica E Farmaceutica Sa"/>
    <x v="2"/>
    <s v="Ceará"/>
    <s v="Nufarm Chemical Shanghai Co., Ltd."/>
    <s v="SHANGHAI"/>
    <s v="PECEM"/>
    <s v="29333921"/>
    <s v="ONE 40´ X 8´ X 8´6&quot; GENERAL PU SLAC 40 BAGS PICLORAM TECNICO NORTOX"/>
    <n v="20160"/>
    <n v="20.16"/>
    <n v="1089000"/>
    <n v="54.017857142857146"/>
    <x v="2"/>
    <s v="Not Identified"/>
    <s v="Herbicide"/>
  </r>
  <r>
    <d v="2018-05-05T00:00:00"/>
    <s v="May, 2018"/>
    <s v="May, 2018´"/>
    <s v="Nufarm Industria Quimica E Farmaceutica Sa"/>
    <x v="2"/>
    <s v="Ceará"/>
    <s v="Tagros Chemicals India Ltd."/>
    <s v="CHENNAI"/>
    <s v="PECEM"/>
    <s v="29269023"/>
    <s v=". 1 X 20?´ST CONTAINER TOTAL 20 PALLETS CIPERMETRINA (CIPERMETRIN:A TAGROS TECNICO)"/>
    <n v="21680"/>
    <n v="21.68"/>
    <n v="1133000"/>
    <n v="52.260147601476014"/>
    <x v="16"/>
    <s v="Not Identified"/>
    <s v="Insecticide"/>
  </r>
  <r>
    <d v="2018-05-04T00:00:00"/>
    <s v="May, 2018"/>
    <s v="May, 2018´"/>
    <s v="Nufarm Industria Quimica E Farmaceutica Sa"/>
    <x v="2"/>
    <s v="Ceará"/>
    <s v="Sulphur Mills Ltd."/>
    <s v="HAZIRA"/>
    <s v="FORTALEZA"/>
    <s v="38086990"/>
    <s v="1 X 20?´ST CONTAINER TOTAL 19 INTERMEDIATE BULK CONTAINERS LAMBDA-CYHALOTH:RIN"/>
    <n v="21375"/>
    <n v="21.38"/>
    <n v="128000"/>
    <n v="5.9883040935672511"/>
    <x v="6"/>
    <s v="Kaiso"/>
    <s v="Pesticide"/>
  </r>
  <r>
    <d v="2018-05-04T00:00:00"/>
    <s v="May, 2018"/>
    <s v="May, 2018´"/>
    <s v="Nufarm Industria Quimica E Farmaceutica Sa"/>
    <x v="2"/>
    <s v="Ceará"/>
    <s v="Nufarm Australia"/>
    <s v="MELBOURNE"/>
    <s v="FORTALEZA"/>
    <s v="38089199"/>
    <s v="90 PACKAGES UN 3077, ENVIRONMENTALLY HAZARDOUS SUBSTANCE, SOLID, N.O.S: (CONTAINS IMIDACLOPRID), CLASS 9, PG III F-A,S-F, MARINE POLLUT:ANT NUPRID 700WG"/>
    <n v="6885"/>
    <n v="6.89"/>
    <n v="309000"/>
    <n v="44.880174291938999"/>
    <x v="5"/>
    <s v="Nuprid"/>
    <s v="Insecticide"/>
  </r>
  <r>
    <d v="2018-05-03T00:00:00"/>
    <s v="May, 2018"/>
    <s v="May, 2018´"/>
    <s v="Nufarm Industria Quimica E Farmaceutica Sa"/>
    <x v="2"/>
    <s v="Ceará"/>
    <s v="Nufarm Gmb H &amp; Co."/>
    <s v="HAMBURG"/>
    <s v="PECEM"/>
    <s v="29189912"/>
    <s v="(008) 20´ X 8´ X 8´6&quot; GENERAL PU SLAC 160 BAGS ACIDO TECNICO"/>
    <n v="163679.99"/>
    <n v="163.68"/>
    <n v="2270000"/>
    <n v="13.868524796464126"/>
    <x v="9"/>
    <s v="2,4 D"/>
    <s v="Herbicide"/>
  </r>
  <r>
    <d v="2018-05-03T00:00:00"/>
    <s v="May, 2018"/>
    <s v="May, 2018´"/>
    <s v="Nufarm Industria Quimica E Farmaceutica Sa"/>
    <x v="2"/>
    <s v="Ceará"/>
    <s v="Nufarm Gmb H &amp; Co."/>
    <s v="HAMBURG"/>
    <s v="PECEM"/>
    <s v="29189912"/>
    <s v="(005) 20´ X 8´ X 8´6&quot; GENERAL PU SLAC 90 BAGS ACIDO TECNICO"/>
    <n v="92070"/>
    <n v="92.07"/>
    <n v="1277000"/>
    <n v="13.869881611817096"/>
    <x v="9"/>
    <s v="2,4 D"/>
    <s v="Herbicide"/>
  </r>
  <r>
    <d v="2018-05-03T00:00:00"/>
    <s v="May, 2018"/>
    <s v="May, 2018´"/>
    <s v="Nufarm Industria Quimica E Farmaceutica Sa"/>
    <x v="2"/>
    <s v="Ceará"/>
    <s v="Nufarm Gmb H &amp; Co."/>
    <s v="HAMBURG"/>
    <s v="PECEM"/>
    <s v="29189912"/>
    <s v="(008) 20´ X 8´ X 8´6&quot; GENERAL PU SLAC 160 BAGS ACIDO TECNICO"/>
    <n v="163679.99"/>
    <n v="163.68"/>
    <n v="2270000"/>
    <n v="13.868524796464126"/>
    <x v="9"/>
    <s v="2,4 D"/>
    <s v="Herbicide"/>
  </r>
  <r>
    <d v="2018-05-02T00:00:00"/>
    <s v="May, 2018"/>
    <s v="May, 2018´"/>
    <s v="Nufarm Industria Quimica E Farmaceutica Sa"/>
    <x v="2"/>
    <s v="Ceará"/>
    <s v="Dow Chemical"/>
    <s v="HOUSTON (TX)"/>
    <s v="PECEM"/>
    <s v="34021300"/>
    <s v="1 20´CONTAINER(S) 234 DRUMS TRITON(TM) X-114 SURFACTANT 470 LB   PLASTIC DRUM"/>
    <n v="52131"/>
    <n v="52.13"/>
    <n v="176000"/>
    <n v="3.3761101839596401"/>
    <x v="14"/>
    <s v="Triton"/>
    <s v="Surfactant"/>
  </r>
  <r>
    <d v="2018-05-02T00:00:00"/>
    <s v="May, 2018"/>
    <s v="May, 2018´"/>
    <s v="Nufarm Industria Quimica E Farmaceutica Sa"/>
    <x v="2"/>
    <s v="Ceará"/>
    <s v="Newport China Tank Containers Co."/>
    <s v="HOUSTON (TX)"/>
    <s v="PECEM"/>
    <s v="29211923"/>
    <s v="6 TK TRADE NAME : MONOISOPROPYLAMINE   CHEMICAL NAME : ISOPROPYLAMINE"/>
    <n v="87215"/>
    <n v="87.21"/>
    <n v="310000"/>
    <n v="3.5544344436163504"/>
    <x v="13"/>
    <s v="Not Identified"/>
    <s v="General Chemical"/>
  </r>
  <r>
    <d v="2018-05-01T00:00:00"/>
    <s v="May, 2018"/>
    <s v="May, 2018´"/>
    <s v="Nufarm Industria Quimica E Farmaceutica Sa"/>
    <x v="2"/>
    <s v="Ceará"/>
    <s v="Celanese Comercial S De Rl De Cv"/>
    <s v="VERACRUZ"/>
    <s v="PECEM"/>
    <s v="29211100"/>
    <s v="(008) 20´ X 8´ X 8´ TANK CONTAIN SLAC 8 TANK, CYLINDRICAL UN 1160 DIMETHYLAMINE AQUEOUS SOLUTION, CLASS 3 (8),PG.II FLASH POINT:-30C (CC)  1X20 ISOCONTAINER NOT MARINE POLLUTANT  EMS CODE: F-E,S-C"/>
    <n v="146720"/>
    <n v="146.72"/>
    <n v="154000"/>
    <n v="1.0496183206106871"/>
    <x v="15"/>
    <s v="Not Identified"/>
    <s v="General Chemical"/>
  </r>
  <r>
    <d v="2018-05-01T00:00:00"/>
    <s v="May, 2018"/>
    <s v="May, 2018´"/>
    <s v="Nufarm Industria Quimica E Farmaceutica Sa"/>
    <x v="2"/>
    <s v="Ceará"/>
    <s v="Tagros Chemicals India Ltd."/>
    <s v="CHENNAI"/>
    <s v="FORTALEZA"/>
    <s v="29269023"/>
    <s v="1X20 ST CONTAINER 20 PALLETS 80: DRUMS OF CIPERMETRINA (CIPERMETRINA T:AGROS TECNICO)"/>
    <n v="21680"/>
    <n v="21.68"/>
    <n v="1133000"/>
    <n v="52.260147601476014"/>
    <x v="16"/>
    <s v="Not Identified"/>
    <s v="Insecticide"/>
  </r>
  <r>
    <d v="2018-04-30T00:00:00"/>
    <s v="April, 2018"/>
    <s v="April, 2018´"/>
    <s v="Nufarm Industria Quimica E Farmaceutica Sa"/>
    <x v="2"/>
    <s v="Florida"/>
    <s v="Gulf Express Line"/>
    <s v="SAVANNAH (GA)"/>
    <s v="SANTOS"/>
    <s v="38089359"/>
    <s v="(504 CASES) COTTONQUIK, BRAZIL 2X10L CASE UN3265, CORROSIVELIQUID, ACIDIC, ORGANIC, N.O.S., (UREA SULFATE ANDETHEPHON), 8, III"/>
    <n v="85390"/>
    <n v="85.39"/>
    <n v="674000"/>
    <n v="7.8931959245813328"/>
    <x v="9"/>
    <s v="2,4 D"/>
    <s v="Herbicide"/>
  </r>
  <r>
    <d v="2018-04-29T00:00:00"/>
    <s v="April, 2018"/>
    <s v="April, 2018´"/>
    <s v="Nufarm Industria Quimica E Farmaceutica Sa"/>
    <x v="2"/>
    <s v="Ceará"/>
    <s v="Agromen Chemiclas Co."/>
    <s v="SHANGHAI"/>
    <s v="PECEM"/>
    <s v="29189993"/>
    <s v="LACTOFEN TECNICOAGRIPEC FISCAL ID"/>
    <n v="16290"/>
    <n v="16.29"/>
    <n v="176000"/>
    <n v="10.804174340085943"/>
    <x v="32"/>
    <s v="Not Identified"/>
    <s v="Herbicide"/>
  </r>
  <r>
    <d v="2018-04-29T00:00:00"/>
    <s v="April, 2018"/>
    <s v="April, 2018´"/>
    <s v="Nufarm Industria Quimica E Farmaceutica Sa"/>
    <x v="2"/>
    <s v="Ceará"/>
    <s v="Nufarm Australia"/>
    <s v="MELBOURNE"/>
    <s v="PECEM"/>
    <s v="29189912"/>
    <s v="20 DRUM 20 PACKAGES STC TECHNICAL 2,4-DICHLOROPHENOXYACETIC ACID (NON HAZARDOUS)"/>
    <n v="74800"/>
    <n v="74.8"/>
    <n v="198000"/>
    <n v="2.6470588235294117"/>
    <x v="9"/>
    <s v="2,4 D"/>
    <s v="Herbicide"/>
  </r>
  <r>
    <d v="2018-04-29T00:00:00"/>
    <s v="April, 2018"/>
    <s v="April, 2018´"/>
    <s v="Nufarm Industria Quimica E Farmaceutica Sa"/>
    <x v="2"/>
    <s v="Ceará"/>
    <s v="Newport China Tank Containers Co."/>
    <s v="HOUSTON (TX)"/>
    <s v="PECEM"/>
    <s v="29211923"/>
    <s v="7 TK MONOISOPROPYLAMINE"/>
    <n v="101478"/>
    <n v="101.48"/>
    <n v="388000"/>
    <n v="3.8234888350184275"/>
    <x v="13"/>
    <s v="Not Identified"/>
    <s v="General Chemical"/>
  </r>
  <r>
    <d v="2018-04-29T00:00:00"/>
    <s v="April, 2018"/>
    <s v="April, 2018´"/>
    <s v="Nufarm Industria Quimica E Farmaceutica Sa"/>
    <x v="2"/>
    <s v="Ceará"/>
    <s v="Nufarm Australia"/>
    <s v="MELBOURNE"/>
    <s v="PECEM"/>
    <s v="38089199"/>
    <s v="288 PACKAGE ENVIRONMENTALLY HAZARDOUS SUBSTANCE, SOLID, N.O.S (CONTAINS IMIDACLOPRID), MARINE POLLUTANT NUPRID 700WG 288 X 70 32 TREATED PALLETS &amp; DUNNAGE"/>
    <n v="45984"/>
    <n v="45.98"/>
    <n v="2062000"/>
    <n v="44.841684064022267"/>
    <x v="5"/>
    <s v="Nuprid"/>
    <s v="Insecticide"/>
  </r>
  <r>
    <d v="2018-04-27T00:00:00"/>
    <s v="April, 2018"/>
    <s v="April, 2018´"/>
    <s v="Nufarm Industria Quimica E Farmaceutica Sa"/>
    <x v="2"/>
    <s v="Ceará"/>
    <s v="Nufarm Australia"/>
    <s v="MELBOURNE"/>
    <s v="FORTALEZA"/>
    <s v="38089199"/>
    <s v="208 PACKAGES UN 3077, ENVIRONMENTALLY HAZARDOUS SUBSTANCE, SO:LID, N.O.S (CONTAINS IMIDACLOPRID), CLASS 9, PG III NUPRID 700WG"/>
    <n v="16602"/>
    <n v="16.600000000000001"/>
    <n v="744000"/>
    <n v="44.813877846042644"/>
    <x v="5"/>
    <s v="Nuprid"/>
    <s v="Insecticide"/>
  </r>
  <r>
    <d v="2018-04-27T00:00:00"/>
    <s v="April, 2018"/>
    <s v="April, 2018´"/>
    <s v="Nufarm Industria Quimica E Farmaceutica Sa"/>
    <x v="2"/>
    <s v="Ceará"/>
    <s v="Sulphur Mills Ltd."/>
    <s v="HAZIRA"/>
    <s v="FORTALEZA"/>
    <s v="38086990"/>
    <s v="1 X 20?´ST CONTAINER TOTAL 19 INTERMEDIATE BULK CONTAINERS ONLY TOTA:L NINETEEN INTERMEDIATE BULK CONTAINERS ONLY KAISO 250 CS LAMBDA-CYHA:LOTHRIN PKG?: 1 X 1000 LTRS X 19 IBCS"/>
    <n v="21375"/>
    <n v="21.38"/>
    <n v="128000"/>
    <n v="5.9883040935672511"/>
    <x v="6"/>
    <s v="Kaiso"/>
    <s v="Pesticide"/>
  </r>
  <r>
    <d v="2018-04-27T00:00:00"/>
    <s v="April, 2018"/>
    <s v="April, 2018´"/>
    <s v="Nufarm Industria Quimica E Farmaceutica Sa"/>
    <x v="2"/>
    <s v="Ceará"/>
    <s v="Sulphur Mills Ltd."/>
    <s v="HAZIRA"/>
    <s v="FORTALEZA"/>
    <s v="38086990"/>
    <s v="2 X 20?´ST CONTAINER TOTAL 38 INTERMEDIATE BULK CONTAINERS ONLY TOTAL: THIRTY EIGHT INTERMEDIATE BULK CONTAINERS ONLY 38 IBCS TANKS TOTAL TH:IRTY EIGHT IBCS TANKS ONLY KAISO 250 CS LAMBDA-CYHALOTHRIN PKG?: 1 X 10:00 LTRS X 38 IBCS"/>
    <n v="42750"/>
    <n v="42.75"/>
    <n v="256000"/>
    <n v="5.9883040935672511"/>
    <x v="6"/>
    <s v="Kaiso"/>
    <s v="Pesticide"/>
  </r>
  <r>
    <d v="2018-04-27T00:00:00"/>
    <s v="April, 2018"/>
    <s v="April, 2018´"/>
    <s v="Nufarm Industria Quimica E Farmaceutica Sa"/>
    <x v="2"/>
    <s v="Ceará"/>
    <s v="Tagros Chemicals India Ltd."/>
    <s v="CHENNAI"/>
    <s v="FORTALEZA"/>
    <s v="29269023"/>
    <s v="1X20?´ST CONTAINER TOTAL 20 PLASTIC PALLETS ONLY TOTAL TWENTY PLASTIC: PALLETS ONLY 80 DRUMS ON 20 PLASTIC PALLETS CIPERMETRIN:A (CIPERMETRINA TAGROS TECNICO) PACKED IN 80 NOS 240 KGS U.N.APPROVED:DRUMS"/>
    <n v="21680"/>
    <n v="21.68"/>
    <n v="1090000"/>
    <n v="50.276752767527675"/>
    <x v="16"/>
    <s v="Not Identified"/>
    <s v="Insecticide"/>
  </r>
  <r>
    <d v="2018-04-27T00:00:00"/>
    <s v="April, 2018"/>
    <s v="April, 2018´"/>
    <s v="Nufarm Industria Quimica E Farmaceutica Sa"/>
    <x v="2"/>
    <s v="Ceará"/>
    <s v="Nufarm Australia"/>
    <s v="MELBOURNE"/>
    <s v="FORTALEZA"/>
    <s v="38089199"/>
    <s v="288 PACKAGES UN 3077, ENVIRONMENTALLY HAZARDOUS SUBSTANCE, SOLID, N.O.:S (CONTAINS IMIDACLOPRID), CLASS 9, PG III"/>
    <n v="45984"/>
    <n v="45.98"/>
    <n v="2062000"/>
    <n v="44.841684064022267"/>
    <x v="5"/>
    <s v="Nuprid"/>
    <s v="Insecticide"/>
  </r>
  <r>
    <d v="2018-04-25T00:00:00"/>
    <s v="April, 2018"/>
    <s v="April, 2018´"/>
    <s v="Nufarm Industria Quimica E Farmaceutica Sa"/>
    <x v="2"/>
    <s v="Ceará"/>
    <s v="Gharda Chemicals Ltd."/>
    <s v="NHAVA SHEVA (JAWAHARLAL N"/>
    <s v="PECEM"/>
    <s v="29242992"/>
    <s v="1 X 40 HQ CONTAINERS SAID TO CONTAIN TOTAL 320 DRUM S ONLY (TOTAL THREE HUNDRE D &amp; TWENTY DRUMS ONLY.) IN SECTICIDE -DIFLUBENZURON CLASS: 9 UN N O : 3077 PKG GROUP : III"/>
    <n v="20956"/>
    <n v="20.96"/>
    <n v="1526000"/>
    <n v="72.819240313036843"/>
    <x v="34"/>
    <s v="Not Identified"/>
    <s v="Insecticide"/>
  </r>
  <r>
    <d v="2018-04-21T00:00:00"/>
    <s v="April, 2018"/>
    <s v="April, 2018´"/>
    <s v="Nufarm Industria Quimica E Farmaceutica Sa"/>
    <x v="2"/>
    <s v="Ceará"/>
    <s v="Ninhua Group Co., Ltd."/>
    <s v="DALIAN"/>
    <s v="PECEM"/>
    <s v="29333935"/>
    <s v="IMAZETAPIR TECNICO AGRIPEC FISCAL ID"/>
    <n v="24408"/>
    <n v="24.41"/>
    <n v="369000"/>
    <n v="15.117994100294986"/>
    <x v="0"/>
    <s v="Kyte"/>
    <s v="Herbicide"/>
  </r>
  <r>
    <d v="2018-04-21T00:00:00"/>
    <s v="April, 2018"/>
    <s v="April, 2018´"/>
    <s v="Nufarm Industria Quimica E Farmaceutica Sa"/>
    <x v="2"/>
    <s v="Ceará"/>
    <s v="Ninhua Group Co., Ltd."/>
    <s v="SHANGHAI"/>
    <s v="PECEM"/>
    <s v="29322000"/>
    <s v="ABAMECTIN TECNICO 95% UN:2588 CLASS:6.1 FISCAL ID"/>
    <n v="13440"/>
    <n v="13.44"/>
    <n v="225000"/>
    <n v="16.741071428571427"/>
    <x v="24"/>
    <s v="Not Identified"/>
    <s v="Insecticide"/>
  </r>
  <r>
    <d v="2018-04-21T00:00:00"/>
    <s v="April, 2018"/>
    <s v="April, 2018´"/>
    <s v="Nufarm Industria Quimica E Farmaceutica Sa"/>
    <x v="2"/>
    <s v="Ceará"/>
    <s v="Nufarm Chemical Shanghai Co., Ltd."/>
    <s v="SHANGHAI"/>
    <s v="PECEM"/>
    <s v="29339969"/>
    <s v="ONE 40´ X 8´ X 8´6&quot; GENERAL PU SLAC 60 BAGS TEBUCONAZOLE TECNICO AGRIPEC"/>
    <n v="18180"/>
    <n v="18.18"/>
    <n v="259000"/>
    <n v="14.246424642464246"/>
    <x v="8"/>
    <s v="Torque"/>
    <s v="Fungicide"/>
  </r>
  <r>
    <d v="2018-04-21T00:00:00"/>
    <s v="April, 2018"/>
    <s v="April, 2018´"/>
    <s v="Nufarm Industria Quimica E Farmaceutica Sa"/>
    <x v="2"/>
    <s v="Ceará"/>
    <s v="Youjia Crop Proteciton Co., Ltd."/>
    <s v="SHANGHAI"/>
    <s v="PECEM"/>
    <s v="29333919"/>
    <s v="FLUAZINAM TECNICONUFARM FLUAZINAM TECNICONUFARM"/>
    <n v="30180"/>
    <n v="30.18"/>
    <n v="456000"/>
    <n v="15.109343936381709"/>
    <x v="10"/>
    <s v="Fluazinan Pestanal"/>
    <s v="Fungicide"/>
  </r>
  <r>
    <d v="2018-04-20T00:00:00"/>
    <s v="April, 2018"/>
    <s v="April, 2018´"/>
    <s v="Nufarm Industria Quimica E Farmaceutica Sa"/>
    <x v="2"/>
    <s v="Ceará"/>
    <s v="Gharda Chemicals Ltd."/>
    <s v="NHAVA SHEVA (JAWAHARLAL N"/>
    <s v="FORTALEZA"/>
    <s v="29333922"/>
    <s v="5 X 20?´ST CONTAINER TOTAL 340 DRUMS ONLY TOTAL THREE HUNDRED FORTY:DRUMS ONLY INSECTICIDE - CLORPIRIFOS TECNICO AGRIPEC 340 DRUMS X 283.50 KGS NON-REMOVABLE HEAD TYPE LACQUERED (EPOXY) CO:ATED STEEL DRUMS OF UN APPROVED SPECN. AND PALLETISED. CLASS?: 6.1 UN N´ O ?: 2783 PKG GROUP ?: III"/>
    <n v="105901"/>
    <n v="105.9"/>
    <n v="4142000"/>
    <n v="39.112000830964767"/>
    <x v="7"/>
    <s v="Agripec"/>
    <s v="Pesticide"/>
  </r>
  <r>
    <d v="2018-04-20T00:00:00"/>
    <s v="April, 2018"/>
    <s v="April, 2018´"/>
    <s v="Nufarm Industria Quimica E Farmaceutica Sa"/>
    <x v="2"/>
    <s v="Ceará"/>
    <s v="Sulphur Mills Ltd."/>
    <s v="HAZIRA"/>
    <s v="FORTALEZA"/>
    <s v="38086990"/>
    <s v="1 X 20 ST CONTAINER TOTAL 19 INTERMEDIATE BULK CONTAINER ONLY TOTAL: NINETEEN INTERMEDIATE BULK CONTAINER ONLY KAISO 250 CS LAMBDA-CYHALOT:HRIN PKG?: 1 X 1000 LTRS X 19 IBCS"/>
    <n v="21375"/>
    <n v="21.38"/>
    <n v="128000"/>
    <n v="5.9883040935672511"/>
    <x v="6"/>
    <s v="Kaiso"/>
    <s v="Pesticide"/>
  </r>
  <r>
    <d v="2018-04-19T00:00:00"/>
    <s v="April, 2018"/>
    <s v="April, 2018´"/>
    <s v="Nufarm Industria Quimica E Farmaceutica Sa"/>
    <x v="2"/>
    <s v="Ceará"/>
    <s v="Nufarm Gmb H &amp; Co."/>
    <s v="HAMBURG"/>
    <s v="PECEM"/>
    <s v="29189912"/>
    <s v="(007) 20´ X 8´ X 8´6&quot; GENERAL PU SLAC 140 BAGS ACIDO TECNICO"/>
    <n v="143220"/>
    <n v="143.22"/>
    <n v="2592000"/>
    <n v="18.098031001256807"/>
    <x v="9"/>
    <s v="2,4 D"/>
    <s v="Herbicide"/>
  </r>
  <r>
    <d v="2018-04-17T00:00:00"/>
    <s v="April, 2018"/>
    <s v="April, 2018´"/>
    <s v="Nufarm Industria Quimica E Farmaceutica Sa"/>
    <x v="2"/>
    <s v="Ceará"/>
    <s v="Gharda Chemicals Ltd."/>
    <s v="NHAVA SHEVA (JAWAHARLAL N"/>
    <s v="PECEM"/>
    <s v="29333922"/>
    <s v="4 X 20 DV CONTAINER INSECTICIDE - CLORPIRIFOS TECNICOAGRIPEC"/>
    <n v="84699"/>
    <n v="84.7"/>
    <n v="3313000"/>
    <n v="39.114983647976956"/>
    <x v="7"/>
    <s v="Agripec"/>
    <s v="Pesticide"/>
  </r>
  <r>
    <d v="2018-04-14T00:00:00"/>
    <s v="April, 2018"/>
    <s v="April, 2018´"/>
    <s v="Nufarm Industria Quimica E Farmaceutica Sa"/>
    <x v="2"/>
    <s v="Ceará"/>
    <s v="Ninhua Group Co., Ltd."/>
    <s v="SHANGHAI"/>
    <s v="PECEM"/>
    <s v="29309054"/>
    <s v="148 DRUMS DIMETOATO TECNICO AGRIPEC 111 PALLETS. 111 PALLETS. 111 PALLETS."/>
    <n v="75480"/>
    <n v="75.48"/>
    <n v="381000"/>
    <n v="5.0476947535771064"/>
    <x v="35"/>
    <s v="Not Identified"/>
    <s v="Insecticide"/>
  </r>
  <r>
    <d v="2018-04-12T00:00:00"/>
    <s v="April, 2018"/>
    <s v="April, 2018´"/>
    <s v="Nufarm Industria Quimica E Farmaceutica Sa"/>
    <x v="2"/>
    <s v="Ceará"/>
    <s v="Gharda Chemicals Ltd."/>
    <s v="NHAVA SHEVA (JAWAHARLAL N"/>
    <s v="FORTALEZA"/>
    <s v="29333922"/>
    <s v="6 X 20?´ ST CONTAINERS TOTAL 408 DRUMS ONLY TOTAL FOUR HUNDRED EIGHT:DRUMS ONLY INSECTICIDE - CLORPIRIFOS TECNICO AGRIPEC FISCAL ID"/>
    <n v="127098"/>
    <n v="127.1"/>
    <n v="4971000"/>
    <n v="39.111551715998679"/>
    <x v="7"/>
    <s v="Agripec"/>
    <s v="Pesticide"/>
  </r>
  <r>
    <d v="2018-04-12T00:00:00"/>
    <s v="April, 2018"/>
    <s v="April, 2018´"/>
    <s v="Nufarm Industria Quimica E Farmaceutica Sa"/>
    <x v="2"/>
    <s v="Ceará"/>
    <s v="Sulphur Mills Ltd."/>
    <s v="HAZIRA"/>
    <s v="FORTALEZA"/>
    <s v="38086990"/>
    <s v="1 X 20?´ ST CONTAINER TOTAL 19 IBCS TANKS ONLY TOTAL NINETEEN IBCS TA:NKS ONLY KAISO 250 CS LAMBDA-CYHALOTHRIN PKG?: 1 X 1000 LTRS X 19 IBCS"/>
    <n v="21375"/>
    <n v="21.38"/>
    <n v="128000"/>
    <n v="5.9883040935672511"/>
    <x v="6"/>
    <s v="Kaiso"/>
    <s v="Pesticide"/>
  </r>
  <r>
    <d v="2018-04-12T00:00:00"/>
    <s v="April, 2018"/>
    <s v="April, 2018´"/>
    <s v="Nufarm Industria Quimica E Farmaceutica Sa"/>
    <x v="2"/>
    <s v="Ceará"/>
    <s v="Gharda Chemicals Ltd."/>
    <s v="NHAVA SHEVA (JAWAHARLAL N"/>
    <s v="FORTALEZA"/>
    <s v="29333922"/>
    <s v="3 X 20?´ST CONTAINER TOTAL 204 DRUMS ONLY TOTAL TWO HUNDRED FOUR DRUM:S ONLY INSECTICIDE - CLORPIRIFOS TECNICO AGRIPEC FISCAL"/>
    <n v="63552"/>
    <n v="63.55"/>
    <n v="2485000"/>
    <n v="39.101837865055387"/>
    <x v="7"/>
    <s v="Agripec"/>
    <s v="Pesticide"/>
  </r>
  <r>
    <d v="2018-04-12T00:00:00"/>
    <s v="April, 2018"/>
    <s v="April, 2018´"/>
    <s v="Nufarm Industria Quimica E Farmaceutica Sa"/>
    <x v="2"/>
    <s v="Ceará"/>
    <s v="Sulphur Mills Ltd."/>
    <s v="NHAVA SHEVA (JAWAHARLAL N"/>
    <s v="FORTALEZA"/>
    <s v="38086990"/>
    <s v="2 X 20?´ST CONTAINER TOTAL 38 IBCS TANKS ONLY TOTAL THIRTY EIGHT IBCS: TANKS ONLY KAISO 250 CS LAMBDA-CYHALOTHRIN PKG?: 1 X 1000 LTRS X 38 IB:CS"/>
    <n v="42750"/>
    <n v="42.75"/>
    <n v="256000"/>
    <n v="5.9883040935672511"/>
    <x v="6"/>
    <s v="Kaiso"/>
    <s v="Pesticide"/>
  </r>
  <r>
    <d v="2018-04-11T00:00:00"/>
    <s v="April, 2018"/>
    <s v="April, 2018´"/>
    <s v="Nufarm Industria Quimica E Farmaceutica Sa"/>
    <x v="2"/>
    <s v="Ceará"/>
    <s v="Gharda Chemicals Ltd."/>
    <s v="NHAVA SHEVA (JAWAHARLAL N"/>
    <s v="PECEM"/>
    <s v="29242992"/>
    <s v="1 X 40 HQ CONTAINERS SAI D TO CONTAIN TOTAL 320 DRU MS ONLY INS ECTICIDE -DIFLUBENZURON T ECNICO AGRIPEC FISCAL"/>
    <n v="20975"/>
    <n v="20.98"/>
    <n v="1528000"/>
    <n v="72.848629320619779"/>
    <x v="34"/>
    <s v="Not Identified"/>
    <s v="Insecticide"/>
  </r>
  <r>
    <d v="2018-04-07T00:00:00"/>
    <s v="April, 2018"/>
    <s v="April, 2018´"/>
    <s v="Nufarm Industria Quimica E Farmaceutica Sa"/>
    <x v="2"/>
    <s v="Ceará"/>
    <s v="Nufarm Australia"/>
    <s v="MELBOURNE"/>
    <s v="PECEM"/>
    <s v="29189912"/>
    <s v="80 DRUM STC TECHNICAL 2,4-DICHLOROPHENOXYACETIC ACID (NON HAZARDOUS"/>
    <n v="74800"/>
    <n v="74.8"/>
    <n v="198000"/>
    <n v="2.6470588235294117"/>
    <x v="9"/>
    <s v="2,4 D"/>
    <s v="Herbicide"/>
  </r>
  <r>
    <d v="2018-04-07T00:00:00"/>
    <s v="April, 2018"/>
    <s v="April, 2018´"/>
    <s v="Nufarm Industria Quimica E Farmaceutica Sa"/>
    <x v="2"/>
    <s v="Ceará"/>
    <s v="Nufarm Australia"/>
    <s v="MELBOURNE"/>
    <s v="PECEM"/>
    <s v="29189912"/>
    <s v="100 DRUM STC TECHNICAL 2,4-DICHLOROPHENOXYACETIC ACID (NON HAZARDOUS"/>
    <n v="93500"/>
    <n v="93.5"/>
    <n v="248000"/>
    <n v="2.6524064171122994"/>
    <x v="9"/>
    <s v="2,4 D"/>
    <s v="Herbicide"/>
  </r>
  <r>
    <d v="2018-04-07T00:00:00"/>
    <s v="April, 2018"/>
    <s v="April, 2018´"/>
    <s v="Nufarm Industria Quimica E Farmaceutica Sa"/>
    <x v="2"/>
    <s v="Ceará"/>
    <s v="Tagros Chemicals India Ltd."/>
    <s v="CHENNAI"/>
    <s v="PECEM"/>
    <s v="29269023"/>
    <s v=". 1 X 20?´ST CONTAINER TOTAL 20 PLASTIC PALLETS ONLY TOTAL TWENTY PLAST IC PALLETS ONLY 80 DRUMS ON 20 PLASTIC PALLETS CIPERMETR INA (CIPERMETRINA TAGROS TECNICO"/>
    <n v="21680"/>
    <n v="21.68"/>
    <n v="1090000"/>
    <n v="50.276752767527675"/>
    <x v="16"/>
    <s v="Not Identified"/>
    <s v="Insecticide"/>
  </r>
  <r>
    <d v="2018-04-06T00:00:00"/>
    <s v="April, 2018"/>
    <s v="April, 2018´"/>
    <s v="Nufarm Industria Quimica E Farmaceutica Sa"/>
    <x v="2"/>
    <s v="Ceará"/>
    <s v="Gharda Chemicals Ltd."/>
    <s v="NHAVA SHEVA (JAWAHARLAL N"/>
    <s v="PECEM"/>
    <s v="29242992"/>
    <s v="320 DRUMS ONLY INSECTICIDE D:IFLUBENZURON TECNICO AGRIPEC FISCAL"/>
    <n v="20979"/>
    <n v="20.98"/>
    <n v="1528000"/>
    <n v="72.834739501406162"/>
    <x v="34"/>
    <s v="Not Identified"/>
    <s v="Insecticide"/>
  </r>
  <r>
    <d v="2018-04-05T00:00:00"/>
    <s v="April, 2018"/>
    <s v="April, 2018´"/>
    <s v="Nufarm Industria Quimica E Farmaceutica Sa"/>
    <x v="2"/>
    <s v="Ceará"/>
    <s v="Nufarm Australia"/>
    <s v="MELBOURNE"/>
    <s v="FORTALEZA"/>
    <s v="38089199"/>
    <s v="575 PACKAGES PACKAGE:S UN 3077, ENVIRONMENTALLY HAZARDOUS SUBSTANCE, SOLID, N.O.S (CONTAINS: IMIDACLOPRID), CLASS 9, PG III"/>
    <n v="45907"/>
    <n v="45.91"/>
    <n v="2058000"/>
    <n v="44.829764523928816"/>
    <x v="5"/>
    <s v="Nuprid"/>
    <s v="Insecticide"/>
  </r>
  <r>
    <d v="2018-04-05T00:00:00"/>
    <s v="April, 2018"/>
    <s v="April, 2018´"/>
    <s v="Nufarm Industria Quimica E Farmaceutica Sa"/>
    <x v="2"/>
    <s v="Ceará"/>
    <s v="Sulphur Mills Ltd."/>
    <s v="NHAVA SHEVA (JAWAHARLAL N"/>
    <s v="FORTALEZA"/>
    <s v="38086990"/>
    <s v=". 2 X 20?´ST CONTAINER TOTAL 38 IBCS DRUMS ONLY TOTAL THIRTY EIGHT IBCS: DRUMS ONLY KAISO 250 CS LAMBDA-CYHALOTHRIN PKG?: 1 X 1000 LTRS X 38 IB:CS"/>
    <n v="42750"/>
    <n v="42.75"/>
    <n v="256000"/>
    <n v="5.9883040935672511"/>
    <x v="6"/>
    <s v="Kaiso"/>
    <s v="Pesticide"/>
  </r>
  <r>
    <d v="2018-04-04T00:00:00"/>
    <s v="April, 2018"/>
    <s v="April, 2018´"/>
    <s v="Nufarm Industria Quimica E Farmaceutica Sa"/>
    <x v="2"/>
    <s v="Ceará"/>
    <s v="Nufarm Gmb H &amp; Co."/>
    <s v="HAMBURG"/>
    <s v="PECEM"/>
    <s v="29189912"/>
    <s v="(004) 20´ X 8´ X 8´6&quot; GENERAL PU SLAC 80 BAGS ACIDO TECNICO"/>
    <n v="81840"/>
    <n v="81.84"/>
    <n v="1481000"/>
    <n v="18.096285434995114"/>
    <x v="9"/>
    <s v="2,4 D"/>
    <s v="Herbicide"/>
  </r>
  <r>
    <d v="2018-03-30T00:00:00"/>
    <s v="March, 2018"/>
    <s v="March, 2018´"/>
    <s v="Nufarm Industria Quimica E Farmaceutica Sa"/>
    <x v="2"/>
    <s v="Ceará"/>
    <s v="Sulphur Mills Ltd."/>
    <s v="HAZIRA"/>
    <s v="FORTALEZA"/>
    <s v="38086990"/>
    <s v="20 PALLETS IN 80 DRUMS TOLUENE DIISOCYANATE"/>
    <n v="42750"/>
    <n v="42.75"/>
    <n v="103000"/>
    <n v="2.4093567251461989"/>
    <x v="33"/>
    <s v="Not Identified"/>
    <s v="General Chemical"/>
  </r>
  <r>
    <d v="2018-03-30T00:00:00"/>
    <s v="March, 2018"/>
    <s v="March, 2018´"/>
    <s v="Nufarm Industria Quimica E Farmaceutica Sa"/>
    <x v="2"/>
    <s v="Ceará"/>
    <s v="Gharda Chemicals Ltd."/>
    <s v="NHAVA SHEVA (JAWAHARLAL N"/>
    <s v="FORTALEZA"/>
    <s v="29333922"/>
    <s v="8 X 20 CONTAINERS TOTAL 544 DRUMS ONLY TOTAL FIVE HUNDRED &amp; FORTY: FOUR DRUMS ONLY INSECTICIDE CLORPIRIFOS TECNICO AGRIPEC FISCAL"/>
    <n v="169457.99"/>
    <n v="169.46"/>
    <n v="6485000"/>
    <n v="38.269071880293168"/>
    <x v="7"/>
    <s v="Agripec"/>
    <s v="Pesticide"/>
  </r>
  <r>
    <d v="2018-03-28T00:00:00"/>
    <s v="March, 2018"/>
    <s v="March, 2018´"/>
    <s v="Nufarm Industria Quimica E Farmaceutica Sa"/>
    <x v="2"/>
    <s v="Ceará"/>
    <s v="Nufarm Gmb H &amp; Co."/>
    <s v="HAMBURG"/>
    <s v="PECEM"/>
    <s v="29189912"/>
    <s v="ONE 20´ X 8´ X 8´6&quot; GENERAL PU SLAC 142 BAGS 4-D ACID TECNICO NUFARM"/>
    <n v="163679.99"/>
    <n v="163.68"/>
    <n v="3389000"/>
    <n v="20.705035478069128"/>
    <x v="9"/>
    <s v="2,4 D"/>
    <s v="Herbicide"/>
  </r>
  <r>
    <d v="2018-03-23T00:00:00"/>
    <s v="March, 2018"/>
    <s v="March, 2018´"/>
    <s v="Nufarm Industria Quimica E Farmaceutica Sa"/>
    <x v="2"/>
    <s v="Ceará"/>
    <s v="Nufarm Gmb H &amp; Co."/>
    <s v="HAMBURG"/>
    <s v="PECEM"/>
    <s v="29189912"/>
    <s v="ONE 20´ X 8´ X 8´6&quot; GENERAL PU SLAC 160 BAGS 4-D ACID TECNICO NUFARM"/>
    <n v="163679.99"/>
    <n v="163.68"/>
    <n v="3389000"/>
    <n v="20.705035478069128"/>
    <x v="9"/>
    <s v="2,4 D"/>
    <s v="Herbicide"/>
  </r>
  <r>
    <d v="2018-03-21T00:00:00"/>
    <s v="March, 2018"/>
    <s v="March, 2018´"/>
    <s v="Nufarm Industria Quimica E Farmaceutica Sa"/>
    <x v="2"/>
    <s v="Ceará"/>
    <s v="Ninhua Group Co., Ltd."/>
    <s v="SHANGHAI"/>
    <s v="FORTALEZA"/>
    <s v="29322000"/>
    <s v="ABAMECTIN TECNICO 95% FISCAL ID?: CLASS?:6.1"/>
    <n v="5600"/>
    <n v="5.6"/>
    <n v="97100"/>
    <n v="17.339285714285715"/>
    <x v="24"/>
    <s v="Not Identified"/>
    <s v="Insecticide"/>
  </r>
  <r>
    <d v="2018-03-21T00:00:00"/>
    <s v="March, 2018"/>
    <s v="March, 2018´"/>
    <s v="Nufarm Industria Quimica E Farmaceutica Sa"/>
    <x v="2"/>
    <s v="Ceará"/>
    <s v="Dow Chemical"/>
    <s v="HOUSTON (TX)"/>
    <s v="PECEM"/>
    <s v="34021300"/>
    <s v="240 DR 1 20´CONTAINER(S) TRITON(TM) X-114 SURFACTANT"/>
    <n v="53466"/>
    <n v="53.47"/>
    <n v="178000"/>
    <n v="3.3292185688100848"/>
    <x v="14"/>
    <s v="Triton"/>
    <s v="Surfactant"/>
  </r>
  <r>
    <d v="2018-03-21T00:00:00"/>
    <s v="March, 2018"/>
    <s v="March, 2018´"/>
    <s v="Nufarm Industria Quimica E Farmaceutica Sa"/>
    <x v="2"/>
    <s v="Ceará"/>
    <s v="Dow Chemical"/>
    <s v="HOUSTON (TX)"/>
    <s v="PECEM"/>
    <s v="34021300"/>
    <s v="316 DR 1 20´CONTAINER(S) TRITON(TM) X-114 SURFACTANT PLASTIC DRUM"/>
    <n v="70398"/>
    <n v="70.400000000000006"/>
    <n v="234000"/>
    <n v="3.3239580669905395"/>
    <x v="14"/>
    <s v="Triton"/>
    <s v="Surfactant"/>
  </r>
  <r>
    <d v="2018-03-21T00:00:00"/>
    <s v="March, 2018"/>
    <s v="March, 2018´"/>
    <s v="Nufarm Industria Quimica E Farmaceutica Sa"/>
    <x v="2"/>
    <s v="Florida"/>
    <s v="Nutrichem Co., Ltd."/>
    <s v="SHANGHAI"/>
    <s v="SANTOS"/>
    <s v="29333935"/>
    <s v="IMAZETHAPYR TECHNICAL (IMAZETAPIR TECNICO NUFARM)"/>
    <n v="23220"/>
    <n v="23.22"/>
    <n v="314000"/>
    <n v="13.522825150732128"/>
    <x v="0"/>
    <s v="Kyte"/>
    <s v="Herbicide"/>
  </r>
  <r>
    <d v="2018-03-17T00:00:00"/>
    <s v="March, 2018"/>
    <s v="March, 2018´"/>
    <s v="Nufarm Industria Quimica E Farmaceutica Sa"/>
    <x v="2"/>
    <s v="Florida"/>
    <s v="Ninhua Group Co., Ltd."/>
    <s v="SHANGHAI"/>
    <s v="FORTALEZA"/>
    <s v="29309054"/>
    <s v="296 DRUM DIMETOATO TECNICO AGRIPEC CLASS:6.1 UN NO:2783 PG:III"/>
    <n v="50320"/>
    <n v="50.32"/>
    <n v="258000"/>
    <n v="5.127186009538951"/>
    <x v="35"/>
    <s v="Not Identified"/>
    <s v="Insecticide"/>
  </r>
  <r>
    <d v="2018-03-16T00:00:00"/>
    <s v="March, 2018"/>
    <s v="March, 2018´"/>
    <s v="Nufarm Industria Quimica E Farmaceutica Sa"/>
    <x v="2"/>
    <s v="Florida"/>
    <s v="Nutrichem Co., Ltd."/>
    <s v="SHANGHAI"/>
    <s v="SANTOS"/>
    <s v="29333935"/>
    <s v="IMAZETHAPYR TECH (IMAZETAPIR TECNICO NUFARM)"/>
    <n v="21500"/>
    <n v="21.5"/>
    <n v="291000"/>
    <n v="13.534883720930232"/>
    <x v="0"/>
    <s v="Kyte"/>
    <s v="Herbicide"/>
  </r>
  <r>
    <d v="2018-03-16T00:00:00"/>
    <s v="March, 2018"/>
    <s v="March, 2018´"/>
    <s v="Nufarm Industria Quimica E Farmaceutica Sa"/>
    <x v="2"/>
    <s v="Ceará"/>
    <s v="Agromen Chemiclas Co."/>
    <s v="SHANGHAI"/>
    <s v="FORTALEZA"/>
    <s v="29189993"/>
    <s v="LACTOFEN TECNICO AGRIPEC"/>
    <n v="21720"/>
    <n v="21.72"/>
    <n v="237000"/>
    <n v="10.911602209944752"/>
    <x v="32"/>
    <s v="Not Identified"/>
    <s v="Herbicide"/>
  </r>
  <r>
    <d v="2018-03-14T00:00:00"/>
    <s v="March, 2018"/>
    <s v="March, 2018´"/>
    <s v="Nufarm Industria Quimica E Farmaceutica Sa"/>
    <x v="2"/>
    <s v="Ceará"/>
    <s v="Dow Chemical"/>
    <s v="HOUSTON (TX)"/>
    <s v="PECEM"/>
    <s v="34021300"/>
    <s v="1 20´CONTAINER(S) 380 DRUMS TRITON(TM) X-114 SURFACTANT 470 LB   PLASTIC DRUM"/>
    <n v="84655"/>
    <n v="84.65"/>
    <n v="282000"/>
    <n v="3.3311676805859074"/>
    <x v="14"/>
    <s v="Triton"/>
    <s v="Surfactant"/>
  </r>
  <r>
    <d v="2018-03-08T00:00:00"/>
    <s v="March, 2018"/>
    <s v="March, 2018´"/>
    <s v="Nufarm Industria Quimica E Farmaceutica Sa"/>
    <x v="2"/>
    <s v="Ceará"/>
    <s v="Tagros Chemicals India Ltd."/>
    <s v="CHENNAI"/>
    <s v="FORTALEZA"/>
    <s v="29269023"/>
    <s v="1 X 20 ST CONTAINER TOTAL 20 PALLETS ONLY TOTAL TWENTY PALLETS ONLY DRUMS ON 20 WOODEN PALLETS C IPERMETRINA (CIPERMETRINA TAGROS TECNICO PACKED IN 80 NOS 240 KGS U.N:.APPROVED DRUMS"/>
    <n v="21280"/>
    <n v="21.28"/>
    <n v="205000"/>
    <n v="9.6334586466165408"/>
    <x v="16"/>
    <s v="Not Identified"/>
    <s v="Insecticide"/>
  </r>
  <r>
    <d v="2018-03-08T00:00:00"/>
    <s v="March, 2018"/>
    <s v="March, 2018´"/>
    <s v="Nufarm Industria Quimica E Farmaceutica Sa"/>
    <x v="2"/>
    <s v="Ceará"/>
    <s v="Nufarm Australia"/>
    <s v="MELBOURNE"/>
    <s v="FORTALEZA"/>
    <s v="38089199"/>
    <s v="288 PACKAGES UN 3077, ENVIRONMENTALLY HAZARDOUS SUBSTANCE, SOLID, N.O.:S (CONTAINS IMIDACLOPRID), CLASS 9, PG III, ENVIRONMENTALLY HAZARDOUS SUBSTANCE, SOLID, N.O:.S. IMCO NUMBER?: 9 SERIAL NUMBER?: 3077 PACKAGE"/>
    <n v="22992"/>
    <n v="22.99"/>
    <n v="1031000"/>
    <n v="44.841684064022267"/>
    <x v="5"/>
    <s v="Nuprid"/>
    <s v="Insecticide"/>
  </r>
  <r>
    <d v="2018-03-08T00:00:00"/>
    <s v="March, 2018"/>
    <s v="March, 2018´"/>
    <s v="Nufarm Industria Quimica E Farmaceutica Sa"/>
    <x v="2"/>
    <s v="Ceará"/>
    <s v="Agromen Chemiclas Co."/>
    <s v="SHANGHAI"/>
    <s v="FORTALEZA"/>
    <s v="29189993"/>
    <s v="LACTOFEN TECNICO AGRIPEC IMDG?:9 UN?:3082"/>
    <n v="13846"/>
    <n v="13.85"/>
    <n v="151000"/>
    <n v="10.905676729741442"/>
    <x v="32"/>
    <s v="Not Identified"/>
    <s v="Herbicide"/>
  </r>
  <r>
    <d v="2018-03-08T00:00:00"/>
    <s v="March, 2018"/>
    <s v="March, 2018´"/>
    <s v="Nufarm Industria Quimica E Farmaceutica Sa"/>
    <x v="2"/>
    <s v="Ceará"/>
    <s v="Gharda Chemicals Ltd."/>
    <s v="PORT OF SPAIN"/>
    <s v="FORTALEZA"/>
    <s v="38089000"/>
    <s v="ORGANOPHOSPH:ORUS PESTICIDE, SOLID, TOXIC UN NUMBER 2783 IMDG CLASS 6.1 - PG?: I:II CHLORPYRIFOS TECH 97%"/>
    <n v="21191"/>
    <n v="21.19"/>
    <n v="200000"/>
    <n v="9.4379689490821583"/>
    <x v="7"/>
    <s v="Agripec"/>
    <s v="Pesticide"/>
  </r>
  <r>
    <d v="2018-03-07T00:00:00"/>
    <s v="March, 2018"/>
    <s v="March, 2018´"/>
    <s v="Nufarm Industria Quimica E Farmaceutica Sa"/>
    <x v="2"/>
    <s v="Ceará"/>
    <s v="Ninhua Group Co., Ltd."/>
    <s v="QINGDAO"/>
    <s v="FORTALEZA"/>
    <s v="29333935"/>
    <s v="IMAZETAPIR TECNICO AGRIPEC"/>
    <n v="24408"/>
    <n v="24.41"/>
    <n v="330000"/>
    <n v="13.520157325467061"/>
    <x v="0"/>
    <s v="Kyte"/>
    <s v="Herbicide"/>
  </r>
  <r>
    <d v="2018-03-07T00:00:00"/>
    <s v="March, 2018"/>
    <s v="March, 2018´"/>
    <s v="Nufarm Industria Quimica E Farmaceutica Sa"/>
    <x v="2"/>
    <s v="Ceará"/>
    <s v="Youjia Crop Proteciton Co., Ltd."/>
    <s v="SHANGHAI"/>
    <s v="FORTALEZA"/>
    <s v="29333919"/>
    <s v="FLUAZINAM TECNICO NUFARM FISCAL CLASS?: 9 UN NO.?: 307 7"/>
    <n v="20120"/>
    <n v="20.12"/>
    <n v="272000"/>
    <n v="13.518886679920477"/>
    <x v="10"/>
    <s v="Fluazinan Pestanal"/>
    <s v="Fungicide"/>
  </r>
  <r>
    <d v="2018-03-06T00:00:00"/>
    <s v="March, 2018"/>
    <s v="March, 2018´"/>
    <s v="Nufarm Industria Quimica E Farmaceutica Sa"/>
    <x v="2"/>
    <s v="Ceará"/>
    <s v="Ninhua Group Co., Ltd."/>
    <s v="SHANGHAI"/>
    <s v="FORTALEZA"/>
    <s v="29322000"/>
    <s v="ABAMECTIN TECNICO 95% CLASS 6.1 UN NO 2588"/>
    <n v="5600"/>
    <n v="5.6"/>
    <n v="97100"/>
    <n v="17.339285714285715"/>
    <x v="24"/>
    <s v="Not Identified"/>
    <s v="Insecticide"/>
  </r>
  <r>
    <d v="2018-03-03T00:00:00"/>
    <s v="March, 2018"/>
    <s v="March, 2018´"/>
    <s v="Nufarm Industria Quimica E Farmaceutica Sa"/>
    <x v="2"/>
    <s v="Ceará"/>
    <s v="Ninhua Group Co., Ltd."/>
    <s v="SHANGHAI"/>
    <s v="FORTALEZA"/>
    <s v="29309054"/>
    <s v="296 DRUM DIMETOATO TECNICO AGRIPEC FISCAL"/>
    <n v="50320"/>
    <n v="50.32"/>
    <n v="258000"/>
    <n v="5.127186009538951"/>
    <x v="35"/>
    <s v="Not Identified"/>
    <s v="Insecticide"/>
  </r>
  <r>
    <d v="2018-03-02T00:00:00"/>
    <s v="March, 2018"/>
    <s v="March, 2018´"/>
    <s v="Nufarm Industria Quimica E Farmaceutica Sa"/>
    <x v="2"/>
    <s v="Ceará"/>
    <s v="Nufarm Gmb H &amp; Co."/>
    <s v="HAMBURG"/>
    <s v="PECEM"/>
    <s v="29189912"/>
    <s v="120 BAG 2,4-D ACID TECNICO NUFARM"/>
    <n v="122760"/>
    <n v="122.76"/>
    <n v="2542000"/>
    <n v="20.707070707070706"/>
    <x v="9"/>
    <s v="2,4 D"/>
    <s v="Herbicide"/>
  </r>
  <r>
    <d v="2018-03-02T00:00:00"/>
    <s v="March, 2018"/>
    <s v="March, 2018´"/>
    <s v="Nufarm Industria Quimica E Farmaceutica Sa"/>
    <x v="2"/>
    <s v="Ceará"/>
    <s v="Nufarm Gmb H &amp; Co."/>
    <s v="HAMBURG"/>
    <s v="PECEM"/>
    <s v="29189912"/>
    <s v="160 BAG ACID TECNICO NUFARM"/>
    <n v="163679.99"/>
    <n v="163.68"/>
    <n v="3389000"/>
    <n v="20.705035478069128"/>
    <x v="9"/>
    <s v="2,4 D"/>
    <s v="Herbicide"/>
  </r>
  <r>
    <d v="2018-03-01T00:00:00"/>
    <s v="March, 2018"/>
    <s v="March, 2018´"/>
    <s v="Nufarm Industria Quimica E Farmaceutica Sa"/>
    <x v="2"/>
    <s v="Ceará"/>
    <s v="Sulphur Mills Ltd."/>
    <s v="HAZIRA"/>
    <s v="FORTALEZA"/>
    <s v="38086990"/>
    <s v="2 X 20?´ST CONTAINER TOTAL 38 PACKAGE ONLY TOTAL THIRTY EIGHT PACKAGE:S ONLY 38 IBCS KAISO 250 CS LAMBDA-CYHALOTHRIN"/>
    <n v="42750"/>
    <n v="42.75"/>
    <n v="103000"/>
    <n v="2.4093567251461989"/>
    <x v="6"/>
    <s v="Kaiso"/>
    <s v="Pesticide"/>
  </r>
  <r>
    <d v="2018-02-24T00:00:00"/>
    <s v="February, 2018"/>
    <s v="February, 2018´"/>
    <s v="Nufarm Industria Quimica E Farmaceutica Sa"/>
    <x v="2"/>
    <s v="Ceará"/>
    <s v="Nufarm Gmb H &amp; Co."/>
    <s v="HAMBURG"/>
    <s v="PECEM"/>
    <s v="29189912"/>
    <s v="160 BAGS 2,4-D ACID TECNICO NUFARM"/>
    <n v="163679.99"/>
    <n v="163.68"/>
    <n v="3474000"/>
    <n v="21.224341472650384"/>
    <x v="9"/>
    <s v="2,4 D"/>
    <s v="Herbicide"/>
  </r>
  <r>
    <d v="2018-02-24T00:00:00"/>
    <s v="February, 2018"/>
    <s v="February, 2018´"/>
    <s v="Nufarm Industria Quimica E Farmaceutica Sa"/>
    <x v="2"/>
    <s v="Ceará"/>
    <s v="Nufarm Gmb H &amp; Co."/>
    <s v="HAMBURG"/>
    <s v="PECEM"/>
    <s v="29189912"/>
    <s v="160 BG 2,4-D ACID TECNICO NUFARM BIG BAGS, ON PALLETS"/>
    <n v="163679.99"/>
    <n v="163.68"/>
    <n v="3474000"/>
    <n v="21.224341472650384"/>
    <x v="9"/>
    <s v="2,4 D"/>
    <s v="Herbicide"/>
  </r>
  <r>
    <d v="2018-02-21T00:00:00"/>
    <s v="February, 2018"/>
    <s v="February, 2018´"/>
    <s v="Nufarm Industria Quimica E Farmaceutica Sa"/>
    <x v="2"/>
    <s v="Ceará"/>
    <s v="Sulphur Mills Ltd."/>
    <s v="HAZIRA"/>
    <s v="FORTALEZA"/>
    <s v="38086990"/>
    <s v="1 X 20 CONTAINER 19 PACKAGES KAISO 250 CS LAMBDA-CYHALOTHRIN"/>
    <n v="21375"/>
    <n v="21.38"/>
    <n v="294000"/>
    <n v="13.754385964912281"/>
    <x v="6"/>
    <s v="Kaiso"/>
    <s v="Pesticide"/>
  </r>
  <r>
    <d v="2018-02-21T00:00:00"/>
    <s v="February, 2018"/>
    <s v="February, 2018´"/>
    <s v="Nufarm Industria Quimica E Farmaceutica Sa"/>
    <x v="2"/>
    <s v="Ceará"/>
    <s v="Gharda Chemicals Ltd."/>
    <s v="NHAVA SHEVA (JAWAHARLAL N"/>
    <s v="FORTALEZA"/>
    <s v="29333922"/>
    <s v="5 X 20 CONTAINER 340 DRUMS INSECTICIDE - CLORPIRIFOS TECNICO AGRIPEC FISCAL"/>
    <n v="105917"/>
    <n v="105.92"/>
    <n v="3794000"/>
    <n v="35.820500958297536"/>
    <x v="7"/>
    <s v="Agripec"/>
    <s v="Pesticide"/>
  </r>
  <r>
    <d v="2018-02-19T00:00:00"/>
    <s v="February, 2018"/>
    <s v="February, 2018´"/>
    <s v="Nufarm Industria Quimica E Farmaceutica Sa"/>
    <x v="2"/>
    <s v="Florida"/>
    <s v="Changzhou August Agrochem Co., Ltd."/>
    <s v="SHANGHAI"/>
    <s v="SANTOS"/>
    <s v="40119000"/>
    <s v="700 CARTONS  THIDIAZURON,DIURON MIXTURE ENVIRONMENTALLY  HAZARDOUS SUBSTANCE, LIQUID,  N.O.S (THIDIAZURON,DIURON  MIXTURE)38089323  HAZARD CLASS: 9  PACKING GROUP: III"/>
    <n v="18150"/>
    <n v="18.149999999999999"/>
    <s v=""/>
    <e v="#VALUE!"/>
    <x v="30"/>
    <s v="Not Identified"/>
    <s v="Herbicide"/>
  </r>
  <r>
    <d v="2018-02-14T00:00:00"/>
    <s v="February, 2018"/>
    <s v="February, 2018´"/>
    <s v="Nufarm Industria Quimica E Farmaceutica Sa"/>
    <x v="2"/>
    <s v="Ceará"/>
    <s v="Dow Chemical"/>
    <s v="HOUSTON (TX)"/>
    <s v="PECEM"/>
    <s v="34021300"/>
    <s v="1 20´CONTAINER(S) LOADED INTO 234 DR TRITON(TM) X-114 SURFACTANT 470 LB PLASTIC DRUM TRADEMARK"/>
    <n v="52131"/>
    <n v="52.13"/>
    <n v="171000"/>
    <n v="3.2801979628244231"/>
    <x v="14"/>
    <s v="Triton"/>
    <s v="Surfactant"/>
  </r>
  <r>
    <d v="2018-02-12T00:00:00"/>
    <s v="February, 2018"/>
    <s v="February, 2018´"/>
    <s v="Nufarm Industria Quimica E Farmaceutica Sa"/>
    <x v="2"/>
    <s v="Florida"/>
    <s v="Sabero Organics Gujarat Ltd."/>
    <s v="NHAVA SHEVA (JAWAHARLAL N"/>
    <s v="SANTOS"/>
    <s v="38089199"/>
    <s v="03X20 CONTAINER 2400 DRUMS X 20 LTR DRUM CLORPIRIFOS SABERO 480 EC"/>
    <n v="57240"/>
    <n v="57.24"/>
    <n v="680000"/>
    <n v="11.879804332634521"/>
    <x v="7"/>
    <s v="Agripec"/>
    <s v="Pesticide"/>
  </r>
  <r>
    <d v="2018-02-12T00:00:00"/>
    <s v="February, 2018"/>
    <s v="February, 2018´"/>
    <s v="Nufarm Industria Quimica E Farmaceutica Sa"/>
    <x v="2"/>
    <s v="Florida"/>
    <s v="Sabero Organics Gujarat Ltd."/>
    <s v="NHAVA SHEVA (JAWAHARLAL N"/>
    <s v="SANTOS"/>
    <s v="38089199"/>
    <s v="03X20 CONTAINER CLORPIRIFOS SABERO 480 EC 2400 DRUMS X 20 LTR DRUM"/>
    <n v="57240"/>
    <n v="57.24"/>
    <n v="680000"/>
    <n v="11.879804332634521"/>
    <x v="7"/>
    <s v="Agripec"/>
    <s v="Pesticide"/>
  </r>
  <r>
    <d v="2018-02-11T00:00:00"/>
    <s v="February, 2018"/>
    <s v="February, 2018´"/>
    <s v="Nufarm Industria Quimica E Farmaceutica Sa"/>
    <x v="2"/>
    <s v="Florida"/>
    <s v="Ninhua Group Co., Ltd."/>
    <s v="SHANGHAI"/>
    <s v="SANTOS"/>
    <s v="38089329"/>
    <s v="40 PALLETS NIPPON 40"/>
    <n v="20160"/>
    <n v="20.16"/>
    <n v="130000"/>
    <n v="6.4484126984126986"/>
    <x v="1"/>
    <s v="Nippon 40"/>
    <s v="Herbicide"/>
  </r>
  <r>
    <d v="2018-02-10T00:00:00"/>
    <s v="February, 2018"/>
    <s v="February, 2018´"/>
    <s v="Nufarm Industria Quimica E Farmaceutica Sa"/>
    <x v="2"/>
    <s v="Ceará"/>
    <s v="Nufarm Gmb H &amp; Co."/>
    <s v="HAMBURG"/>
    <s v="PECEM"/>
    <s v="29189912"/>
    <s v="80 BAGS ACIDO TECNICO"/>
    <n v="81840"/>
    <n v="81.84"/>
    <n v="1737000"/>
    <n v="21.224340175953078"/>
    <x v="9"/>
    <s v="2,4 D"/>
    <s v="Herbicide"/>
  </r>
  <r>
    <d v="2018-02-08T00:00:00"/>
    <s v="February, 2018"/>
    <s v="February, 2018´"/>
    <s v="Nufarm Industria Quimica E Farmaceutica Sa"/>
    <x v="2"/>
    <s v="Ceará"/>
    <s v="Nufarm Australia"/>
    <s v="MELBOURNE"/>
    <s v="FORTALEZA"/>
    <s v="38089199"/>
    <s v="127 PACKAGES UN 3077, ENVIRONMENTALLY HAZARDOUS SUBSTANCE, SOLID, N.O.:S (CONTAINS IMIDACLOPRID), CLASS 9, PG III, EMS?: F-A,S-F, MARINE POLLU:TANT NUPRID 700WG"/>
    <n v="10135"/>
    <n v="10.14"/>
    <n v="454000"/>
    <n v="44.795263936852493"/>
    <x v="5"/>
    <s v="Nuprid"/>
    <s v="Insecticide"/>
  </r>
  <r>
    <d v="2018-02-08T00:00:00"/>
    <s v="February, 2018"/>
    <s v="February, 2018´"/>
    <s v="Nufarm Industria Quimica E Farmaceutica Sa"/>
    <x v="2"/>
    <s v="Ceará"/>
    <s v="Nufarm Australia"/>
    <s v="MELBOURNE"/>
    <s v="FORTALEZA"/>
    <s v="38089199"/>
    <s v="FREIGHT PREPAID UN 3077, ENVIRONMENTALLY HAZARDOUS SUBSTANCE, SOLID, N:.O.S (CONTAINS IMIDACLOPRID), CLASS 9, PG III, EMS?: F-A,S-F, MARINE PO:LLUTANT NUPRID 700WG"/>
    <n v="22992"/>
    <n v="22.99"/>
    <n v="1031000"/>
    <n v="44.841684064022267"/>
    <x v="5"/>
    <s v="Nuprid"/>
    <s v="Insecticide"/>
  </r>
  <r>
    <d v="2018-02-08T00:00:00"/>
    <s v="February, 2018"/>
    <s v="February, 2018´"/>
    <s v="Nufarm Industria Quimica E Farmaceutica Sa"/>
    <x v="2"/>
    <s v="Ceará"/>
    <s v="Nufarm Australia"/>
    <s v="MELBOURNE"/>
    <s v="FORTALEZA"/>
    <s v="38089199"/>
    <s v="UN 3077, ENVIRONMENTALLY HAZARDOUS SUBSTANCE, SOLID, N.O.S (CONTAINS I:MIDACLOPRID), CLASS 9, PG III, EMS?: F-A,S-F, MARINE POLLUTANT NUPRID 7:00WG"/>
    <n v="45984"/>
    <n v="45.98"/>
    <n v="2062000"/>
    <n v="44.841684064022267"/>
    <x v="5"/>
    <s v="Nuprid"/>
    <s v="Insecticide"/>
  </r>
  <r>
    <d v="2018-02-08T00:00:00"/>
    <s v="February, 2018"/>
    <s v="February, 2018´"/>
    <s v="Nufarm Industria Quimica E Farmaceutica Sa"/>
    <x v="2"/>
    <s v="Ceará"/>
    <s v="Nufarm Australia"/>
    <s v="MELBOURNE"/>
    <s v="FORTALEZA"/>
    <s v="38089199"/>
    <s v="90 PACKAGES UN 3077, ENVIRONMENTALLY HAZARDOUS SUBSTANCE, SOLID, N.O.S: (CONTAINS IMIDACLOPRID), CLASS 9, PG III, EMS?: F-A,S-F, MARINE POLLUT:ANT NUPRID 700WG"/>
    <n v="14370"/>
    <n v="14.37"/>
    <n v="644000"/>
    <n v="44.815588030619345"/>
    <x v="5"/>
    <s v="Nuprid"/>
    <s v="Insecticide"/>
  </r>
  <r>
    <d v="2018-02-07T00:00:00"/>
    <s v="February, 2018"/>
    <s v="February, 2018´"/>
    <s v="Nufarm Industria Quimica E Farmaceutica Sa"/>
    <x v="2"/>
    <s v="Ceará"/>
    <s v="Dow Chemical"/>
    <s v="HOUSTON (TX)"/>
    <s v="PECEM"/>
    <s v="34021300"/>
    <s v="234 DRUMS 1 20´CONTAINER(S) TRITON(TM) X-114 SURFACTANT 470 LB PLASTIC DRUM TRADEMARK"/>
    <n v="52131"/>
    <n v="52.13"/>
    <n v="171000"/>
    <n v="3.2801979628244231"/>
    <x v="14"/>
    <s v="Triton"/>
    <s v="Surfactant"/>
  </r>
  <r>
    <d v="2018-02-05T00:00:00"/>
    <s v="February, 2018"/>
    <s v="February, 2018´"/>
    <s v="Nufarm Industria Quimica E Farmaceutica Sa"/>
    <x v="2"/>
    <s v="Florida"/>
    <s v="Nutrichem Co., Ltd."/>
    <s v="SHANGHAI"/>
    <s v="SANTOS"/>
    <s v="29333935"/>
    <s v="IMAZETHAPYR TECHNICAL"/>
    <n v="18705"/>
    <n v="18.7"/>
    <n v="250000"/>
    <n v="13.365410318096766"/>
    <x v="0"/>
    <s v="Kyte"/>
    <s v="Herbicide"/>
  </r>
  <r>
    <d v="2018-02-04T00:00:00"/>
    <s v="February, 2018"/>
    <s v="February, 2018´"/>
    <s v="Nufarm Industria Quimica E Farmaceutica Sa"/>
    <x v="2"/>
    <s v="Florida"/>
    <s v="Changzhou August Agrochem Co., Ltd."/>
    <s v="SHANGHAI"/>
    <s v="SANTOS"/>
    <s v="38089323"/>
    <s v="30 CARTOON BOXES X 20L PALLETS USED X 11 600L 20 CARTOON BOXES X 20L PALLETS USED X:1 TOTAL QUANTITY PER PALLET 400L UN 3082 PROPER SHIPPING NAME:: ENVIRONMENTALLY HAZARDOUS SUBSTANCE, LIQUID, N.O.S (THIDIAZURON,DIUR:ON MIXTURE)38089323 HAZARD CLASS: 9 PACKING GROUP: III 350CTNS=12PLTS"/>
    <n v="9075"/>
    <n v="9.07"/>
    <n v="58500"/>
    <n v="6.446280991735537"/>
    <x v="30"/>
    <s v="Not Identified"/>
    <s v="Herbicide"/>
  </r>
  <r>
    <d v="2018-02-03T00:00:00"/>
    <s v="February, 2018"/>
    <s v="February, 2018´"/>
    <s v="Nufarm Industria Quimica E Farmaceutica Sa"/>
    <x v="2"/>
    <s v="Ceará"/>
    <s v="Nufarm Gmb H &amp; Co."/>
    <s v="HAMBURG"/>
    <s v="PECEM"/>
    <s v="29189912"/>
    <s v="160 PIECES 2,4-D ACID TECNICO NUFARM"/>
    <n v="163679.99"/>
    <n v="163.68"/>
    <n v="3474000"/>
    <n v="21.224341472650384"/>
    <x v="9"/>
    <s v="2,4 D"/>
    <s v="Herbicide"/>
  </r>
  <r>
    <d v="2018-02-03T00:00:00"/>
    <s v="February, 2018"/>
    <s v="February, 2018´"/>
    <s v="Nufarm Industria Quimica E Farmaceutica Sa"/>
    <x v="2"/>
    <s v="Ceará"/>
    <s v="Nufarm Chemical Shanghai Co., Ltd."/>
    <s v="SHANGHAI"/>
    <s v="PECEM"/>
    <s v="29333921"/>
    <s v="ONE 40´ X 8´ X 8´6&quot; GENERAL PU SLAC 80 BAGS PILCORAM TECNICO NORTOX"/>
    <n v="40320"/>
    <n v="40.32"/>
    <n v="1760000"/>
    <n v="43.650793650793652"/>
    <x v="2"/>
    <s v="Not Identified"/>
    <s v="Herbicide"/>
  </r>
  <r>
    <d v="2018-02-01T00:00:00"/>
    <s v="February, 2018"/>
    <s v="February, 2018´"/>
    <s v="Nufarm Industria Quimica E Farmaceutica Sa"/>
    <x v="2"/>
    <s v="Ceará"/>
    <s v="Sulphur Mills Ltd."/>
    <s v="HAZIRA"/>
    <s v="FORTALEZA"/>
    <s v="38086990"/>
    <s v="1 X 20 ST CONTAINER TOTAL 19 PACKAGES ONLY TOTAL NINETEEN PACKAGES ONLY KAISO 250 CS LAMBDA-CYHALOTHRIN 1 X 1000 LTRS X 19 IBCS"/>
    <n v="21375"/>
    <n v="21.38"/>
    <n v="294000"/>
    <n v="13.754385964912281"/>
    <x v="6"/>
    <s v="Kaiso"/>
    <s v="Pesticide"/>
  </r>
  <r>
    <d v="2018-01-28T00:00:00"/>
    <s v="January, 2018"/>
    <s v="January, 2018´"/>
    <s v="Nufarm Industria Quimica E Farmaceutica Sa"/>
    <x v="2"/>
    <s v="Ceará"/>
    <s v="Gharda Chemicals Ltd."/>
    <s v="NHAVA SHEVA (JAWAHARLAL N"/>
    <s v="FORTALEZA"/>
    <s v="29242992"/>
    <s v="320 DRUMS ONLY (THREE HUNDRED TWENTY DRUMS ONLY) INSECTICIDE - DIFL:UBENZURON TECNICO AGRIPEC FISCAL ID"/>
    <n v="21172"/>
    <n v="21.17"/>
    <n v="1119000"/>
    <n v="52.852824485169094"/>
    <x v="34"/>
    <s v="Not Identified"/>
    <s v="Insecticide"/>
  </r>
  <r>
    <d v="2018-01-26T00:00:00"/>
    <s v="January, 2018"/>
    <s v="January, 2018´"/>
    <s v="Nufarm Industria Quimica E Farmaceutica Sa"/>
    <x v="2"/>
    <s v="Ceará"/>
    <s v="Nufarm Gmb H &amp; Co."/>
    <s v="HAMBURG"/>
    <s v="PECEM"/>
    <s v="29189912"/>
    <s v="ONE 20´ X 8´ X 8´6&quot; GENERAL PU SLAC 160 BAGS ACIDO TECNICO"/>
    <n v="163679.99"/>
    <n v="163.68"/>
    <n v="3526000"/>
    <n v="21.542034551688328"/>
    <x v="9"/>
    <s v="2,4 D"/>
    <s v="Herbicide"/>
  </r>
  <r>
    <d v="2018-01-26T00:00:00"/>
    <s v="January, 2018"/>
    <s v="January, 2018´"/>
    <s v="Nufarm Industria Quimica E Farmaceutica Sa"/>
    <x v="2"/>
    <s v="Florida"/>
    <s v="Sabero Organics Gujarat Ltd."/>
    <s v="NHAVA SHEVA (JAWAHARLAL N"/>
    <s v="SANTOS"/>
    <s v="38089199"/>
    <s v="04X20 CONTAINER CLORPIRIFOS SABERO 480 EC 3200 DRUMS X 20 LTR DRUM"/>
    <n v="76320"/>
    <n v="76.319999999999993"/>
    <n v="900000"/>
    <n v="11.79245283018868"/>
    <x v="7"/>
    <s v="Agripec"/>
    <s v="Pesticide"/>
  </r>
  <r>
    <d v="2018-01-26T00:00:00"/>
    <s v="January, 2018"/>
    <s v="January, 2018´"/>
    <s v="Nufarm Industria Quimica E Farmaceutica Sa"/>
    <x v="2"/>
    <s v="Ceará"/>
    <s v="Nufarm Gmb H &amp; Co."/>
    <s v="HAMBURG"/>
    <s v="PECEM"/>
    <s v="28199000"/>
    <s v="160 BG 2,4-D ACID TECNICO NUFARM 1000 KG BIG BAGS, ON PALLETS"/>
    <n v="163679.99"/>
    <n v="163.68"/>
    <n v="996000"/>
    <n v="6.0850443600344795"/>
    <x v="9"/>
    <s v="2,4 D"/>
    <s v="Herbicide"/>
  </r>
  <r>
    <d v="2018-01-25T00:00:00"/>
    <s v="January, 2018"/>
    <s v="January, 2018´"/>
    <s v="Nufarm Industria Quimica E Farmaceutica Sa"/>
    <x v="2"/>
    <s v="Ceará"/>
    <s v="Sulphur Mills Ltd."/>
    <s v="HAZIRA"/>
    <s v="FORTALEZA"/>
    <s v="38086990"/>
    <s v="2 X 20 ST CONTAINER TOTAL 38 PACKAGES ONLY TOTAL THIRTY EIGHT PACKA GES ONLY 38 IBCS KAISO 250 CS LAMBDA-CYHALOTHRIN PKG?: 1 X 1000 LTRS X: 38 IBCS"/>
    <n v="42750"/>
    <n v="42.75"/>
    <n v="588000"/>
    <n v="13.754385964912281"/>
    <x v="6"/>
    <s v="Kaiso"/>
    <s v="Pesticide"/>
  </r>
  <r>
    <d v="2018-01-25T00:00:00"/>
    <s v="January, 2018"/>
    <s v="January, 2018´"/>
    <s v="Nufarm Industria Quimica E Farmaceutica Sa"/>
    <x v="2"/>
    <s v="Ceará"/>
    <s v="Sulphur Mills Ltd."/>
    <s v="HAZIRA"/>
    <s v="FORTALEZA"/>
    <s v="38086990"/>
    <s v="1 X 20 ST CONTAINER TOTAL 19 PACKAGES ONLY TOTAL NINETEEN PACKAGES ONL Y 19 IBCS KAISO 250 CS LAMBDA-CYHALOTHRIN PKG?: 1 X 1000 LTRS X 19 IBC S"/>
    <n v="21375"/>
    <n v="21.38"/>
    <n v="294000"/>
    <n v="13.754385964912281"/>
    <x v="6"/>
    <s v="Kaiso"/>
    <s v="Pesticide"/>
  </r>
  <r>
    <d v="2018-01-25T00:00:00"/>
    <s v="January, 2018"/>
    <s v="January, 2018´"/>
    <s v="Nufarm Industria Quimica E Farmaceutica Sa"/>
    <x v="2"/>
    <s v="Ceará"/>
    <s v="Gharda Chemicals Ltd."/>
    <s v="NHAVA SHEVA (JAWAHARLAL N"/>
    <s v="FORTALEZA"/>
    <s v="29242992"/>
    <s v="1 X 20 ´ST CONTAINER TOTAL 160 DRUMS ONLY INSECTICIDE - DIFLUBENZURON TECNICO AGRIPEC FISCAL PACKING 160 DRUMS X 50 KGS OPEN TOP HEAD TYPE MS LACQUERED (EPOXY) COATED DRUMS OF UN APPROVED SPECN. AND PALLETISED. CLASS?: 9 U:N NO?: 3077 PKG GROUP?: III"/>
    <n v="10577"/>
    <n v="10.58"/>
    <n v="559000"/>
    <n v="52.850524723456559"/>
    <x v="34"/>
    <s v="Not Identified"/>
    <s v="Insecticide"/>
  </r>
  <r>
    <d v="2018-01-24T00:00:00"/>
    <s v="January, 2018"/>
    <s v="January, 2018´"/>
    <s v="Nufarm Industria Quimica E Farmaceutica Sa"/>
    <x v="2"/>
    <s v="Ceará"/>
    <s v="Nufarm Chemical Shanghai Co., Ltd."/>
    <s v="SHANGHAI"/>
    <s v="PECEM"/>
    <s v="29313912"/>
    <s v="ONE 40´ X 8´ X 8´6&quot; GENERAL PU SLAC 100 BAGS GLIFOSATO TECNICO NUFARM FC"/>
    <n v="100300"/>
    <n v="100.3"/>
    <n v="377000"/>
    <n v="3.7587238285144564"/>
    <x v="3"/>
    <s v="Nufosate"/>
    <s v="Herbicide"/>
  </r>
  <r>
    <d v="2018-01-22T00:00:00"/>
    <s v="January, 2018"/>
    <s v="January, 2018´"/>
    <s v="Nufarm Industria Quimica E Farmaceutica Sa"/>
    <x v="2"/>
    <s v="Florida"/>
    <s v="Nutrichem Co., Ltd."/>
    <s v="SHANGHAI"/>
    <s v="SANTOS"/>
    <s v="29333935"/>
    <s v="270DRUMS IMAZETHAPYR TECH (IMAZETAPIR TECNICO NUFARM)"/>
    <n v="11610"/>
    <n v="11.61"/>
    <n v="154000"/>
    <n v="13.264427217915591"/>
    <x v="0"/>
    <s v="Kyte"/>
    <s v="Herbicide"/>
  </r>
  <r>
    <d v="2018-01-22T00:00:00"/>
    <s v="January, 2018"/>
    <s v="January, 2018´"/>
    <s v="Nufarm Industria Quimica E Farmaceutica Sa"/>
    <x v="2"/>
    <s v="Florida"/>
    <s v="Nutrichem Co., Ltd."/>
    <s v="SHANGHAI"/>
    <s v="SANTOS"/>
    <s v="29333935"/>
    <s v="IMAZETHAPYR TECH (IMAZETAPIR TECNICO NUFARM)"/>
    <n v="16125"/>
    <n v="16.13"/>
    <n v="214000"/>
    <n v="13.271317829457365"/>
    <x v="0"/>
    <s v="Kyte"/>
    <s v="Herbicide"/>
  </r>
  <r>
    <d v="2018-01-21T00:00:00"/>
    <s v="January, 2018"/>
    <s v="January, 2018´"/>
    <s v="Nufarm Industria Quimica E Farmaceutica Sa"/>
    <x v="2"/>
    <s v="Ceará"/>
    <s v="Ninhua Group Co., Ltd."/>
    <s v="SHANGHAI"/>
    <s v="FORTALEZA"/>
    <s v="29322000"/>
    <s v="ABAMECTIN TECNICO 95% FISCAL"/>
    <n v="5600"/>
    <n v="5.6"/>
    <n v="80100"/>
    <n v="14.303571428571429"/>
    <x v="24"/>
    <s v="Not Identified"/>
    <s v="Insecticide"/>
  </r>
  <r>
    <d v="2018-01-21T00:00:00"/>
    <s v="January, 2018"/>
    <s v="January, 2018´"/>
    <s v="Nufarm Industria Quimica E Farmaceutica Sa"/>
    <x v="2"/>
    <s v="Ceará"/>
    <s v="Gharda Chemicals Ltd."/>
    <s v="NHAVA SHEVA (JAWAHARLAL N"/>
    <s v="FORTALEZA"/>
    <s v="29242992"/>
    <s v="320 DRUMS INSECTICIDE - DIFL:UBENZURON TECNICO AGRIPEC FISCAL ID"/>
    <n v="21165"/>
    <n v="21.17"/>
    <n v="1119000"/>
    <n v="52.870304748405388"/>
    <x v="34"/>
    <s v="Not Identified"/>
    <s v="Insecticide"/>
  </r>
  <r>
    <d v="2018-01-17T00:00:00"/>
    <s v="January, 2018"/>
    <s v="January, 2018´"/>
    <s v="Nufarm Industria Quimica E Farmaceutica Sa"/>
    <x v="2"/>
    <s v="Ceará"/>
    <s v="Dow Chemical"/>
    <s v="HOUSTON (TX)"/>
    <s v="PECEM"/>
    <s v="34021290"/>
    <s v="3 20´CONTAINER(S) 234 DR TRITON(TM) X-114 SURFACTANT 470 LB   PLASTIC DRUM"/>
    <n v="52131"/>
    <n v="52.13"/>
    <n v="203000"/>
    <n v="3.8940361780898121"/>
    <x v="14"/>
    <s v="Triton"/>
    <s v="Surfactant"/>
  </r>
  <r>
    <d v="2018-01-17T00:00:00"/>
    <s v="January, 2018"/>
    <s v="January, 2018´"/>
    <s v="Nufarm Industria Quimica E Farmaceutica Sa"/>
    <x v="2"/>
    <s v="Ceará"/>
    <s v="Newport China Tank Containers Co."/>
    <s v="NEW ORLEANS (LA)"/>
    <s v="SUAPE"/>
    <s v="29211923"/>
    <s v="ONE 20´ X 8´ X 8´6&quot; TANK CONTA SLAC MONOISOPROPYLAMINE UN 1221, ISOPROPYLAMINE, 3(8), I, FLASHPOINT (-30.0C)"/>
    <n v="57807"/>
    <n v="57.81"/>
    <n v="228000"/>
    <n v="3.9441590118843739"/>
    <x v="13"/>
    <s v="Not Identified"/>
    <s v="General Chemical"/>
  </r>
  <r>
    <d v="2018-01-17T00:00:00"/>
    <s v="January, 2018"/>
    <s v="January, 2018´"/>
    <s v="Nufarm Industria Quimica E Farmaceutica Sa"/>
    <x v="2"/>
    <s v="Ceará"/>
    <s v="Celanese Group"/>
    <s v="VERACRUZ"/>
    <s v="FORTALEZA"/>
    <s v="29211100"/>
    <s v="6 TANK UN 1160 DIMETHYLAMINE, AQUEOUS SOLUTION, CLASS 3 (8), PG II"/>
    <n v="110040"/>
    <n v="110.04"/>
    <n v="122000"/>
    <n v="1.1086877499091239"/>
    <x v="15"/>
    <s v="Not Identified"/>
    <s v="General Chemical"/>
  </r>
  <r>
    <d v="2018-01-17T00:00:00"/>
    <s v="January, 2018"/>
    <s v="January, 2018´"/>
    <s v="Nufarm Industria Quimica E Farmaceutica Sa"/>
    <x v="2"/>
    <s v="Ceará"/>
    <s v="Dow Chemical"/>
    <s v="HOUSTON (TX)"/>
    <s v="PECEM"/>
    <s v="34021290"/>
    <s v="3 20´CONTAINER(S 234 DR TRITON(TM) X-114 SURFACTANT 470 LB   PLASTIC DRUM"/>
    <n v="52131"/>
    <n v="52.13"/>
    <n v="203000"/>
    <n v="3.8940361780898121"/>
    <x v="14"/>
    <s v="Triton"/>
    <s v="Surfactant"/>
  </r>
  <r>
    <d v="2018-01-17T00:00:00"/>
    <s v="January, 2018"/>
    <s v="January, 2018´"/>
    <s v="Nufarm Industria Quimica E Farmaceutica Sa"/>
    <x v="2"/>
    <s v="Ceará"/>
    <s v="Dow Chemical"/>
    <s v="HOUSTON (TX)"/>
    <s v="PECEM"/>
    <s v="34021290"/>
    <s v="5 20´CONTAINER(S) 390 DR TRITON(TM) X-114 SURFACTANT 470 LB   PLASTIC DRUM"/>
    <n v="86885"/>
    <n v="86.89"/>
    <n v="338000"/>
    <n v="3.8901996892444037"/>
    <x v="14"/>
    <s v="Triton"/>
    <s v="Surfactant"/>
  </r>
  <r>
    <d v="2018-01-16T00:00:00"/>
    <s v="January, 2018"/>
    <s v="January, 2018´"/>
    <s v="Nufarm Industria Quimica E Farmaceutica Sa"/>
    <x v="2"/>
    <s v="Ceará"/>
    <s v="Gharda Chemicals Ltd."/>
    <s v="ROTTERDAM"/>
    <s v="FORTALEZA"/>
    <s v="29269023"/>
    <s v="CYPERMETHRIN TECHNICAL ) PYRETHRO ID, PESTICIDE, LIQUID, TOXIC 6.1 UN3352 PACKING GROUP III"/>
    <n v="39520"/>
    <n v="39.520000000000003"/>
    <n v="502000"/>
    <n v="12.70242914979757"/>
    <x v="16"/>
    <s v="Not Identified"/>
    <s v="Insecticide"/>
  </r>
  <r>
    <d v="2018-01-16T00:00:00"/>
    <s v="January, 2018"/>
    <s v="January, 2018´"/>
    <s v="Nufarm Industria Quimica E Farmaceutica Sa"/>
    <x v="2"/>
    <s v="Ceará"/>
    <s v="Sulphur Mills Ltd."/>
    <s v="HAZIRA"/>
    <s v="FORTALEZA"/>
    <s v="38086990"/>
    <s v="2X20?´ ST CONTAINER 38 PACKAGES 38 IBCS KAISO 250 CS LAMBDA-CYHALOTHRIN PKG?: 1 X 1000 LTRS X 3:8 IBCS PESTICIDE, LIQUID, TOXIC LAMBDA CYHALOTHRIN 250 G,L CS (KAISO 250 CS:)"/>
    <n v="42750"/>
    <n v="42.75"/>
    <n v="588000"/>
    <n v="13.754385964912281"/>
    <x v="6"/>
    <s v="Kaiso"/>
    <s v="Pesticide"/>
  </r>
  <r>
    <d v="2018-01-15T00:00:00"/>
    <s v="January, 2018"/>
    <s v="January, 2018´"/>
    <s v="Nufarm Industria Quimica E Farmaceutica Sa"/>
    <x v="2"/>
    <s v="Florida"/>
    <s v="Nutrichem Co., Ltd."/>
    <s v="SHANGHAI"/>
    <s v="SANTOS"/>
    <s v="29333935"/>
    <s v="IMAZETHAPYR TECH IMAZETAPIR TECNICO NUFARM"/>
    <n v="34830"/>
    <n v="34.83"/>
    <n v="462000"/>
    <n v="13.264427217915591"/>
    <x v="0"/>
    <s v="Kyte"/>
    <s v="Herbicide"/>
  </r>
  <r>
    <d v="2018-01-15T00:00:00"/>
    <s v="January, 2018"/>
    <s v="January, 2018´"/>
    <s v="Nufarm Industria Quimica E Farmaceutica Sa"/>
    <x v="2"/>
    <s v="Florida"/>
    <s v="Nutrichem Co., Ltd."/>
    <s v="SHANGHAI"/>
    <s v="SANTOS"/>
    <s v="29333935"/>
    <s v="IMAZETHAPYR TECH IMAZETAPIR TECNICO NUFARM"/>
    <n v="23220"/>
    <n v="23.22"/>
    <n v="308000"/>
    <n v="13.264427217915591"/>
    <x v="0"/>
    <s v="Kyte"/>
    <s v="Herbicide"/>
  </r>
  <r>
    <d v="2018-01-10T00:00:00"/>
    <s v="January, 2018"/>
    <s v="January, 2018´"/>
    <s v="Nufarm Industria Quimica E Farmaceutica Sa"/>
    <x v="2"/>
    <s v="Ceará"/>
    <s v="Newport China Tank Containers Co."/>
    <s v="NEW ORLEANS (LA)"/>
    <s v="SUAPE"/>
    <s v="29211923"/>
    <s v="ONE 20´ X 8´ X 8´6&quot; TANK CONTA SLAC MONOISOPROPYLAMIN UN 1221, ISOPROPYLAMINE, 3(8), PG:I, FLASHPOINT(-30.0C)"/>
    <n v="28985"/>
    <n v="28.99"/>
    <n v="114000"/>
    <n v="3.9330688287045024"/>
    <x v="13"/>
    <s v="Not Identified"/>
    <s v="General Chemical"/>
  </r>
  <r>
    <d v="2018-01-10T00:00:00"/>
    <s v="January, 2018"/>
    <s v="January, 2018´"/>
    <s v="Nufarm Industria Quimica E Farmaceutica Sa"/>
    <x v="2"/>
    <s v="Ceará"/>
    <s v="Newport China Tank Containers Co."/>
    <s v="NEW ORLEANS (LA)"/>
    <s v="SUAPE"/>
    <s v="29211923"/>
    <s v="ONE 20´ X 8´ X 8´6&quot; TANK CONTA SLAC 8 TANK MONOISOPROPYLAMINE UN 1221, ISOPROPYLAMINE, 3(8), PG:I, FLASHPOINT (-30.0C)"/>
    <n v="115457"/>
    <n v="115.46"/>
    <n v="454000"/>
    <n v="3.932199866617009"/>
    <x v="13"/>
    <s v="Not Identified"/>
    <s v="General Chemical"/>
  </r>
  <r>
    <d v="2018-01-07T00:00:00"/>
    <s v="January, 2018"/>
    <s v="January, 2018´"/>
    <s v="Nufarm Industria Quimica E Farmaceutica Sa"/>
    <x v="2"/>
    <s v="Ceará"/>
    <s v="Celanese Group"/>
    <s v="VERACRUZ"/>
    <s v="FORTALEZA"/>
    <s v="29211100"/>
    <s v="4 TANK DIMETHYLAMINE, AQUEOUS SOLUTION,"/>
    <n v="73520"/>
    <n v="73.52"/>
    <n v="81200"/>
    <n v="1.1044613710554951"/>
    <x v="15"/>
    <s v="Not Identified"/>
    <s v="General Chemical"/>
  </r>
  <r>
    <d v="2018-01-07T00:00:00"/>
    <s v="January, 2018"/>
    <s v="January, 2018´"/>
    <s v="Nufarm Industria Quimica E Farmaceutica Sa"/>
    <x v="2"/>
    <s v="Ceará"/>
    <s v="Nufarm Gmb H &amp; Co."/>
    <s v="HAMBURG"/>
    <s v="PECEM"/>
    <s v="29189912"/>
    <s v="160 BAG 2,4-D ACID TECNICO NUFARM"/>
    <n v="163679.99"/>
    <n v="163.68"/>
    <n v="3526000"/>
    <n v="21.542034551688328"/>
    <x v="9"/>
    <s v="2,4 D"/>
    <s v="Herbicide"/>
  </r>
  <r>
    <d v="2018-01-06T00:00:00"/>
    <s v="January, 2018"/>
    <s v="January, 2018´"/>
    <s v="Nufarm Industria Quimica E Farmaceutica Sa"/>
    <x v="2"/>
    <s v="Ceará"/>
    <s v="Nufarm Australia"/>
    <s v="MELBOURNE"/>
    <s v="PECEM"/>
    <s v="29189912"/>
    <s v="100 DR 2,4-DICHLOROPHENOXYACETIC ACID (NON HAZARDOUS"/>
    <n v="93500"/>
    <n v="93.5"/>
    <n v="248000"/>
    <n v="2.6524064171122994"/>
    <x v="9"/>
    <s v="2,4 D"/>
    <s v="Herbicide"/>
  </r>
  <r>
    <d v="2018-01-06T00:00:00"/>
    <s v="January, 2018"/>
    <s v="January, 2018´"/>
    <s v="Nufarm Industria Quimica E Farmaceutica Sa"/>
    <x v="2"/>
    <s v="Ceará"/>
    <s v="Nufarm Australia"/>
    <s v="MELBOURNE"/>
    <s v="PECEM"/>
    <s v="29189912"/>
    <s v="20 PACKAGES STC TECHNICAL 2,4-DICHLOROPHENOXYACETIC ACID (NON HAZARDOUS"/>
    <n v="18700"/>
    <n v="18.7"/>
    <n v="49600"/>
    <n v="2.6524064171122994"/>
    <x v="9"/>
    <s v="2,4 D"/>
    <s v="Herbicide"/>
  </r>
  <r>
    <d v="2018-01-04T00:00:00"/>
    <s v="January, 2018"/>
    <s v="January, 2018´"/>
    <s v="Nufarm Industria Quimica E Farmaceutica Sa"/>
    <x v="2"/>
    <s v="Ceará"/>
    <s v="Sulphur Mills Ltd."/>
    <s v="HAZIRA"/>
    <s v="FORTALEZA"/>
    <s v="38086990"/>
    <s v="2 X 20 ST CONATINER TOTAL 38 PACKAGE ONLY TOTAL THIRTY EIGHT PACKAGE ONLY 38 IBCS KAISO 250 CS LAMBDA-CYHALOTHRIN"/>
    <n v="42750"/>
    <n v="42.75"/>
    <n v="588000"/>
    <n v="13.754385964912281"/>
    <x v="6"/>
    <s v="Kaiso"/>
    <s v="Pesticide"/>
  </r>
  <r>
    <d v="2017-12-31T00:00:00"/>
    <s v="December, 2017"/>
    <s v="December, 2017´"/>
    <s v="Nufarm Industria Quimica E Farmaceutica Sa"/>
    <x v="3"/>
    <s v="Ceará"/>
    <s v="Gharda Chemicals Ltd."/>
    <s v="ROTTERDAM"/>
    <s v="FORTALEZA"/>
    <s v="29269023"/>
    <s v="160 DR LOW SULFUR BUNKER SURCHARGE NETT, PALLETIZED ON HEAT TREATED PALLETS CYPERMETHRIN TECHNICAL PYRETHROID, PESTICIDE, LIQUID, TOXIC"/>
    <n v="39520"/>
    <n v="39.520000000000003"/>
    <n v="457000"/>
    <n v="11.563765182186234"/>
    <x v="16"/>
    <s v="Not Identified"/>
    <s v="Insecticide"/>
  </r>
  <r>
    <d v="2017-12-31T00:00:00"/>
    <s v="December, 2017"/>
    <s v="December, 2017´"/>
    <s v="Nufarm Industria Quimica E Farmaceutica Sa"/>
    <x v="3"/>
    <s v="Ceará"/>
    <s v="Nufarm Australia"/>
    <s v="MELBOURNE"/>
    <s v="FORTALEZA"/>
    <s v="38089199"/>
    <s v="288 PK ENVIRONMENTALLY HAZARDOUS SUBSTANCE, SOLID, N.O.S CONTAINS IMIDACLOPRID), 9, PG III, EMS: MARINE POLLUTANT NUPRID 700WG"/>
    <n v="45984"/>
    <n v="45.98"/>
    <n v="1246000"/>
    <n v="27.096381350034793"/>
    <x v="5"/>
    <s v="Nuprid"/>
    <s v="Insecticide"/>
  </r>
  <r>
    <d v="2017-12-31T00:00:00"/>
    <s v="December, 2017"/>
    <s v="December, 2017´"/>
    <s v="Nufarm Industria Quimica E Farmaceutica Sa"/>
    <x v="3"/>
    <s v="Florida"/>
    <s v="Sulphur Mills Ltd."/>
    <s v="NHAVA SHEVA (JAWAHARLAL N"/>
    <s v="SANTOS"/>
    <s v="38089199"/>
    <s v="1600 BOXES (40 PALLETS) NUPRID 700 WG (IMIDACLOPRID 70% WG)"/>
    <n v="19240"/>
    <n v="19.239999999999998"/>
    <n v="218000"/>
    <n v="11.330561330561331"/>
    <x v="5"/>
    <s v="Nuprid"/>
    <s v="Insecticide"/>
  </r>
  <r>
    <d v="2017-12-30T00:00:00"/>
    <s v="December, 2017"/>
    <s v="December, 2017´"/>
    <s v="Nufarm Industria Quimica E Farmaceutica Sa"/>
    <x v="3"/>
    <s v="Ceará"/>
    <s v="Nufarm Australia"/>
    <s v="MELBOURNE"/>
    <s v="PECEM"/>
    <s v="29189912"/>
    <s v="100 DRUM STC TECHNICAL 2,4-DICHLOROPHENOXYACETIC ACID (NON HAZARDOUS"/>
    <n v="93500"/>
    <n v="93.5"/>
    <n v="248000"/>
    <n v="2.6524064171122994"/>
    <x v="9"/>
    <s v="2,4 D"/>
    <s v="Herbicide"/>
  </r>
  <r>
    <d v="2017-12-29T00:00:00"/>
    <s v="December, 2017"/>
    <s v="December, 2017´"/>
    <s v="Nufarm Industria Quimica E Farmaceutica Sa"/>
    <x v="3"/>
    <s v="Ceará"/>
    <s v="Nufarm Gmb H &amp; Co."/>
    <s v="HAMBURG"/>
    <s v="PECEM"/>
    <s v="29189912"/>
    <s v="6 20´ X 8´ X 8´6&quot; GENERAL PU SLAC 120 BAGS ACIDO TECNICO 2,4-D ACIDO TECNICO NUFARM"/>
    <n v="122760"/>
    <n v="122.76"/>
    <n v="2608000"/>
    <n v="21.244705115672858"/>
    <x v="9"/>
    <s v="2,4 D"/>
    <s v="Herbicide"/>
  </r>
  <r>
    <d v="2017-12-24T00:00:00"/>
    <s v="December, 2017"/>
    <s v="December, 2017´"/>
    <s v="Nufarm Industria Quimica E Farmaceutica Sa"/>
    <x v="3"/>
    <s v="Ceará"/>
    <s v="Ninhua Group Co., Ltd."/>
    <s v="SHANGHAI"/>
    <s v="FORTALEZA"/>
    <s v="29322000"/>
    <s v="ABAMECTIN TECNICO 95% FISCAL"/>
    <n v="3360"/>
    <n v="3.36"/>
    <n v="38200"/>
    <n v="11.369047619047619"/>
    <x v="24"/>
    <s v="Not Identified"/>
    <s v="Insecticide"/>
  </r>
  <r>
    <d v="2017-12-23T00:00:00"/>
    <s v="December, 2017"/>
    <s v="December, 2017´"/>
    <s v="Nufarm Industria Quimica E Farmaceutica Sa"/>
    <x v="3"/>
    <s v="Ceará"/>
    <s v="Gharda Chemicals Ltd."/>
    <s v="NHAVA SHEVA (JAWAHARLAL N"/>
    <s v="FORTALEZA"/>
    <s v="29333922"/>
    <s v="340 DRUMS ONLY (THREE HUNDRED FORTY DRUMS ONLY) INSECTICIDE - CLORP:IRIFOS TECNICO AGRIPEC FISCAL"/>
    <n v="106901"/>
    <n v="106.9"/>
    <n v="4028000"/>
    <n v="37.679722359940506"/>
    <x v="7"/>
    <s v="Agripec"/>
    <s v="Pesticide"/>
  </r>
  <r>
    <d v="2017-12-22T00:00:00"/>
    <s v="December, 2017"/>
    <s v="December, 2017´"/>
    <s v="Nufarm Industria Quimica E Farmaceutica Sa"/>
    <x v="3"/>
    <s v="Ceará"/>
    <s v="Nufarm Gmb H &amp; Co."/>
    <s v="HAMBURG"/>
    <s v="PECEM"/>
    <s v="29189912"/>
    <s v="160 BG 2,4-D ACID TECNICO NUFARM"/>
    <n v="163679.99"/>
    <n v="163.68"/>
    <n v="3477000"/>
    <n v="21.242669919517958"/>
    <x v="9"/>
    <s v="2,4 D"/>
    <s v="Herbicide"/>
  </r>
  <r>
    <d v="2017-12-22T00:00:00"/>
    <s v="December, 2017"/>
    <s v="December, 2017´"/>
    <s v="Nufarm Industria Quimica E Farmaceutica Sa"/>
    <x v="3"/>
    <s v="Ceará"/>
    <s v="Nufarm Gmb H &amp; Co."/>
    <s v="HAMBURG"/>
    <s v="PECEM"/>
    <s v="29189912"/>
    <s v="160 PK 2,4-D ACID TECNICO NUFARM 1000 KG BIG BAGS, ON PALLETS"/>
    <n v="163679.99"/>
    <n v="163.68"/>
    <n v="3477000"/>
    <n v="21.242669919517958"/>
    <x v="9"/>
    <s v="2,4 D"/>
    <s v="Herbicide"/>
  </r>
  <r>
    <d v="2017-12-20T00:00:00"/>
    <s v="December, 2017"/>
    <s v="December, 2017´"/>
    <s v="Nufarm Industria Quimica E Farmaceutica Sa"/>
    <x v="3"/>
    <s v="Ceará"/>
    <s v="Intermodal Tank Transport"/>
    <s v="HOUSTON (TX)"/>
    <s v="SUAPE"/>
    <s v="29211923"/>
    <s v="6 PACKAGES MONOISOPROYLAMINE-BULK   CHEMICALS NOS, HAZARDOUS   UN1221 ISOPROPYLAMINE 3 (8) I FLASHPOINT   (-30.0 C) EMS NO:F-E, S-C"/>
    <n v="86937"/>
    <n v="86.94"/>
    <n v="335000"/>
    <n v="3.8533650804605633"/>
    <x v="13"/>
    <s v="Not Identified"/>
    <s v="General Chemical"/>
  </r>
  <r>
    <d v="2017-12-20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6 20´ X 8´ X 8´6&quot; TANK CONTA SLAC 6 TANK MONOISOPROPYLAMINE UN 1221, ISOPROPYLAMINE, 3(8), I,"/>
    <n v="86764"/>
    <n v="86.76"/>
    <n v="335000"/>
    <n v="3.8610483610714121"/>
    <x v="13"/>
    <s v="Not Identified"/>
    <s v="General Chemical"/>
  </r>
  <r>
    <d v="2017-12-20T00:00:00"/>
    <s v="December, 2017"/>
    <s v="December, 2017´"/>
    <s v="Nufarm Industria Quimica E Farmaceutica Sa"/>
    <x v="3"/>
    <s v="Ceará"/>
    <s v="Den Hartogh Logistics"/>
    <s v="NEW ORLEANS (LA)"/>
    <s v="SUAPE"/>
    <s v="29211923"/>
    <s v="7 20´ X 8´ X 8´6&quot; TANK CONTA SLAC 7 TANK UN 1221 ISOPROPYLAMINE 3 (8) I MONOISOPROPYLAMINE"/>
    <n v="101334"/>
    <n v="101.33"/>
    <n v="391000"/>
    <n v="3.8585272465312728"/>
    <x v="13"/>
    <s v="Not Identified"/>
    <s v="General Chemical"/>
  </r>
  <r>
    <d v="2017-12-20T00:00:00"/>
    <s v="December, 2017"/>
    <s v="December, 2017´"/>
    <s v="Nufarm Industria Quimica E Farmaceutica Sa"/>
    <x v="3"/>
    <s v="Ceará"/>
    <s v="Intermodal Tank Transport"/>
    <s v="HOUSTON (TX)"/>
    <s v="SUAPE"/>
    <s v="29211923"/>
    <s v="7 TANK MONOISOPROPYLAMINE-BULK   CHEMICALS NOS, HAZARDOUS   UN 1221 ISOPROPYLAMINE,   3 (8) I FLASHPOINT (-30.0C)"/>
    <n v="101416"/>
    <n v="101.42"/>
    <n v="391000"/>
    <n v="3.8554074307801529"/>
    <x v="13"/>
    <s v="Not Identified"/>
    <s v="General Chemical"/>
  </r>
  <r>
    <d v="2017-12-20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CONTAINING: MONOISOPROPYLAMINE UN 1221, ISOPROPYLAMINE, 3(8),"/>
    <n v="101461"/>
    <n v="101.46"/>
    <n v="391000"/>
    <n v="3.8536974798198322"/>
    <x v="13"/>
    <s v="Not Identified"/>
    <s v="General Chemical"/>
  </r>
  <r>
    <d v="2017-12-20T00:00:00"/>
    <s v="December, 2017"/>
    <s v="December, 2017´"/>
    <s v="Nufarm Industria Quimica E Farmaceutica Sa"/>
    <x v="3"/>
    <s v="Ceará"/>
    <s v="Den Hartogh Logistics"/>
    <s v="NEW ORLEANS (LA)"/>
    <s v="SUAPE"/>
    <s v="29211923"/>
    <s v="6 20´ X 8´ X 8´6&quot; TANK CONTA SLAC 6 TANK UN 1221 ISOPROPYLAMINE 3 (8) I, MONOISOPROPYLAMINE"/>
    <n v="86837"/>
    <n v="86.84"/>
    <n v="335000"/>
    <n v="3.8578025496044313"/>
    <x v="13"/>
    <s v="Not Identified"/>
    <s v="General Chemical"/>
  </r>
  <r>
    <d v="2017-12-20T00:00:00"/>
    <s v="December, 2017"/>
    <s v="December, 2017´"/>
    <s v="Nufarm Industria Quimica E Farmaceutica Sa"/>
    <x v="3"/>
    <s v="Ceará"/>
    <s v="Celanese Group"/>
    <s v="VERACRUZ"/>
    <s v="SUAPE"/>
    <s v="29211100"/>
    <s v="4 X 20&quot; ISOCONTAINER NOT MARINE POLLUTAN   NOT MARINE POLLUTANT EMS CODE: F-E,S-D   EMS CODE F-E, S-C DIMETHYLAMINE, AQUEOUS SOLUTION"/>
    <n v="73550"/>
    <n v="73.55"/>
    <n v="85400"/>
    <n v="1.1611148878314073"/>
    <x v="15"/>
    <s v="Not Identified"/>
    <s v="General Chemical"/>
  </r>
  <r>
    <d v="2017-12-20T00:00:00"/>
    <s v="December, 2017"/>
    <s v="December, 2017´"/>
    <s v="Nufarm Industria Quimica E Farmaceutica Sa"/>
    <x v="3"/>
    <s v="Ceará"/>
    <s v="Intermodal Tank Transport"/>
    <s v="HOUSTON (TX)"/>
    <s v="SUAPE"/>
    <s v="29211923"/>
    <s v="7 TANK MONOISOPROPYLAMINE-BULK   CHEMICALS NOS, HAZARDOUS   UN 1221 ISOPROPYLAMINE,   3 (8) I FLASHPOINT (-30.0C)"/>
    <n v="101370"/>
    <n v="101.37"/>
    <n v="391000"/>
    <n v="3.8571569497879059"/>
    <x v="13"/>
    <s v="Not Identified"/>
    <s v="General Chemical"/>
  </r>
  <r>
    <d v="2017-12-18T00:00:00"/>
    <s v="December, 2017"/>
    <s v="December, 2017´"/>
    <s v="Nufarm Industria Quimica E Farmaceutica Sa"/>
    <x v="3"/>
    <s v="Ceará"/>
    <s v="Gulf Express Line"/>
    <s v="SAVANNAH (GA)"/>
    <s v="SANTOS"/>
    <s v="38089295"/>
    <s v="COTTONQUICK BRAZIL 2 X 10L CASE UN3265, CORROSIVE LIQUID, ACIDIC, ORGANIC, N.O.S., (UREA SULFATE AND ETHEPHON), 8, III"/>
    <n v="90720"/>
    <n v="90.72"/>
    <n v="1234000"/>
    <n v="13.602292768959435"/>
    <x v="9"/>
    <s v="2,4 D"/>
    <s v="Herbicide"/>
  </r>
  <r>
    <d v="2017-12-17T00:00:00"/>
    <s v="December, 2017"/>
    <s v="December, 2017´"/>
    <s v="Nufarm Industria Quimica E Farmaceutica Sa"/>
    <x v="3"/>
    <s v="Ceará"/>
    <s v="Nufarm Australia"/>
    <s v="MELBOURNE"/>
    <s v="FORTALEZA"/>
    <s v="38089199"/>
    <s v="288 PACKAGES UN 3077, ENVIRONMENTALLY HAZARDOUS SUBSTANCE, SOLID, N.O.S (CONTAINS IMIDACLOPRID), CLASS 9, PG III, NUPRID 700WG"/>
    <n v="22992"/>
    <n v="22.99"/>
    <n v="623000"/>
    <n v="27.096381350034793"/>
    <x v="5"/>
    <s v="Nuprid"/>
    <s v="Insecticide"/>
  </r>
  <r>
    <d v="2017-12-17T00:00:00"/>
    <s v="December, 2017"/>
    <s v="December, 2017´"/>
    <s v="Nufarm Industria Quimica E Farmaceutica Sa"/>
    <x v="3"/>
    <s v="Ceará"/>
    <s v="Nufarm Australia"/>
    <s v="MELBOURNE"/>
    <s v="FORTALEZA"/>
    <s v="38089199"/>
    <s v="576 PACKAGES UN 3077,   ENVIRONMENTALLY HAZARDOUS   SUBSTANCE, SOLID, N.O.S   (CONTAINS IMIDACLOPRID),   CLASS 9, PG III,   EMS: F-A,S-F,   MARINE POLLUTANT   NUPRID 700WG"/>
    <n v="45984"/>
    <n v="45.98"/>
    <n v="1246000"/>
    <n v="27.096381350034793"/>
    <x v="5"/>
    <s v="Nuprid"/>
    <s v="Insecticide"/>
  </r>
  <r>
    <d v="2017-12-17T00:00:00"/>
    <s v="December, 2017"/>
    <s v="December, 2017´"/>
    <s v="Nufarm Industria Quimica E Farmaceutica Sa"/>
    <x v="3"/>
    <s v="Ceará"/>
    <s v="Ninhua Group Co., Ltd."/>
    <s v="SHANGHAI"/>
    <s v="FORTALEZA"/>
    <s v="29322000"/>
    <s v="ABAMECTIN TECNICO 95% FISCAL CLASS 6.1 UN"/>
    <n v="5768"/>
    <n v="5.77"/>
    <n v="65600"/>
    <n v="11.373092926490985"/>
    <x v="24"/>
    <s v="Not Identified"/>
    <s v="Insecticide"/>
  </r>
  <r>
    <d v="2017-12-17T00:00:00"/>
    <s v="December, 2017"/>
    <s v="December, 2017´"/>
    <s v="Nufarm Industria Quimica E Farmaceutica Sa"/>
    <x v="3"/>
    <s v="Ceará"/>
    <s v="Nufarm Australia"/>
    <s v="MELBOURNE"/>
    <s v="FORTALEZA"/>
    <s v="38089199"/>
    <s v="576 PACKAGES UN 3077,   ENVIRONMENTALLY HAZARDOUS   SUBSTANCE, SOLID, N.O.S   (CONTAINS IMIDACLOPRID),   CLASS 9, PG III,   EMS: F-A,S-F,   MARINE POLLUTANT   NUPRID 700WG"/>
    <n v="45984"/>
    <n v="45.98"/>
    <n v="1246000"/>
    <n v="27.096381350034793"/>
    <x v="5"/>
    <s v="Nuprid"/>
    <s v="Insecticide"/>
  </r>
  <r>
    <d v="2017-12-16T00:00:00"/>
    <s v="December, 2017"/>
    <s v="December, 2017´"/>
    <s v="Nufarm Industria Quimica E Farmaceutica Sa"/>
    <x v="3"/>
    <s v="Florida"/>
    <s v="Sabero Organics Gujarat Ltd."/>
    <s v="NHAVA SHEVA (JAWAHARLAL N"/>
    <s v="SANTOS"/>
    <s v="38089199"/>
    <s v="1X20 DV FCL CONTAINER STC 800 DRUMS ONLY CLORPIRIFOS SABERO 480 EC 80:0 DRUMS X 20 LTR DRUM"/>
    <n v="19080"/>
    <n v="19.079999999999998"/>
    <n v="216000"/>
    <n v="11.320754716981131"/>
    <x v="7"/>
    <s v="Agripec"/>
    <s v="Pesticide"/>
  </r>
  <r>
    <d v="2017-12-16T00:00:00"/>
    <s v="December, 2017"/>
    <s v="December, 2017´"/>
    <s v="Nufarm Industria Quimica E Farmaceutica Sa"/>
    <x v="3"/>
    <s v="Florida"/>
    <s v="Sulphur Mills Ltd."/>
    <s v="NHAVA SHEVA (JAWAHARLAL N"/>
    <s v="SANTOS"/>
    <s v="38089199"/>
    <s v="3200 BOXES (80 PALLETS) NUPRID 700 WG (IMIDACLOPRID 70% WG) PKG?: 10 X:1 KG X 3200 BOXES = 80 PALLETS"/>
    <n v="38480"/>
    <n v="38.479999999999997"/>
    <n v="436000"/>
    <n v="11.330561330561331"/>
    <x v="5"/>
    <s v="Nuprid"/>
    <s v="Insecticide"/>
  </r>
  <r>
    <d v="2017-12-16T00:00:00"/>
    <s v="December, 2017"/>
    <s v="December, 2017´"/>
    <s v="Nufarm Industria Quimica E Farmaceutica Sa"/>
    <x v="3"/>
    <s v="Florida"/>
    <s v="Sulphur Mills Ltd."/>
    <s v="NHAVA SHEVA (JAWAHARLAL N"/>
    <s v="SANTOS"/>
    <s v="38089199"/>
    <s v="800 BOXES (20 PALLETS) NUPRID 700 WG (IMIDACLOPRID 70% WG)"/>
    <n v="9620"/>
    <n v="9.6199999999999992"/>
    <n v="109000"/>
    <n v="11.330561330561331"/>
    <x v="5"/>
    <s v="Nuprid"/>
    <s v="Insecticide"/>
  </r>
  <r>
    <d v="2017-12-15T00:00:00"/>
    <s v="December, 2017"/>
    <s v="December, 2017´"/>
    <s v="Nufarm Industria Quimica E Farmaceutica Sa"/>
    <x v="3"/>
    <s v="Ceará"/>
    <s v="Nufarm Gmb H &amp; Co."/>
    <s v="HAMBURG"/>
    <s v="PECEM"/>
    <s v="29189912"/>
    <s v="120 PAL 2,4-D ACID TECNICO NUFARM ON PALLETS"/>
    <n v="122760"/>
    <n v="122.76"/>
    <n v="2608000"/>
    <n v="21.244705115672858"/>
    <x v="9"/>
    <s v="2,4 D"/>
    <s v="Herbicide"/>
  </r>
  <r>
    <d v="2017-12-15T00:00:00"/>
    <s v="December, 2017"/>
    <s v="December, 2017´"/>
    <s v="Nufarm Industria Quimica E Farmaceutica Sa"/>
    <x v="3"/>
    <s v="Ceará"/>
    <s v="Arkema"/>
    <s v="LA CHAMBRE"/>
    <s v="PECEM"/>
    <s v="29053910"/>
    <s v="240 DRUM HEXILENE GLICOL (HG)"/>
    <n v="52011"/>
    <n v="52.01"/>
    <n v="105000"/>
    <n v="2.0188037145988349"/>
    <x v="36"/>
    <s v="Not Identified"/>
    <s v="General Chemical"/>
  </r>
  <r>
    <d v="2017-12-15T00:00:00"/>
    <s v="December, 2017"/>
    <s v="December, 2017´"/>
    <s v="Nufarm Industria Quimica E Farmaceutica Sa"/>
    <x v="3"/>
    <s v="Florida"/>
    <s v="Nutrichem Co., Ltd."/>
    <s v="SHANGHAI"/>
    <s v="SANTOS"/>
    <s v="29333935"/>
    <s v="IMAZETHAPYR TECHNICAL (IMAZETAPIR TECNICO NUFARM)"/>
    <n v="12096"/>
    <n v="12.1"/>
    <n v="152000"/>
    <n v="12.566137566137566"/>
    <x v="0"/>
    <s v="Kyte"/>
    <s v="Herbicide"/>
  </r>
  <r>
    <d v="2017-12-15T00:00:00"/>
    <s v="December, 2017"/>
    <s v="December, 2017´"/>
    <s v="Nufarm Industria Quimica E Farmaceutica Sa"/>
    <x v="3"/>
    <s v="Ceará"/>
    <s v="Nufarm Australia"/>
    <s v="MELBOURNE"/>
    <s v="PECEM"/>
    <s v="29189912"/>
    <s v="100 PACKAGES TECHNICAL 2,4-DICHLOROPHENOXYACETIC ACID (NON HAZARDOUS)"/>
    <n v="93500"/>
    <n v="93.5"/>
    <n v="248000"/>
    <n v="2.6524064171122994"/>
    <x v="9"/>
    <s v="2,4 D"/>
    <s v="Herbicide"/>
  </r>
  <r>
    <d v="2017-12-15T00:00:00"/>
    <s v="December, 2017"/>
    <s v="December, 2017´"/>
    <s v="Nufarm Industria Quimica E Farmaceutica Sa"/>
    <x v="3"/>
    <s v="Ceará"/>
    <s v="Nufarm Australia"/>
    <s v="MELBOURNE"/>
    <s v="PECEM"/>
    <s v="29189912"/>
    <s v="100 PACKAGES TECHNICAL 2,4-DICHLOROPHENOXYACETIC ACID (NON HAZARDOUS)"/>
    <n v="93500"/>
    <n v="93.5"/>
    <n v="248000"/>
    <n v="2.6524064171122994"/>
    <x v="9"/>
    <s v="2,4 D"/>
    <s v="Herbicide"/>
  </r>
  <r>
    <d v="2017-12-15T00:00:00"/>
    <s v="December, 2017"/>
    <s v="December, 2017´"/>
    <s v="Nufarm Industria Quimica E Farmaceutica Sa"/>
    <x v="3"/>
    <s v="Ceará"/>
    <s v="Nufarm Australia"/>
    <s v="MELBOURNE"/>
    <s v="PECEM"/>
    <s v="29189912"/>
    <s v="100 DRUM TECHNICAL 2,4-DICHLOROPHENOXYACETIC ACID (NON HAZARDOUS)"/>
    <n v="93500"/>
    <n v="93.5"/>
    <n v="248000"/>
    <n v="2.6524064171122994"/>
    <x v="9"/>
    <s v="2,4 D"/>
    <s v="Herbicide"/>
  </r>
  <r>
    <d v="2017-12-14T00:00:00"/>
    <s v="December, 2017"/>
    <s v="December, 2017´"/>
    <s v="Nufarm Industria Quimica E Farmaceutica Sa"/>
    <x v="3"/>
    <s v="Ceará"/>
    <s v="Sulphur Mills Ltd."/>
    <s v="HAZIRA"/>
    <s v="FORTALEZA"/>
    <s v="38086990"/>
    <s v="1 X 20 ST CONTAINER 38 PACKAGES KAISO 250 CS LAMBDA-CYHALOTHRIN"/>
    <n v="42750"/>
    <n v="42.75"/>
    <n v="588000"/>
    <n v="13.754385964912281"/>
    <x v="6"/>
    <s v="Kaiso"/>
    <s v="Pesticide"/>
  </r>
  <r>
    <d v="2017-12-13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MONOISOPROPYLAMINE BULK CHEMICALS NOS, HAZARDOUS UN 1221, ISOPROPYLAMINE, 3(8) I"/>
    <n v="101223"/>
    <n v="101.22"/>
    <n v="390000"/>
    <n v="3.8528792863282062"/>
    <x v="13"/>
    <s v="Not Identified"/>
    <s v="General Chemical"/>
  </r>
  <r>
    <d v="2017-12-13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MONOISOPROPYLAMINE BULK CHEMICALS NOS, HAZARDOUS UN 1221, ISOPROPYLAMINE, 3(8) I"/>
    <n v="101398"/>
    <n v="101.4"/>
    <n v="391000"/>
    <n v="3.85609183613089"/>
    <x v="13"/>
    <s v="Not Identified"/>
    <s v="General Chemical"/>
  </r>
  <r>
    <d v="2017-12-13T00:00:00"/>
    <s v="December, 2017"/>
    <s v="December, 2017´"/>
    <s v="Nufarm Industria Quimica E Farmaceutica Sa"/>
    <x v="3"/>
    <s v="Ceará"/>
    <s v="Dow Chemical"/>
    <s v="HOUSTON (TX)"/>
    <s v="PECEM"/>
    <s v="34021300"/>
    <s v="234 DRUMS TRITON(TM) X-114 SURFACTANT 470 LB   PLASTIC DRUM TRADEMARK"/>
    <n v="52131"/>
    <n v="52.13"/>
    <n v="163000"/>
    <n v="3.1267384090080759"/>
    <x v="14"/>
    <s v="Triton"/>
    <s v="Surfactant"/>
  </r>
  <r>
    <d v="2017-12-10T00:00:00"/>
    <s v="December, 2017"/>
    <s v="December, 2017´"/>
    <s v="Nufarm Industria Quimica E Farmaceutica Sa"/>
    <x v="3"/>
    <s v="Ceará"/>
    <s v="Nufarm Australia"/>
    <s v="MELBOURNE"/>
    <s v="PECEM"/>
    <s v="29189912"/>
    <s v="100 PACKAGES STC TECHNICAL   2,4-DICHLOROPHENOXYACETIC   ACID (NON HAZARDOUS"/>
    <n v="93500"/>
    <n v="93.5"/>
    <n v="248000"/>
    <n v="2.6524064171122994"/>
    <x v="9"/>
    <s v="2,4 D"/>
    <s v="Herbicide"/>
  </r>
  <r>
    <d v="2017-12-10T00:00:00"/>
    <s v="December, 2017"/>
    <s v="December, 2017´"/>
    <s v="Nufarm Industria Quimica E Farmaceutica Sa"/>
    <x v="3"/>
    <s v="Ceará"/>
    <s v="Gharda Chemicals Ltd."/>
    <s v="NHAVA SHEVA (JAWAHARLAL N"/>
    <s v="FORTALEZA"/>
    <s v="29333922"/>
    <s v="340 DRUMS ONLY (THREE HUNDRED FORTY DRUMS ONLY) INSECTICIDE - CLORP:IRIFOS TECNICO AGRIPEC"/>
    <n v="105904"/>
    <n v="105.9"/>
    <n v="3990000"/>
    <n v="37.675630759933526"/>
    <x v="7"/>
    <s v="Agripec"/>
    <s v="Pesticide"/>
  </r>
  <r>
    <d v="2017-12-10T00:00:00"/>
    <s v="December, 2017"/>
    <s v="December, 2017´"/>
    <s v="Nufarm Industria Quimica E Farmaceutica Sa"/>
    <x v="3"/>
    <s v="Ceará"/>
    <s v="Nufarm Australia"/>
    <s v="MELBOURNE"/>
    <s v="PECEM"/>
    <s v="29189912"/>
    <s v="100 PALLET TECHNICAL   2,4-DICHLOROPHENOXYACETIC   ACID (NON HAZARDOUS"/>
    <n v="93500"/>
    <n v="93.5"/>
    <n v="248000"/>
    <n v="2.6524064171122994"/>
    <x v="9"/>
    <s v="2,4 D"/>
    <s v="Herbicide"/>
  </r>
  <r>
    <d v="2017-12-10T00:00:00"/>
    <s v="December, 2017"/>
    <s v="December, 2017´"/>
    <s v="Nufarm Industria Quimica E Farmaceutica Sa"/>
    <x v="3"/>
    <s v="Ceará"/>
    <s v="Gharda Chemicals Ltd."/>
    <s v="NHAVA SHEVA (JAWAHARLAL N"/>
    <s v="FORTALEZA"/>
    <s v="29242992"/>
    <s v="1X20  FCL CONTAINER 160 DRUMS ONLY (ONE HUNDRED SIXTY DRUMS ONLY.): INSECTICIDE- DIFLUBENZURON TECNICO AGRIPEC FISCAL ID"/>
    <n v="10530"/>
    <n v="10.53"/>
    <n v="515000"/>
    <n v="48.907882241215574"/>
    <x v="34"/>
    <s v="Not Identified"/>
    <s v="Insecticide"/>
  </r>
  <r>
    <d v="2017-12-10T00:00:00"/>
    <s v="December, 2017"/>
    <s v="December, 2017´"/>
    <s v="Nufarm Industria Quimica E Farmaceutica Sa"/>
    <x v="3"/>
    <s v="Ceará"/>
    <s v="Nufarm Australia"/>
    <s v="MELBOURNE"/>
    <s v="PECEM"/>
    <s v="29189912"/>
    <s v="100 PACKAGES STC TECHNICAL   2,4-DICHLOROPHENOXYACETIC   ACID (NON HAZARDOUS"/>
    <n v="93500"/>
    <n v="93.5"/>
    <n v="248000"/>
    <n v="2.6524064171122994"/>
    <x v="9"/>
    <s v="2,4 D"/>
    <s v="Herbicide"/>
  </r>
  <r>
    <d v="2017-12-10T00:00:00"/>
    <s v="December, 2017"/>
    <s v="December, 2017´"/>
    <s v="Nufarm Industria Quimica E Farmaceutica Sa"/>
    <x v="3"/>
    <s v="Ceará"/>
    <s v="Nufarm Australia"/>
    <s v="MELBOURNE"/>
    <s v="PECEM"/>
    <s v="29189912"/>
    <s v="100 PACKAGES STC TECHNICAL   2,4-DICHLOROPHENOXYACETIC   ACID (NON HAZARDOUS"/>
    <n v="93500"/>
    <n v="93.5"/>
    <n v="248000"/>
    <n v="2.6524064171122994"/>
    <x v="9"/>
    <s v="2,4 D"/>
    <s v="Herbicide"/>
  </r>
  <r>
    <d v="2017-12-10T00:00:00"/>
    <s v="December, 2017"/>
    <s v="December, 2017´"/>
    <s v="Nufarm Industria Quimica E Farmaceutica Sa"/>
    <x v="3"/>
    <s v="Ceará"/>
    <s v="Nufarm Australia"/>
    <s v="MELBOURNE"/>
    <s v="PECEM"/>
    <s v="29189912"/>
    <s v="100 PALLET TECHNICAL 2,4-DICHLOROPHENOXYACETIC   ACID (NON HAZARDOUS)"/>
    <n v="93500"/>
    <n v="93.5"/>
    <n v="248000"/>
    <n v="2.6524064171122994"/>
    <x v="9"/>
    <s v="2,4 D"/>
    <s v="Herbicide"/>
  </r>
  <r>
    <d v="2017-12-09T00:00:00"/>
    <s v="December, 2017"/>
    <s v="December, 2017´"/>
    <s v="Nufarm Industria Quimica E Farmaceutica Sa"/>
    <x v="3"/>
    <s v="Florida"/>
    <s v="Sulphur Mills Ltd."/>
    <s v="NHAVA SHEVA (JAWAHARLAL N"/>
    <s v="SANTOS"/>
    <s v="38089199"/>
    <s v="1600 BOXES (40 PALLETS) NUPRID 700 WG (IMIDACLOPRID 70% WG"/>
    <n v="19240"/>
    <n v="19.239999999999998"/>
    <n v="218000"/>
    <n v="11.330561330561331"/>
    <x v="5"/>
    <s v="Nuprid"/>
    <s v="Insecticide"/>
  </r>
  <r>
    <d v="2017-12-09T00:00:00"/>
    <s v="December, 2017"/>
    <s v="December, 2017´"/>
    <s v="Nufarm Industria Quimica E Farmaceutica Sa"/>
    <x v="3"/>
    <s v="Florida"/>
    <s v="Sabero Organics Gujarat Ltd."/>
    <s v="NHAVA SHEVA (JAWAHARLAL N"/>
    <s v="SANTOS"/>
    <s v="38089199"/>
    <s v="5X20 FCL CONTAINER CONTAIN TOTAL 4000 DRUMS ONLY 4000 DRUMS X 20 LTR DRUM CLORPIRIFOS SABERO 480 EC MEASURE:MENT?: 80000"/>
    <n v="95200"/>
    <n v="95.2"/>
    <n v="1078000"/>
    <n v="11.323529411764707"/>
    <x v="7"/>
    <s v="Agripec"/>
    <s v="Pesticide"/>
  </r>
  <r>
    <d v="2017-12-09T00:00:00"/>
    <s v="December, 2017"/>
    <s v="December, 2017´"/>
    <s v="Nufarm Industria Quimica E Farmaceutica Sa"/>
    <x v="3"/>
    <s v="Florida"/>
    <s v="Sabero Organics Gujarat Ltd."/>
    <s v="NHAVA SHEVA (JAWAHARLAL N"/>
    <s v="SANTOS"/>
    <s v="38089199"/>
    <s v="01X20 CONTAINER CLORPIRIFOS SABERO 480 EC 800 DRUMS X 20 LTR DRUM"/>
    <n v="19080"/>
    <n v="19.079999999999998"/>
    <n v="216000"/>
    <n v="11.320754716981131"/>
    <x v="7"/>
    <s v="Agripec"/>
    <s v="Pesticide"/>
  </r>
  <r>
    <d v="2017-12-09T00:00:00"/>
    <s v="December, 2017"/>
    <s v="December, 2017´"/>
    <s v="Nufarm Industria Quimica E Farmaceutica Sa"/>
    <x v="3"/>
    <s v="Florida"/>
    <s v="Sabero Organics Gujarat Ltd."/>
    <s v="NHAVA SHEVA (JAWAHARLAL N"/>
    <s v="SANTOS"/>
    <s v="38089199"/>
    <s v="4X20?  DV FCL CONTAINERS TOTAL 3200 DRUMS ONLY (TOTAL 3200 DRUMS X 20 LTR DRUM CLORPIRIFOS SABERO 4:80 EC"/>
    <n v="76320"/>
    <n v="76.319999999999993"/>
    <n v="864000"/>
    <n v="11.320754716981131"/>
    <x v="7"/>
    <s v="Agripec"/>
    <s v="Pesticide"/>
  </r>
  <r>
    <d v="2017-12-08T00:00:00"/>
    <s v="December, 2017"/>
    <s v="December, 2017´"/>
    <s v="Nufarm Industria Quimica E Farmaceutica Sa"/>
    <x v="3"/>
    <s v="Ceará"/>
    <s v="Nufarm Gmb H &amp; Co."/>
    <s v="HAMBURG"/>
    <s v="PECEM"/>
    <s v="29189912"/>
    <s v="120 PK 2,4-D ACID TECNICO NUFARM"/>
    <n v="122760"/>
    <n v="122.76"/>
    <n v="2608000"/>
    <n v="21.244705115672858"/>
    <x v="9"/>
    <s v="2,4 D"/>
    <s v="Herbicide"/>
  </r>
  <r>
    <d v="2017-12-08T00:00:00"/>
    <s v="December, 2017"/>
    <s v="December, 2017´"/>
    <s v="Nufarm Industria Quimica E Farmaceutica Sa"/>
    <x v="3"/>
    <s v="Florida"/>
    <s v="Sulphur Mills Ltd."/>
    <s v="NHAVA SHEVA (JAWAHARLAL N"/>
    <s v="SANTOS"/>
    <s v="38089199"/>
    <s v="2400 BOXES (60 PALLETS) NUPRID 700 WG (IMIDACLOPRID 70% WG)"/>
    <n v="28860"/>
    <n v="28.86"/>
    <n v="327000"/>
    <n v="11.330561330561331"/>
    <x v="5"/>
    <s v="Nuprid"/>
    <s v="Insecticide"/>
  </r>
  <r>
    <d v="2017-12-08T00:00:00"/>
    <s v="December, 2017"/>
    <s v="December, 2017´"/>
    <s v="Nufarm Industria Quimica E Farmaceutica Sa"/>
    <x v="3"/>
    <s v="Ceará"/>
    <s v="Nufarm Gmb H &amp; Co."/>
    <s v="HAMBURG"/>
    <s v="PECEM"/>
    <s v="29189912"/>
    <s v="008 20´ X 8´ X 8´6&quot; GENERAL PU SLAC 160 BAGS ACIDO TECNICO"/>
    <n v="163679.99"/>
    <n v="163.68"/>
    <n v="3477000"/>
    <n v="21.242669919517958"/>
    <x v="9"/>
    <s v="2,4 D"/>
    <s v="Herbicide"/>
  </r>
  <r>
    <d v="2017-12-08T00:00:00"/>
    <s v="December, 2017"/>
    <s v="December, 2017´"/>
    <s v="Nufarm Industria Quimica E Farmaceutica Sa"/>
    <x v="3"/>
    <s v="Ceará"/>
    <s v="Arkema"/>
    <s v="LA CHAMBRE"/>
    <s v="PECEM"/>
    <s v="29053910"/>
    <s v="160 DR HEXILENO GLICOL (HG)"/>
    <n v="34674"/>
    <n v="34.67"/>
    <n v="70200"/>
    <n v="2.0245717252119744"/>
    <x v="36"/>
    <s v="Not Identified"/>
    <s v="General Chemical"/>
  </r>
  <r>
    <d v="2017-12-06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MONOISOPROPYLAMINE UN 1221, ISOPROPYLAMINE, 3(8),"/>
    <n v="101389"/>
    <n v="101.39"/>
    <n v="391000"/>
    <n v="3.8564341299352001"/>
    <x v="13"/>
    <s v="Not Identified"/>
    <s v="General Chemical"/>
  </r>
  <r>
    <d v="2017-12-06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MONOISOPROPYLAMINE UN 1221, ISOPROPYLAMINE, 3(8),"/>
    <n v="101361"/>
    <n v="101.36"/>
    <n v="391000"/>
    <n v="3.8574994327206715"/>
    <x v="13"/>
    <s v="Not Identified"/>
    <s v="General Chemical"/>
  </r>
  <r>
    <d v="2017-12-06T00:00:00"/>
    <s v="December, 2017"/>
    <s v="December, 2017´"/>
    <s v="Nufarm Industria Quimica E Farmaceutica Sa"/>
    <x v="3"/>
    <s v="Ceará"/>
    <s v="Nufarm Australia"/>
    <s v="MELBOURNE"/>
    <s v="FORTALEZA"/>
    <s v="38089199"/>
    <s v="576 PACKAGES UN 3077, ENVIRONMENTALLY HAZARDOUS SUBSTANCE, SOLID, N.O.S (CONTAINS IMIDACLOPRID), CLASS 9, PG III, EMS: F-A,S-F, MARINE POLLUTANT NUPRID 700WG"/>
    <n v="45984"/>
    <n v="45.98"/>
    <n v="1246000"/>
    <n v="27.096381350034793"/>
    <x v="5"/>
    <s v="Nuprid"/>
    <s v="Insecticide"/>
  </r>
  <r>
    <d v="2017-12-06T00:00:00"/>
    <s v="December, 2017"/>
    <s v="December, 2017´"/>
    <s v="Nufarm Industria Quimica E Farmaceutica Sa"/>
    <x v="3"/>
    <s v="Ceará"/>
    <s v="Sulphur Mills Ltd."/>
    <s v="HAZIRA"/>
    <s v="FORTALEZA"/>
    <s v="38086990"/>
    <s v="2 X 20 CONTAINER TOTAL 38 PACKAGES KAISO 250 CS LAMBDA-CYHALOTHRIN PKG"/>
    <n v="42750"/>
    <n v="42.75"/>
    <n v="588000"/>
    <n v="13.754385964912281"/>
    <x v="6"/>
    <s v="Kaiso"/>
    <s v="Pesticide"/>
  </r>
  <r>
    <d v="2017-12-06T00:00:00"/>
    <s v="December, 2017"/>
    <s v="December, 2017´"/>
    <s v="Nufarm Industria Quimica E Farmaceutica Sa"/>
    <x v="3"/>
    <s v="Ceará"/>
    <s v="Dow Chemical"/>
    <s v="HOUSTON (TX)"/>
    <s v="PECEM"/>
    <s v="34022000"/>
    <s v="2 20´CONTAINER(S) 156 DR TRITON(TM) X-114 SURFACTANT 470 LB   PLASTIC DRUM"/>
    <n v="34754"/>
    <n v="34.75"/>
    <n v="60000"/>
    <n v="1.7264199804339069"/>
    <x v="14"/>
    <s v="Triton"/>
    <s v="Surfactant"/>
  </r>
  <r>
    <d v="2017-12-06T00:00:00"/>
    <s v="December, 2017"/>
    <s v="Dec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MONOISOPROPYLAMINE UN 1221, ISOPROPYLAMINE, 3(8),"/>
    <n v="101387"/>
    <n v="101.39"/>
    <n v="391000"/>
    <n v="3.8565102034777636"/>
    <x v="13"/>
    <s v="Not Identified"/>
    <s v="General Chemical"/>
  </r>
  <r>
    <d v="2017-12-01T00:00:00"/>
    <s v="December, 2017"/>
    <s v="December, 2017´"/>
    <s v="Nufarm Industria Quimica E Farmaceutica Sa"/>
    <x v="3"/>
    <s v="Ceará"/>
    <s v="Nufarm Gmb H &amp; Co."/>
    <s v="HAMBURG"/>
    <s v="PECEM"/>
    <s v="29189912"/>
    <s v="006 20´ X 8´ X 8´6&quot; GENERAL PU SLAC 120 BAGS ACIDO TECNICO"/>
    <n v="122760"/>
    <n v="122.76"/>
    <n v="2608000"/>
    <n v="21.244705115672858"/>
    <x v="9"/>
    <s v="2,4 D"/>
    <s v="Herbicide"/>
  </r>
  <r>
    <d v="2017-12-01T00:00:00"/>
    <s v="December, 2017"/>
    <s v="December, 2017´"/>
    <s v="Nufarm Industria Quimica E Farmaceutica Sa"/>
    <x v="3"/>
    <s v="Ceará"/>
    <s v="Sulphur Mills Ltd."/>
    <s v="HAZIRA"/>
    <s v="FORTALEZA"/>
    <s v="38086990"/>
    <s v="4 X 20?´ ST CONTAINERS TOTAL 76 PACKAGES LAMBDA-CYHALOTHRIN"/>
    <n v="85500"/>
    <n v="85.5"/>
    <n v="1177000"/>
    <n v="13.76608187134503"/>
    <x v="6"/>
    <s v="Kaiso"/>
    <s v="Pesticide"/>
  </r>
  <r>
    <d v="2017-12-01T00:00:00"/>
    <s v="December, 2017"/>
    <s v="December, 2017´"/>
    <s v="Nufarm Industria Quimica E Farmaceutica Sa"/>
    <x v="3"/>
    <s v="Florida"/>
    <s v="Sabero Organics Gujarat Ltd."/>
    <s v="NHAVA SHEVA (JAWAHARLAL N"/>
    <s v="SANTOS"/>
    <s v="38089199"/>
    <s v="4X20 FCL CONTAINER CONTAIN 3200 DRUMS ONLY DRUM CLORPIRIFOS SABERO:480 EC"/>
    <n v="76280"/>
    <n v="76.28"/>
    <n v="864000"/>
    <n v="11.326691137912952"/>
    <x v="7"/>
    <s v="Agripec"/>
    <s v="Pesticide"/>
  </r>
  <r>
    <d v="2017-12-01T00:00:00"/>
    <s v="December, 2017"/>
    <s v="December, 2017´"/>
    <s v="Nufarm Industria Quimica E Farmaceutica Sa"/>
    <x v="3"/>
    <s v="Ceará"/>
    <s v="Nufarm Australia"/>
    <s v="MELBOURNE"/>
    <s v="FORTALEZA"/>
    <s v="38089199"/>
    <s v="288 PACKAGES UN 3077, ENVIRONMENTALLY HAZARDOUS SUBSTANCE, SOLID, N.O.:S (CONTAINS IMIDACLOPRID), CLASS 9, PG III"/>
    <n v="44112"/>
    <n v="44.11"/>
    <n v="1196000"/>
    <n v="27.112803772216179"/>
    <x v="5"/>
    <s v="Nuprid"/>
    <s v="Insecticide"/>
  </r>
  <r>
    <d v="2017-11-30T00:00:00"/>
    <s v="November, 2017"/>
    <s v="November, 2017´"/>
    <s v="Nufarm Industria Quimica E Farmaceutica Sa"/>
    <x v="3"/>
    <s v="Ceará"/>
    <s v="Nufarm Australia"/>
    <s v="MELBOURNE"/>
    <s v="PECEM"/>
    <s v="29189912"/>
    <s v="100 DR 2,4-DICHLOROPHENOXYACETIC ACID (NON HAZARDOUS"/>
    <n v="93500"/>
    <n v="93.5"/>
    <n v="1394000"/>
    <n v="14.909090909090908"/>
    <x v="9"/>
    <s v="2,4 D"/>
    <s v="Herbicide"/>
  </r>
  <r>
    <d v="2017-11-30T00:00:00"/>
    <s v="November, 2017"/>
    <s v="November, 2017´"/>
    <s v="Nufarm Industria Quimica E Farmaceutica Sa"/>
    <x v="3"/>
    <s v="Ceará"/>
    <s v="Ninhua Group Co., Ltd."/>
    <s v="SHANGHAI"/>
    <s v="FORTALEZA"/>
    <s v="29309054"/>
    <s v="2X40´GP FCL 296 DRUM DIMETOATO TECNICO AGRIPEC"/>
    <n v="50764"/>
    <n v="50.76"/>
    <n v="261000"/>
    <n v="5.1414388149082031"/>
    <x v="35"/>
    <s v="Not Identified"/>
    <s v="Insecticide"/>
  </r>
  <r>
    <d v="2017-11-29T00:00:00"/>
    <s v="November, 2017"/>
    <s v="November, 2017´"/>
    <s v="Nufarm Industria Quimica E Farmaceutica Sa"/>
    <x v="3"/>
    <s v="Florida"/>
    <s v="Indofil Industries Ltd."/>
    <s v="HAZIRA"/>
    <s v="SANTOS"/>
    <s v="38089293"/>
    <s v="MANFIL 800 WPTOTAL 1920 CORRUGATED BOX 1920 CBX 10 NOS X 1 KG PO UCH MANFIL 800WP INDIAN"/>
    <n v="24840"/>
    <n v="24.84"/>
    <n v="98300"/>
    <n v="3.9573268921095006"/>
    <x v="19"/>
    <s v="Manfill 800 WP"/>
    <s v="Fungicide"/>
  </r>
  <r>
    <d v="2017-11-26T00:00:00"/>
    <s v="November, 2017"/>
    <s v="November, 2017´"/>
    <s v="Nufarm Industria Quimica E Farmaceutica Sa"/>
    <x v="3"/>
    <s v="Ceará"/>
    <s v="Gharda Chemicals Ltd."/>
    <s v="NHAVA SHEVA (JAWAHARLAL N"/>
    <s v="FORTALEZA"/>
    <s v="29333922"/>
    <s v="136 DRUMS ONLY (ONE HUNDRED THIRTY SIX DRUMS ONLY) INSECTICIDE- CLOR PIRIFOS TECNICO AGRIPEC FISCAL ID"/>
    <n v="42347"/>
    <n v="42.35"/>
    <n v="1625000"/>
    <n v="38.373438496233497"/>
    <x v="7"/>
    <s v="Agripec"/>
    <s v="Pesticide"/>
  </r>
  <r>
    <d v="2017-11-24T00:00:00"/>
    <s v="November, 2017"/>
    <s v="November, 2017´"/>
    <s v="Nufarm Industria Quimica E Farmaceutica Sa"/>
    <x v="3"/>
    <s v="Ceará"/>
    <s v="Nufarm Gmb H &amp; Co."/>
    <s v="HAMBURG"/>
    <s v="PECEM"/>
    <s v="29189912"/>
    <s v="160 PK 2,4-D ACID TECNICO NUFARM"/>
    <n v="163679.99"/>
    <n v="163.68"/>
    <n v="3695000"/>
    <n v="22.574537058561649"/>
    <x v="9"/>
    <s v="2,4 D"/>
    <s v="Herbicide"/>
  </r>
  <r>
    <d v="2017-11-24T00:00:00"/>
    <s v="November, 2017"/>
    <s v="November, 2017´"/>
    <s v="Nufarm Industria Quimica E Farmaceutica Sa"/>
    <x v="3"/>
    <s v="Ceará"/>
    <s v="Sulphur Mills Ltd."/>
    <s v="NHAVA SHEVA (JAWAHARLAL N"/>
    <s v="FORTALEZA"/>
    <s v="38086990"/>
    <s v="KAISO 250 CS LAMBDA-CYHALOTHRIN PKG?: 1 X 1000 LTRS X 38 IBCS"/>
    <n v="42750"/>
    <n v="42.75"/>
    <n v="588000"/>
    <n v="13.754385964912281"/>
    <x v="6"/>
    <s v="Kaiso"/>
    <s v="Pesticide"/>
  </r>
  <r>
    <d v="2017-11-24T00:00:00"/>
    <s v="November, 2017"/>
    <s v="November, 2017´"/>
    <s v="Nufarm Industria Quimica E Farmaceutica Sa"/>
    <x v="3"/>
    <s v="Florida"/>
    <s v="Sulphur Mills Ltd."/>
    <s v="NHAVA SHEVA (JAWAHARLAL N"/>
    <s v="SANTOS"/>
    <s v="38089100"/>
    <s v="40 PALLETS PLANT PROTECTION PRODUCT USE FOR AGRICULTURAL PURPOSE: IMIDACLOPRID 70% WG"/>
    <n v="19240"/>
    <n v="19.239999999999998"/>
    <n v="578000"/>
    <n v="30.04158004158004"/>
    <x v="5"/>
    <s v="Nuprid"/>
    <s v="Insecticide"/>
  </r>
  <r>
    <d v="2017-11-24T00:00:00"/>
    <s v="November, 2017"/>
    <s v="November, 2017´"/>
    <s v="Nufarm Industria Quimica E Farmaceutica Sa"/>
    <x v="3"/>
    <s v="Florida"/>
    <s v="Sulphur Mills Ltd."/>
    <s v="NHAVA SHEVA (JAWAHARLAL N"/>
    <s v="SANTOS"/>
    <s v="38089199"/>
    <s v="5600 BOXES (140 PALLETS) NUPRID 700 WG (IMIDACLOPRID 70% WG)"/>
    <n v="67340"/>
    <n v="67.34"/>
    <n v="789000"/>
    <n v="11.716661716661717"/>
    <x v="5"/>
    <s v="Nuprid"/>
    <s v="Insecticide"/>
  </r>
  <r>
    <d v="2017-11-22T00:00:00"/>
    <s v="November, 2017"/>
    <s v="November, 2017´"/>
    <s v="Nufarm Industria Quimica E Farmaceutica Sa"/>
    <x v="3"/>
    <s v="Ceará"/>
    <s v="Dow Chemical"/>
    <s v="HOUSTON (TX)"/>
    <s v="PECEM"/>
    <s v="34021300"/>
    <s v="78 DRUMS LOADED ONTO 20 PALLETS LOADED INTO 1 20´CONTAINER(S) TRITON(TM) X-114 SURFACTANT 470 LB PLASTIC DRUM TRADEMARK"/>
    <n v="17377"/>
    <n v="17.38"/>
    <n v="53100"/>
    <n v="3.0557633653680152"/>
    <x v="14"/>
    <s v="Triton"/>
    <s v="Surfactant"/>
  </r>
  <r>
    <d v="2017-11-20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4,320 CARTONS GLYPHOSATE 72% WG NUFOSATE WG"/>
    <n v="92880"/>
    <n v="92.88"/>
    <n v="516000"/>
    <n v="5.5555555555555554"/>
    <x v="3"/>
    <s v="Nufosate"/>
    <s v="Herbicide"/>
  </r>
  <r>
    <d v="2017-11-20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4,320 CARTONS GLYPHOSATE 72% WG (NUFOSATE WG"/>
    <n v="92880"/>
    <n v="92.88"/>
    <n v="516000"/>
    <n v="5.5555555555555554"/>
    <x v="3"/>
    <s v="Nufosate"/>
    <s v="Herbicide"/>
  </r>
  <r>
    <d v="2017-11-20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3,240 CARTONS GLYPHOSATE 72% WG (NUFOSATE WG)"/>
    <n v="69660"/>
    <n v="69.66"/>
    <n v="387000"/>
    <n v="5.5555555555555554"/>
    <x v="3"/>
    <s v="Nufosate"/>
    <s v="Herbicide"/>
  </r>
  <r>
    <d v="2017-11-20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4,320 CARTONS GLYPHOSATE 72% WG (NUFOSATE WG)"/>
    <n v="92880"/>
    <n v="92.88"/>
    <n v="516000"/>
    <n v="5.5555555555555554"/>
    <x v="3"/>
    <s v="Nufosate"/>
    <s v="Herbicide"/>
  </r>
  <r>
    <d v="2017-11-17T00:00:00"/>
    <s v="November, 2017"/>
    <s v="November, 2017´"/>
    <s v="Nufarm Industria Quimica E Farmaceutica Sa"/>
    <x v="3"/>
    <s v="Ceará"/>
    <s v="Nufarm Gmb H &amp; Co."/>
    <s v="HAMBURG"/>
    <s v="PECEM"/>
    <s v="29189912"/>
    <s v="160 PK PALLETS 2,4-D ACID TECNICO NUFARM"/>
    <n v="163679.99"/>
    <n v="163.68"/>
    <n v="3695000"/>
    <n v="22.574537058561649"/>
    <x v="9"/>
    <s v="2,4 D"/>
    <s v="Herbicide"/>
  </r>
  <r>
    <d v="2017-11-16T00:00:00"/>
    <s v="November, 2017"/>
    <s v="November, 2017´"/>
    <s v="Nufarm Industria Quimica E Farmaceutica Sa"/>
    <x v="3"/>
    <s v="Ceará"/>
    <s v="Nufarm Australia"/>
    <s v="MELBOURNE"/>
    <s v="FORTALEZA"/>
    <s v="38089199"/>
    <s v="UN 3077, ENVIRONMENTALLY HAZARDOUS SUBSTANCE, SOLID, N.O.S (CONTAINS I:MIDACLOPRID), CLASS 9, PG III"/>
    <n v="22992"/>
    <n v="22.99"/>
    <n v="620000"/>
    <n v="26.965901183020183"/>
    <x v="5"/>
    <s v="Nuprid"/>
    <s v="Insecticide"/>
  </r>
  <r>
    <d v="2017-11-16T00:00:00"/>
    <s v="November, 2017"/>
    <s v="November, 2017´"/>
    <s v="Nufarm Industria Quimica E Farmaceutica Sa"/>
    <x v="3"/>
    <s v="Ceará"/>
    <s v="Nufarm Australia"/>
    <s v="MELBOURNE"/>
    <s v="FORTALEZA"/>
    <s v="38089199"/>
    <s v="288 PACKAGED UN 3077, ENVIRONMENTALLY HAZARDOUS SUBSTANCE, SOLID, N.O.:S (CONTAINS IMIDACLOPRID), CLASS 9, PG III EMS F-A,S-F, MARINE POLLU:TANT NUPRID 700WG"/>
    <n v="45984"/>
    <n v="45.98"/>
    <n v="1239000"/>
    <n v="26.944154488517746"/>
    <x v="5"/>
    <s v="Nuprid"/>
    <s v="Insecticide"/>
  </r>
  <r>
    <d v="2017-11-16T00:00:00"/>
    <s v="November, 2017"/>
    <s v="November, 2017´"/>
    <s v="Nufarm Industria Quimica E Farmaceutica Sa"/>
    <x v="3"/>
    <s v="Ceará"/>
    <s v="Nufarm Australia"/>
    <s v="MELBOURNE"/>
    <s v="FORTALEZA"/>
    <s v="38089199"/>
    <s v="288 PACKAGES UN 3077, ENVIRONMENTALLY HAZARDOUS SUBSTANCE, SOLID, N.O.:S (CONTAINS IMIDACLOPRID), CLASS 9, PG III (288 X 70 KG) 32 TREATED PALLETS &amp; D UNNAGE ENVIRONMENTALLY HA ZARDOUS SUBSTANCE, SOLID, N.O.S. MARINE POLLUTANT"/>
    <n v="45984"/>
    <n v="45.98"/>
    <n v="1239000"/>
    <n v="26.944154488517746"/>
    <x v="5"/>
    <s v="Nuprid"/>
    <s v="Insecticide"/>
  </r>
  <r>
    <d v="2017-11-15T00:00:00"/>
    <s v="November, 2017"/>
    <s v="November, 2017´"/>
    <s v="Nufarm Industria Quimica E Farmaceutica Sa"/>
    <x v="3"/>
    <s v="Florida"/>
    <s v="Indofil Industries Ltd."/>
    <s v="HAZIRA"/>
    <s v="SANTOS"/>
    <s v="38089293"/>
    <s v="3920 BAGS MANFIL 800 WP"/>
    <n v="104160"/>
    <n v="104.16"/>
    <n v="412000"/>
    <n v="3.9554531490015359"/>
    <x v="19"/>
    <s v="Manfill 800 WP"/>
    <s v="Fungicide"/>
  </r>
  <r>
    <d v="2017-11-15T00:00:00"/>
    <s v="November, 2017"/>
    <s v="November, 2017´"/>
    <s v="Nufarm Industria Quimica E Farmaceutica Sa"/>
    <x v="3"/>
    <s v="Ceará"/>
    <s v="Dow Chemical"/>
    <s v="HOUSTON (TX)"/>
    <s v="PECEM"/>
    <s v="34021300"/>
    <s v="234 DRUMS LOADED ONTO 20 PALLETS LOADED INTO TRITON(TM) X-114 SURFACTANT 470 LB   PLASTIC DRUM TRADEMARK"/>
    <n v="52129"/>
    <n v="52.13"/>
    <n v="159000"/>
    <n v="3.0501256498302287"/>
    <x v="14"/>
    <s v="Triton"/>
    <s v="Surfactant"/>
  </r>
  <r>
    <d v="2017-11-15T00:00:00"/>
    <s v="November, 2017"/>
    <s v="November, 2017´"/>
    <s v="Nufarm Industria Quimica E Farmaceutica Sa"/>
    <x v="3"/>
    <s v="Florida"/>
    <s v="Indofil Industries Ltd."/>
    <s v="HAZIRA"/>
    <s v="SANTOS"/>
    <s v="38089293"/>
    <s v="3920 BAGS MANFIL 800 WP INDI AN"/>
    <n v="104160"/>
    <n v="104.16"/>
    <n v="412000"/>
    <n v="3.9554531490015359"/>
    <x v="19"/>
    <s v="Manfill 800 WP"/>
    <s v="Fungicide"/>
  </r>
  <r>
    <d v="2017-11-13T00:00:00"/>
    <s v="November, 2017"/>
    <s v="November, 2017´"/>
    <s v="Nufarm Industria Quimica E Farmaceutica Sa"/>
    <x v="3"/>
    <s v="Florida"/>
    <s v="Nutrichem Co., Ltd."/>
    <s v="SHANGHAI"/>
    <s v="SANTOS"/>
    <s v="29333935"/>
    <s v="IMAZETHAPYR TECHNICAL (IMAZETAPIR TECNICO NUFARM"/>
    <n v="18060"/>
    <n v="18.059999999999999"/>
    <n v="258000"/>
    <n v="14.285714285714286"/>
    <x v="0"/>
    <s v="Kyte"/>
    <s v="Herbicide"/>
  </r>
  <r>
    <d v="2017-11-11T00:00:00"/>
    <s v="November, 2017"/>
    <s v="November, 2017´"/>
    <s v="Nufarm Industria Quimica E Farmaceutica Sa"/>
    <x v="3"/>
    <s v="Ceará"/>
    <s v="Gharda Chemicals Ltd."/>
    <s v="NHAVA SHEVA (JAWAHARLAL N"/>
    <s v="FORTALEZA"/>
    <s v="29333922"/>
    <s v="204 DRUMS ONLY (TWO HUNDRED FOUR DRUMS ONLY) INSECTICIDE - CLORPIRIFO:S TECNICO AGRIPEC FISCAL 204 DRUMS"/>
    <n v="63528"/>
    <n v="63.53"/>
    <n v="2438000"/>
    <n v="38.376778743231334"/>
    <x v="7"/>
    <s v="Agripec"/>
    <s v="Pesticide"/>
  </r>
  <r>
    <d v="2017-11-09T00:00:00"/>
    <s v="November, 2017"/>
    <s v="November, 2017´"/>
    <s v="Nufarm Industria Quimica E Farmaceutica Sa"/>
    <x v="3"/>
    <s v="Ceará"/>
    <s v="Youjia Crop Proteciton Co., Ltd."/>
    <s v="SHANGHAI"/>
    <s v="SUAPE"/>
    <s v="29333919"/>
    <s v="40 PALLETS FLUAZINAM TECNICONUFARM"/>
    <n v="23220"/>
    <n v="23.22"/>
    <n v="332000"/>
    <n v="14.29801894918174"/>
    <x v="10"/>
    <s v="Fluazinan Pestanal"/>
    <s v="Fungicide"/>
  </r>
  <r>
    <d v="2017-11-09T00:00:00"/>
    <s v="November, 2017"/>
    <s v="November, 2017´"/>
    <s v="Nufarm Industria Quimica E Farmaceutica Sa"/>
    <x v="3"/>
    <s v="Florida"/>
    <s v="Indofil Industries Ltd."/>
    <s v="HAZIRA"/>
    <s v="SANTOS"/>
    <s v="38089293"/>
    <s v="MANFIL 800 WPMANFIL 800 WPTOTAL 1920 BOX 1920 POUCH MANFIL 800 WP INDIAN"/>
    <n v="24840"/>
    <n v="24.84"/>
    <n v="98300"/>
    <n v="3.9573268921095006"/>
    <x v="19"/>
    <s v="Manfill 800 WP"/>
    <s v="Fungicide"/>
  </r>
  <r>
    <d v="2017-11-08T00:00:00"/>
    <s v="November, 2017"/>
    <s v="November, 2017´"/>
    <s v="Nufarm Industria Quimica E Farmaceutica Sa"/>
    <x v="3"/>
    <s v="Ceará"/>
    <s v="Newport China Tank Containers Co."/>
    <s v="NEW ORLEANS (LA)"/>
    <s v="SUAPE"/>
    <s v="29211923"/>
    <s v="9 20´ X 8´ X 8´6&quot; TANK CONTA SLAC 9 TANK MONOISOPROPYLAMINE ISOPROPYLAMINE"/>
    <n v="130293"/>
    <n v="130.29"/>
    <n v="480000"/>
    <n v="3.6840045129055281"/>
    <x v="13"/>
    <s v="Not Identified"/>
    <s v="General Chemical"/>
  </r>
  <r>
    <d v="2017-11-08T00:00:00"/>
    <s v="November, 2017"/>
    <s v="November, 2017´"/>
    <s v="Nufarm Industria Quimica E Farmaceutica Sa"/>
    <x v="3"/>
    <s v="Ceará"/>
    <s v="Dow Chemical"/>
    <s v="HOUSTON (TX)"/>
    <s v="PECEM"/>
    <s v="34021300"/>
    <s v="03 20´CONTAINER(S) 234 DRUMS TRITON(TM) X-114 SURFACTANT 470 LB   PLASTIC DRUM"/>
    <n v="52131"/>
    <n v="52.13"/>
    <n v="159000"/>
    <n v="3.0500086320999023"/>
    <x v="14"/>
    <s v="Triton"/>
    <s v="Surfactant"/>
  </r>
  <r>
    <d v="2017-11-08T00:00:00"/>
    <s v="November, 2017"/>
    <s v="November, 2017´"/>
    <s v="Nufarm Industria Quimica E Farmaceutica Sa"/>
    <x v="3"/>
    <s v="Ceará"/>
    <s v="Newport China Tank Containers Co."/>
    <s v="NEW ORLEANS (LA)"/>
    <s v="SUAPE"/>
    <s v="29211923"/>
    <s v="8 20´ X 8´ X 8´6&quot; TANK CONTA SLAC 8 TANK MONOISOPROPYLAMINE ISOPROPYLAMINE"/>
    <n v="116017"/>
    <n v="116.02"/>
    <n v="427000"/>
    <n v="3.6804950998560555"/>
    <x v="13"/>
    <s v="Not Identified"/>
    <s v="General Chemical"/>
  </r>
  <r>
    <d v="2017-11-08T00:00:00"/>
    <s v="November, 2017"/>
    <s v="November, 2017´"/>
    <s v="Nufarm Industria Quimica E Farmaceutica Sa"/>
    <x v="3"/>
    <s v="Ceará"/>
    <s v="Dow Chemical"/>
    <s v="HOUSTON (TX)"/>
    <s v="PECEM"/>
    <s v="34021300"/>
    <s v="03 20´CONTAINER(S) 234 DRUMS TRITON(TM) X-114 SURFACTANT 470 LB   PLASTIC DRUM"/>
    <n v="52131"/>
    <n v="52.13"/>
    <n v="159000"/>
    <n v="3.0500086320999023"/>
    <x v="14"/>
    <s v="Triton"/>
    <s v="Surfactant"/>
  </r>
  <r>
    <d v="2017-11-05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4 40´ X 8´ X 9´6&quot; HIGH CUBE SLAC 4,320 CARTONS 00KGSGLYPHOSATE 72%WG(NUFOSATEWG)"/>
    <n v="92880"/>
    <n v="92.88"/>
    <n v="516000"/>
    <n v="5.5555555555555554"/>
    <x v="3"/>
    <s v="Nufosate"/>
    <s v="Herbicide"/>
  </r>
  <r>
    <d v="2017-11-05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4 40´ X 8´ X 9´6&quot; HIGH CUBE SLAC 4,320 CARTONS GLYPHOSATE 72% WG (NUFOSATE WG)"/>
    <n v="92880"/>
    <n v="92.88"/>
    <n v="516000"/>
    <n v="5.5555555555555554"/>
    <x v="3"/>
    <s v="Nufosate"/>
    <s v="Herbicide"/>
  </r>
  <r>
    <d v="2017-11-05T00:00:00"/>
    <s v="November, 2017"/>
    <s v="November, 2017´"/>
    <s v="Nufarm Industria Quimica E Farmaceutica Sa"/>
    <x v="3"/>
    <s v="Florida"/>
    <s v="Nutrichem Co., Ltd."/>
    <s v="SHANGHAI"/>
    <s v="SANTOS"/>
    <s v="29333935"/>
    <s v="270 DRUMS IMAZETHAPYR TECHNICAL (IMAZETAPIR TECNICO NUFARM)"/>
    <n v="11610"/>
    <n v="11.61"/>
    <n v="166000"/>
    <n v="14.29801894918174"/>
    <x v="0"/>
    <s v="Kyte"/>
    <s v="Herbicide"/>
  </r>
  <r>
    <d v="2017-11-05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4 40´ X 8´ X 9´6&quot; HIGH CUBE SLAC 4,320 CARTONS GLYPHOSATE 72%WG(NUFOSATEWG)"/>
    <n v="92880"/>
    <n v="92.88"/>
    <n v="516000"/>
    <n v="5.5555555555555554"/>
    <x v="3"/>
    <s v="Nufosate"/>
    <s v="Herbicide"/>
  </r>
  <r>
    <d v="2017-11-05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4 40´ X 8´ X 9´6&quot; HIGH CUBE SLAC 4,320 CARTONS GLYPHOSATE 72%WG(NUFOSATEWG)"/>
    <n v="92880"/>
    <n v="92.88"/>
    <n v="516000"/>
    <n v="5.5555555555555554"/>
    <x v="3"/>
    <s v="Nufosate"/>
    <s v="Herbicide"/>
  </r>
  <r>
    <d v="2017-11-05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4 40´ X 8´ X 9´6&quot; HIGH CUBE SLAC 4,320 CARTONS GLYPHOSATE 72% WG (NUFOSATE WG)"/>
    <n v="92880"/>
    <n v="92.88"/>
    <n v="516000"/>
    <n v="5.5555555555555554"/>
    <x v="3"/>
    <s v="Nufosate"/>
    <s v="Herbicide"/>
  </r>
  <r>
    <d v="2017-11-04T00:00:00"/>
    <s v="November, 2017"/>
    <s v="November, 2017´"/>
    <s v="Nufarm Industria Quimica E Farmaceutica Sa"/>
    <x v="3"/>
    <s v="Ceará"/>
    <s v="Yongnong Biosciences Co., Ltd."/>
    <s v="SHANGHAI"/>
    <s v="PECEM"/>
    <s v="29333921"/>
    <s v="PICLORAM TECNICOYN 60 OF PALLETS"/>
    <n v="60360"/>
    <n v="60.36"/>
    <n v="1853000"/>
    <n v="30.699138502319418"/>
    <x v="2"/>
    <s v="Not Identified"/>
    <s v="Herbicide"/>
  </r>
  <r>
    <d v="2017-11-03T00:00:00"/>
    <s v="November, 2017"/>
    <s v="November, 2017´"/>
    <s v="Nufarm Industria Quimica E Farmaceutica Sa"/>
    <x v="3"/>
    <s v="Ceará"/>
    <s v="Gharda Chemicals Ltd."/>
    <s v="NHAVA SHEVA (JAWAHARLAL N"/>
    <s v="FORTALEZA"/>
    <s v="29242992"/>
    <s v="1X40  HC FCL CONTAINER 320 DRUMS ONLY (THREE HUNDRED TWENTY DRUM:S ONLY) INSECTICIDE - DIFLUBENZURON TECNICO AGRIPEC FISCAL"/>
    <n v="21071"/>
    <n v="21.07"/>
    <n v="668000"/>
    <n v="31.702339708604242"/>
    <x v="34"/>
    <s v="Not Identified"/>
    <s v="Insecticide"/>
  </r>
  <r>
    <d v="2017-11-03T00:00:00"/>
    <s v="November, 2017"/>
    <s v="Novem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76000"/>
    <n v="5.5551269192191963"/>
    <x v="21"/>
    <s v="Nuquat"/>
    <s v="Herbicide"/>
  </r>
  <r>
    <d v="2017-11-03T00:00:00"/>
    <s v="November, 2017"/>
    <s v="Novem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76000"/>
    <n v="5.5551269192191963"/>
    <x v="21"/>
    <s v="Nuquat"/>
    <s v="Herbicide"/>
  </r>
  <r>
    <d v="2017-11-03T00:00:00"/>
    <s v="November, 2017"/>
    <s v="Novem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76000"/>
    <n v="5.5551269192191963"/>
    <x v="21"/>
    <s v="Nuquat"/>
    <s v="Herbicide"/>
  </r>
  <r>
    <d v="2017-11-03T00:00:00"/>
    <s v="November, 2017"/>
    <s v="November, 2017´"/>
    <s v="Nufarm Industria Quimica E Farmaceutica Sa"/>
    <x v="3"/>
    <s v="Ceará"/>
    <s v="Gharda Chemicals Ltd."/>
    <s v="NHAVA SHEVA (JAWAHARLAL N"/>
    <s v="FORTALEZA"/>
    <s v="29333922"/>
    <s v="204 DRUMS ONLY (TWO HUNDRED FOUR DRUMS ONLY) INSECTICIDE - CLORPIRIF:OS TECNICO AGRIPEC FISCAL"/>
    <n v="63560"/>
    <n v="63.56"/>
    <n v="2439000"/>
    <n v="38.373190685966016"/>
    <x v="7"/>
    <s v="Agripec"/>
    <s v="Pesticide"/>
  </r>
  <r>
    <d v="2017-11-03T00:00:00"/>
    <s v="November, 2017"/>
    <s v="November, 2017´"/>
    <s v="Nufarm Industria Quimica E Farmaceutica Sa"/>
    <x v="3"/>
    <s v="Florida"/>
    <s v="Sulphur Mills Ltd."/>
    <s v="NHAVA SHEVA (JAWAHARLAL N"/>
    <s v="SANTOS"/>
    <s v="38089199"/>
    <s v="800 BOXES (20 PALLETS) NUPRID 700 WG (IMIDACLOPRIDO"/>
    <n v="9620"/>
    <n v="9.6199999999999992"/>
    <n v="113000"/>
    <n v="11.746361746361746"/>
    <x v="5"/>
    <s v="Nuprid"/>
    <s v="Insecticide"/>
  </r>
  <r>
    <d v="2017-11-02T00:00:00"/>
    <s v="November, 2017"/>
    <s v="November, 2017´"/>
    <s v="Nufarm Industria Quimica E Farmaceutica Sa"/>
    <x v="3"/>
    <s v="Ceará"/>
    <s v="Sulphur Mills Ltd."/>
    <s v="NHAVA SHEVA (JAWAHARLAL N"/>
    <s v="FORTALEZA"/>
    <s v="38086990"/>
    <s v="19 IBCS KAISO 250 CS LAMBDA-CYHALOTHRIN"/>
    <n v="21375"/>
    <n v="21.38"/>
    <n v="294000"/>
    <n v="13.754385964912281"/>
    <x v="6"/>
    <s v="Kaiso"/>
    <s v="Pesticide"/>
  </r>
  <r>
    <d v="2017-11-02T00:00:00"/>
    <s v="November, 2017"/>
    <s v="November, 2017´"/>
    <s v="Nufarm Industria Quimica E Farmaceutica Sa"/>
    <x v="3"/>
    <s v="Ceará"/>
    <s v="Gharda Chemicals Ltd."/>
    <s v="NHAVA SHEVA (JAWAHARLAL N"/>
    <s v="FORTALEZA"/>
    <s v="29333922"/>
    <s v="544 DRUMS ONLY (FIVE HUNDRED FORTY FOUR DRUMS ONLY) INSECTICIDE - CL:ORPIRIFOS TECNICO AGRIPEC FISCAL"/>
    <n v="148324.01"/>
    <n v="148.32"/>
    <n v="5691000"/>
    <n v="38.368703758750854"/>
    <x v="7"/>
    <s v="Agripec"/>
    <s v="Pesticide"/>
  </r>
  <r>
    <d v="2017-11-02T00:00:00"/>
    <s v="November, 2017"/>
    <s v="November, 2017´"/>
    <s v="Nufarm Industria Quimica E Farmaceutica Sa"/>
    <x v="3"/>
    <s v="Ceará"/>
    <s v="Sulphur Mills Ltd."/>
    <s v="NHAVA SHEVA (JAWAHARLAL N"/>
    <s v="FORTALEZA"/>
    <s v="38086990"/>
    <s v="2 X 20?  FCL CONTAINER 38 IBCS KAISO 250 CS LAMBDA - CYHALOTHRIN"/>
    <n v="42750"/>
    <n v="42.75"/>
    <n v="588000"/>
    <n v="13.754385964912281"/>
    <x v="6"/>
    <s v="Kaiso"/>
    <s v="Pesticide"/>
  </r>
  <r>
    <d v="2017-11-01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04 40´ X 8´ X 9´6&quot; HIGH CUBE SLAC 4320CARTONS 23 GLYPHOSATE 72% WG (NUFOSATE WG"/>
    <n v="92880"/>
    <n v="92.88"/>
    <n v="516000"/>
    <n v="5.5555555555555554"/>
    <x v="3"/>
    <s v="Nufosate"/>
    <s v="Herbicide"/>
  </r>
  <r>
    <d v="2017-11-01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04 40´ X 8´ X 9´6&quot; HIGH CUBE SLAC 4320CARTONS 23 GLYPHOSATE 72% WG (NUFOSATE WG"/>
    <n v="92880"/>
    <n v="92.88"/>
    <n v="516000"/>
    <n v="5.5555555555555554"/>
    <x v="3"/>
    <s v="Nufosate"/>
    <s v="Herbicide"/>
  </r>
  <r>
    <d v="2017-11-01T00:00:00"/>
    <s v="November, 2017"/>
    <s v="Nov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MONOISOPROPYLAMINE UN 1221, ISOPROPYLAMINE, 3(8), I,"/>
    <n v="101491"/>
    <n v="101.49"/>
    <n v="374000"/>
    <n v="3.6850558177572394"/>
    <x v="13"/>
    <s v="Not Identified"/>
    <s v="General Chemical"/>
  </r>
  <r>
    <d v="2017-11-01T00:00:00"/>
    <s v="November, 2017"/>
    <s v="November, 2017´"/>
    <s v="Nufarm Industria Quimica E Farmaceutica Sa"/>
    <x v="3"/>
    <s v="Ceará"/>
    <s v="Newport China Tank Containers Co."/>
    <s v="NEW ORLEANS (LA)"/>
    <s v="SUAPE"/>
    <s v="29211923"/>
    <s v="8 20´ X 8´ X 8´6&quot; TANK CONTA SLAC 8 TANK MONOISOPROPYLAMINE UN 1221, ISOPROPYLAMINE, 3(8), I,"/>
    <n v="115933"/>
    <n v="115.93"/>
    <n v="427000"/>
    <n v="3.6831618262272174"/>
    <x v="13"/>
    <s v="Not Identified"/>
    <s v="General Chemical"/>
  </r>
  <r>
    <d v="2017-11-01T00:00:00"/>
    <s v="November, 2017"/>
    <s v="November, 2017´"/>
    <s v="Nufarm Industria Quimica E Farmaceutica Sa"/>
    <x v="3"/>
    <s v="Ceará"/>
    <s v="Newport China Tank Containers Co."/>
    <s v="NEW ORLEANS (LA)"/>
    <s v="SUAPE"/>
    <s v="29211923"/>
    <s v="7 20´ X 8´ X 8´6&quot; TANK CONTA SLAC 7 TANK UN 1221, ISOPROPYLAMINE, 3(8), I, MONOISOPROPYLAMINE"/>
    <n v="101148"/>
    <n v="101.15"/>
    <n v="372000"/>
    <n v="3.6777790959781704"/>
    <x v="13"/>
    <s v="Not Identified"/>
    <s v="General Chemical"/>
  </r>
  <r>
    <d v="2017-11-01T00:00:00"/>
    <s v="November, 2017"/>
    <s v="November, 2017´"/>
    <s v="Nufarm Industria Quimica E Farmaceutica Sa"/>
    <x v="3"/>
    <s v="Florida"/>
    <s v="Shandong Weifang Rainbow Chemical Co., Ltd."/>
    <s v="QINGDAO"/>
    <s v="SANTOS"/>
    <s v="38089324"/>
    <s v="004 40´ X 8´ X 9´6&quot; HIGH CUBE SLAC 4320CARTONS 23 GLYPHOSATE 72% WG (NUFOSATE WG"/>
    <n v="92880"/>
    <n v="92.88"/>
    <n v="516000"/>
    <n v="5.5555555555555554"/>
    <x v="3"/>
    <s v="Nufosate"/>
    <s v="Herbicide"/>
  </r>
  <r>
    <d v="2017-11-01T00:00:00"/>
    <s v="November, 2017"/>
    <s v="November, 2017´"/>
    <s v="Nufarm Industria Quimica E Farmaceutica Sa"/>
    <x v="3"/>
    <s v="Ceará"/>
    <s v="Newport China Tank Containers Co."/>
    <s v="NEW ORLEANS (LA)"/>
    <s v="SUAPE"/>
    <s v="29211923"/>
    <s v="8 20´ X 8´ X 8´6&quot; TANK CONTA SLAC 8 TANK MONOISOPROPYLAMINE UN 1221, ISOPROPYLAMINE, 3(8), I,"/>
    <n v="115915"/>
    <n v="115.92"/>
    <n v="427000"/>
    <n v="3.6837337704352326"/>
    <x v="13"/>
    <s v="Not Identified"/>
    <s v="General Chemical"/>
  </r>
  <r>
    <d v="2017-10-31T00:00:00"/>
    <s v="October, 2017"/>
    <s v="October, 2017´"/>
    <s v="Nufarm Industria Quimica E Farmaceutica Sa"/>
    <x v="3"/>
    <s v="Florida"/>
    <s v="Sulphur Mills Ltd."/>
    <s v="NHAVA SHEVA (JAWAHARLAL N"/>
    <s v="SANTOS"/>
    <s v="38089199"/>
    <s v="800 BOXES (20 PALLETS) NUPRID 700 WG (IMIDACLOPRID 70% WG)"/>
    <n v="9620"/>
    <n v="9.6199999999999992"/>
    <n v="108000"/>
    <n v="11.226611226611226"/>
    <x v="5"/>
    <s v="Nuprid"/>
    <s v="Insecticide"/>
  </r>
  <r>
    <d v="2017-10-29T00:00:00"/>
    <s v="October, 2017"/>
    <s v="October, 2017´"/>
    <s v="Nufarm Industria Quimica E Farmaceutica Sa"/>
    <x v="3"/>
    <s v="Florida"/>
    <s v="Sulphur Mills Ltd."/>
    <s v="NHAVA SHEVA (JAWAHARLAL N"/>
    <s v="SANTOS"/>
    <s v="38089199"/>
    <s v="100 PALLETS CONTAINING 4000 BOXES NUPRID 700 WG (IMIDACLOPRID 70% WG) 4000 BOXES = 100 PALLETS"/>
    <n v="48100"/>
    <n v="48.1"/>
    <n v="538000"/>
    <n v="11.185031185031185"/>
    <x v="5"/>
    <s v="Nuprid"/>
    <s v="Insecticide"/>
  </r>
  <r>
    <d v="2017-10-27T00:00:00"/>
    <s v="October, 2017"/>
    <s v="October, 2017´"/>
    <s v="Nufarm Industria Quimica E Farmaceutica Sa"/>
    <x v="3"/>
    <s v="Ceará"/>
    <s v="Taminco Bvba"/>
    <s v="ANTWERPEN"/>
    <s v="SUAPE"/>
    <s v="29211121"/>
    <s v="5 CONTAINERS DIMETHYLAMINE, AQUEOUS SOLUTION"/>
    <n v="93240"/>
    <n v="93.24"/>
    <n v="158000"/>
    <n v="1.6945516945516945"/>
    <x v="15"/>
    <s v="Not Identified"/>
    <s v="General Chemical"/>
  </r>
  <r>
    <d v="2017-10-27T00:00:00"/>
    <s v="October, 2017"/>
    <s v="October, 2017´"/>
    <s v="Nufarm Industria Quimica E Farmaceutica Sa"/>
    <x v="3"/>
    <s v="Ceará"/>
    <s v="Nufarm Gmb H &amp; Co."/>
    <s v="HAMBURG"/>
    <s v="PECEM"/>
    <s v="29189912"/>
    <s v="08 20´ X 8´ X 8´6&quot; GENERAL PU SLAC 160 BAGS ACIDO TECNICO NUFARM"/>
    <n v="163679.99"/>
    <n v="163.68"/>
    <n v="2950000"/>
    <n v="18.022972753114171"/>
    <x v="9"/>
    <s v="2,4 D"/>
    <s v="Herbicide"/>
  </r>
  <r>
    <d v="2017-10-26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UN 3016 CLASS 6.1 87, 040.00LITERS NUQUAT (PARAQUAT 276 G,L SL) PACKED IN 20LITERS,DRUM WITH PALLETS, TOTAL 4352DRUMS"/>
    <n v="103688"/>
    <n v="103.69"/>
    <n v="532000"/>
    <n v="5.1307769462232855"/>
    <x v="21"/>
    <s v="Nuquat"/>
    <s v="Herbicide"/>
  </r>
  <r>
    <d v="2017-10-26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32000"/>
    <n v="5.1307769462232855"/>
    <x v="21"/>
    <s v="Nuquat"/>
    <s v="Herbicide"/>
  </r>
  <r>
    <d v="2017-10-26T00:00:00"/>
    <s v="October, 2017"/>
    <s v="October, 2017´"/>
    <s v="Nufarm Industria Quimica E Farmaceutica Sa"/>
    <x v="3"/>
    <s v="Ceará"/>
    <s v="Nufarm Australia"/>
    <s v="MELBOURNE"/>
    <s v="FORTALEZA"/>
    <s v="38089199"/>
    <s v="UN 3077, ENVIRONMENTALLY HAZARDOUS SUBSTANCE, SOLID, N.O.S (CONTAINS I:MIDACLOPRID), CLASS 9, PG III 32 TREATED PALLETS"/>
    <n v="22992"/>
    <n v="22.99"/>
    <n v="590000"/>
    <n v="25.661099512874042"/>
    <x v="5"/>
    <s v="Nuprid"/>
    <s v="Insecticide"/>
  </r>
  <r>
    <d v="2017-10-26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32000"/>
    <n v="5.1307769462232855"/>
    <x v="21"/>
    <s v="Nuquat"/>
    <s v="Herbicide"/>
  </r>
  <r>
    <d v="2017-10-26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32000"/>
    <n v="5.1307769462232855"/>
    <x v="21"/>
    <s v="Nuquat"/>
    <s v="Herbicide"/>
  </r>
  <r>
    <d v="2017-10-25T00:00:00"/>
    <s v="October, 2017"/>
    <s v="October, 2017´"/>
    <s v="Nufarm Industria Quimica E Farmaceutica Sa"/>
    <x v="3"/>
    <s v="Ceará"/>
    <s v="Newport China Tank Containers Co."/>
    <s v="NEW ORLEANS (LA)"/>
    <s v="SUAPE"/>
    <s v="29211923"/>
    <s v="06 20´ X 8´ X 8´6&quot; TANK CONTA SLAC 6 TANK MONOISOPROPYLAMINE UN 1221, ISOPROPYLAMINE, 3(8), I,"/>
    <n v="86787"/>
    <n v="86.79"/>
    <n v="293000"/>
    <n v="3.3760816712180395"/>
    <x v="13"/>
    <s v="Not Identified"/>
    <s v="General Chemical"/>
  </r>
  <r>
    <d v="2017-10-25T00:00:00"/>
    <s v="October, 2017"/>
    <s v="October, 2017´"/>
    <s v="Nufarm Industria Quimica E Farmaceutica Sa"/>
    <x v="3"/>
    <s v="Ceará"/>
    <s v="Newport China Tank Containers Co."/>
    <s v="NEW ORLEANS (LA)"/>
    <s v="SUAPE"/>
    <s v="29211923"/>
    <s v="03 20´ X 8´ X 8´6&quot; TANK CONTA SLAC 3 TANK MONOISOPROPYLAMINE UN 1221, ISOPROPYLAMINE"/>
    <n v="43498"/>
    <n v="43.5"/>
    <n v="147000"/>
    <n v="3.3794657225619567"/>
    <x v="13"/>
    <s v="Not Identified"/>
    <s v="General Chemical"/>
  </r>
  <r>
    <d v="2017-10-25T00:00:00"/>
    <s v="October, 2017"/>
    <s v="October, 2017´"/>
    <s v="Nufarm Industria Quimica E Farmaceutica Sa"/>
    <x v="3"/>
    <s v="Ceará"/>
    <s v="Newport China Tank Containers Co."/>
    <s v="NEW ORLEANS (LA)"/>
    <s v="SUAPE"/>
    <s v="29211923"/>
    <s v="07 20´ X 8´ X 8´6&quot; TANK CONTA SLAC 7 TANK MONOISOPROPYLAMINE UN 1221, ISOPROPYLAMINE"/>
    <n v="101366"/>
    <n v="101.37"/>
    <n v="343000"/>
    <n v="3.3837775980111675"/>
    <x v="13"/>
    <s v="Not Identified"/>
    <s v="General Chemical"/>
  </r>
  <r>
    <d v="2017-10-23T00:00:00"/>
    <s v="October, 2017"/>
    <s v="October, 2017´"/>
    <s v="Nufarm Industria Quimica E Farmaceutica Sa"/>
    <x v="3"/>
    <s v="Ceará"/>
    <s v="Newport China Tank Containers Co."/>
    <s v="NEW ORLEANS (LA)"/>
    <s v="SUAPE"/>
    <s v="29211923"/>
    <s v="06 20´ X 8´ X 8´6&quot; TANK CONTA SLAC 6 TANK MONOISOPROPYLAMINE  ISOPROPYLAMINE"/>
    <n v="87195"/>
    <n v="87.19"/>
    <n v="295000"/>
    <n v="3.3832215149951259"/>
    <x v="13"/>
    <s v="Not Identified"/>
    <s v="General Chemical"/>
  </r>
  <r>
    <d v="2017-10-23T00:00:00"/>
    <s v="October, 2017"/>
    <s v="October, 2017´"/>
    <s v="Nufarm Industria Quimica E Farmaceutica Sa"/>
    <x v="3"/>
    <s v="Ceará"/>
    <s v="Newport China Tank Containers Co."/>
    <s v="NEW ORLEANS (LA)"/>
    <s v="SUAPE"/>
    <s v="29211923"/>
    <s v="07 20´ X 8´ X 8´6&quot; TANK CONTA SLAC 7 TANK MONOISOPROPYLAMINE ISOPROPYLAMINE"/>
    <n v="101528"/>
    <n v="101.53"/>
    <n v="343000"/>
    <n v="3.3783783783783785"/>
    <x v="13"/>
    <s v="Not Identified"/>
    <s v="General Chemical"/>
  </r>
  <r>
    <d v="2017-10-22T00:00:00"/>
    <s v="October, 2017"/>
    <s v="October, 2017´"/>
    <s v="Nufarm Industria Quimica E Farmaceutica Sa"/>
    <x v="3"/>
    <s v="Ceará"/>
    <s v="Nutrichem Co., Ltd."/>
    <s v="SHANGHAI"/>
    <s v="FORTALEZA"/>
    <s v="29333919"/>
    <s v="FLUROXYPYR-MEPTYL TECH (FLUROXIPIR MEPTILICO TECNICO NUFARM)"/>
    <n v="10080"/>
    <n v="10.08"/>
    <n v="158000"/>
    <n v="15.674603174603174"/>
    <x v="31"/>
    <s v="Nufarm Fluroxypyr"/>
    <s v="Herbicide"/>
  </r>
  <r>
    <d v="2017-10-22T00:00:00"/>
    <s v="October, 2017"/>
    <s v="October, 2017´"/>
    <s v="Nufarm Industria Quimica E Farmaceutica Sa"/>
    <x v="3"/>
    <s v="Florida"/>
    <s v="Nutrichem Co., Ltd."/>
    <s v="SHANGHAI"/>
    <s v="SANTOS"/>
    <s v="29333935"/>
    <s v="CONTAINS 270 DRUMS IMAZETHAPYR TECHNICAL (IMAZETAPIR TECNICO NUFARM"/>
    <n v="11610"/>
    <n v="11.61"/>
    <n v="182000"/>
    <n v="15.676141257536607"/>
    <x v="0"/>
    <s v="Kyte"/>
    <s v="Herbicide"/>
  </r>
  <r>
    <d v="2017-10-22T00:00:00"/>
    <s v="October, 2017"/>
    <s v="October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7200"/>
    <n v="7.2"/>
    <n v="37000"/>
    <n v="5.1388888888888893"/>
    <x v="12"/>
    <s v="Nufuron"/>
    <s v="Herbicide"/>
  </r>
  <r>
    <d v="2017-10-22T00:00:00"/>
    <s v="October, 2017"/>
    <s v="October, 2017´"/>
    <s v="Nufarm Industria Quimica E Farmaceutica Sa"/>
    <x v="3"/>
    <s v="Ceará"/>
    <s v="Dow Chemical"/>
    <s v="HOUSTON (TX)"/>
    <s v="PECEM"/>
    <s v="34021300"/>
    <s v="TRITON(TM) X-114SURFACTANT 470 LBPLASTIC DRUM"/>
    <n v="34754"/>
    <n v="34.75"/>
    <n v="105000"/>
    <n v="3.0212349657593371"/>
    <x v="14"/>
    <s v="Triton"/>
    <s v="Surfactant"/>
  </r>
  <r>
    <d v="2017-10-22T00:00:00"/>
    <s v="October, 2017"/>
    <s v="October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12960"/>
    <n v="12.96"/>
    <n v="66500"/>
    <n v="5.1311728395061724"/>
    <x v="12"/>
    <s v="Nufuron"/>
    <s v="Herbicide"/>
  </r>
  <r>
    <d v="2017-10-21T00:00:00"/>
    <s v="October, 2017"/>
    <s v="October, 2017´"/>
    <s v="Nufarm Industria Quimica E Farmaceutica Sa"/>
    <x v="3"/>
    <s v="Florida"/>
    <s v="Indofil Industries Ltd."/>
    <s v="HAZIRA"/>
    <s v="SANTOS"/>
    <s v="38089293"/>
    <s v="3920 BAGS BAGSMANFIL 800 WP INDI AN"/>
    <n v="104160"/>
    <n v="104.16"/>
    <n v="426000"/>
    <n v="4.0898617511520738"/>
    <x v="19"/>
    <s v="Manfill 800 WP"/>
    <s v="Fungicide"/>
  </r>
  <r>
    <d v="2017-10-21T00:00:00"/>
    <s v="October, 2017"/>
    <s v="October, 2017´"/>
    <s v="Nufarm Industria Quimica E Farmaceutica Sa"/>
    <x v="3"/>
    <s v="Ceará"/>
    <s v="Youjia Crop Proteciton Co., Ltd."/>
    <s v="SHANGHAI"/>
    <s v="SUAPE"/>
    <s v="29333919"/>
    <s v="FLUAZINAM TECNICONUFARM CLASS: 9UN NO.: 3077"/>
    <n v="11610"/>
    <n v="11.61"/>
    <n v="182000"/>
    <n v="15.676141257536607"/>
    <x v="10"/>
    <s v="Fluazinan Pestanal"/>
    <s v="Fungicide"/>
  </r>
  <r>
    <d v="2017-10-21T00:00:00"/>
    <s v="October, 2017"/>
    <s v="October, 2017´"/>
    <s v="Nufarm Industria Quimica E Farmaceutica Sa"/>
    <x v="3"/>
    <s v="Florida"/>
    <s v="Indofil Industries Ltd."/>
    <s v="HAZIRA"/>
    <s v="SANTOS"/>
    <s v="38089293"/>
    <s v="4480 BAGS 800 WPMANFIL"/>
    <n v="119040"/>
    <n v="119.04"/>
    <n v="487000"/>
    <n v="4.091061827956989"/>
    <x v="19"/>
    <s v="Manfill 800 WP"/>
    <s v="Fungicide"/>
  </r>
  <r>
    <d v="2017-10-19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UN:3016  86, 400.00LITERS NUQUAT (PARAQUAT 276  G,L SL) PACKED IN 5L,D*4,C WITH 4320CARTONS"/>
    <n v="103968"/>
    <n v="103.97"/>
    <n v="534000"/>
    <n v="5.1361957525392432"/>
    <x v="21"/>
    <s v="Nuquat"/>
    <s v="Herbicide"/>
  </r>
  <r>
    <d v="2017-10-19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32000"/>
    <n v="5.1307769462232855"/>
    <x v="21"/>
    <s v="Nuquat"/>
    <s v="Herbicide"/>
  </r>
  <r>
    <d v="2017-10-19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7, 040.00LITERS NUQUAT (PARAQUAT 276 G,L SL) PACKED IN 20LITERS,DRUM WITH PALLETS, TOTAL 4352DRUMS"/>
    <n v="103688"/>
    <n v="103.69"/>
    <n v="532000"/>
    <n v="5.1307769462232855"/>
    <x v="21"/>
    <s v="Nuquat"/>
    <s v="Herbicide"/>
  </r>
  <r>
    <d v="2017-10-19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6, 400.00LITERS NUQUAT (PARAQUAT 276 G,L SL) PACKED IN 5L,D*4,C WITH PALLETS, TOTAL 4320CARTONS"/>
    <n v="103968"/>
    <n v="103.97"/>
    <n v="534000"/>
    <n v="5.1361957525392432"/>
    <x v="21"/>
    <s v="Nuquat"/>
    <s v="Herbicide"/>
  </r>
  <r>
    <d v="2017-10-19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86, 400.00LITERS NUQUAT (PARAQUAT 276 UN:3016 CL:6.1 G,L SL) PACKED IN 5L,D*4,C WITH PALLETS, TOTAL 4320CARTONS"/>
    <n v="103968"/>
    <n v="103.97"/>
    <n v="534000"/>
    <n v="5.1361957525392432"/>
    <x v="21"/>
    <s v="Nuquat"/>
    <s v="Herbicide"/>
  </r>
  <r>
    <d v="2017-10-18T00:00:00"/>
    <s v="October, 2017"/>
    <s v="October, 2017´"/>
    <s v="Nufarm Industria Quimica E Farmaceutica Sa"/>
    <x v="3"/>
    <s v="Ceará"/>
    <s v="Dow Chemical"/>
    <s v="HOUSTON (TX)"/>
    <s v="PECEM"/>
    <s v="34021300"/>
    <s v="234 DRUMS TRITON(TM) X-114 SURFACTANT 470 LB   PLASTIC DRUM TRADEMARK"/>
    <n v="52131"/>
    <n v="52.13"/>
    <n v="157000"/>
    <n v="3.0116437436458154"/>
    <x v="14"/>
    <s v="Triton"/>
    <s v="Surfactant"/>
  </r>
  <r>
    <d v="2017-10-18T00:00:00"/>
    <s v="October, 2017"/>
    <s v="October, 2017´"/>
    <s v="Nufarm Industria Quimica E Farmaceutica Sa"/>
    <x v="3"/>
    <s v="Ceará"/>
    <s v="Celanese Comercial S De Rl De Cv"/>
    <s v="VERACRUZ"/>
    <s v="SUAPE"/>
    <s v="29211121"/>
    <s v="8 TNK ISOCONTAINER DIMETHYLAMINE AQUEOUS SOLUTION, UN 1160, CLASS 3 (8) PG II"/>
    <n v="147240.01"/>
    <n v="147.24"/>
    <n v="171000"/>
    <n v="1.1613691142781095"/>
    <x v="15"/>
    <s v="Not Identified"/>
    <s v="General Chemical"/>
  </r>
  <r>
    <d v="2017-10-14T00:00:00"/>
    <s v="October, 2017"/>
    <s v="October, 2017´"/>
    <s v="Nufarm Industria Quimica E Farmaceutica Sa"/>
    <x v="3"/>
    <s v="Ceará"/>
    <s v="Nufarm Gmb H &amp; Co."/>
    <s v="HAMBURG"/>
    <s v="PECEM"/>
    <s v="29189912"/>
    <s v="007 20´ X 8´ X 8´6&quot; GENERAL PU SLAC 140 BAGS ACIDO TECNICO"/>
    <n v="129304"/>
    <n v="129.30000000000001"/>
    <n v="2330000"/>
    <n v="18.019550825960525"/>
    <x v="9"/>
    <s v="2,4 D"/>
    <s v="Herbicide"/>
  </r>
  <r>
    <d v="2017-10-14T00:00:00"/>
    <s v="October, 2017"/>
    <s v="October, 2017´"/>
    <s v="Nufarm Industria Quimica E Farmaceutica Sa"/>
    <x v="3"/>
    <s v="Ceará"/>
    <s v="Nufarm Gmb H &amp; Co."/>
    <s v="HAMBURG"/>
    <s v="PECEM"/>
    <s v="29189900"/>
    <s v="008 20´ 160 PALLETS ACIDO TECNICO ACID TECNICO NUFARM"/>
    <n v="163679.99"/>
    <n v="163.68"/>
    <n v="2950000"/>
    <n v="18.022972753114171"/>
    <x v="9"/>
    <s v="2,4 D"/>
    <s v="Herbicide"/>
  </r>
  <r>
    <d v="2017-10-11T00:00:00"/>
    <s v="October, 2017"/>
    <s v="October, 2017´"/>
    <s v="Nufarm Industria Quimica E Farmaceutica Sa"/>
    <x v="3"/>
    <s v="Ceará"/>
    <s v="Stolt Nielsen Transport Group"/>
    <s v="VERACRUZ"/>
    <s v="SUAPE"/>
    <s v="29211100"/>
    <s v="X20 ISOCONTAINER 10 TANK DIMETHYLAMINE AQUEOUS SOLUTION"/>
    <n v="187390"/>
    <n v="187.39"/>
    <n v="218000"/>
    <n v="1.1633491648433747"/>
    <x v="15"/>
    <s v="Not Identified"/>
    <s v="General Chemical"/>
  </r>
  <r>
    <d v="2017-10-10T00:00:00"/>
    <s v="October, 2017"/>
    <s v="October, 2017´"/>
    <s v="Nufarm Industria Quimica E Farmaceutica Sa"/>
    <x v="3"/>
    <s v="Ceará"/>
    <s v="Tagros Chemicals India Ltd."/>
    <s v="KATTUPALLI"/>
    <s v="FORTALEZA"/>
    <s v="29269023"/>
    <s v="80 DRUMS ON 20 WOODEN PALLETS CIPERMETRINA (CIPERMETRINA TAGROS TECNICO)"/>
    <n v="21280"/>
    <n v="21.28"/>
    <n v="247000"/>
    <n v="11.607142857142858"/>
    <x v="16"/>
    <s v="Not Identified"/>
    <s v="Insecticide"/>
  </r>
  <r>
    <d v="2017-10-10T00:00:00"/>
    <s v="October, 2017"/>
    <s v="October, 2017´"/>
    <s v="Nufarm Industria Quimica E Farmaceutica Sa"/>
    <x v="3"/>
    <s v="Florida"/>
    <s v="Sulphur Mills Ltd."/>
    <s v="NHAVA SHEVA (JAWAHARLAL N"/>
    <s v="SANTOS"/>
    <s v="38089199"/>
    <s v="40 PALLETS CONTAINING 1600 BOXES NUPRID 700 WG (IMIDACLOPRID 70% WG"/>
    <n v="19240"/>
    <n v="19.239999999999998"/>
    <n v="215000"/>
    <n v="11.174636174636175"/>
    <x v="5"/>
    <s v="Nuprid"/>
    <s v="Insecticide"/>
  </r>
  <r>
    <d v="2017-10-10T00:00:00"/>
    <s v="October, 2017"/>
    <s v="October, 2017´"/>
    <s v="Nufarm Industria Quimica E Farmaceutica Sa"/>
    <x v="3"/>
    <s v="Ceará"/>
    <s v="Gharda Chemicals Ltd."/>
    <s v="NHAVA SHEVA (JAWAHARLAL N"/>
    <s v="FORTALEZA"/>
    <s v="29333922"/>
    <s v="340 DRUMS ONLY INSECTICIDE - CLORP:IRIFOS TECNICO AGRIPEC FISCAL ID?:"/>
    <n v="105930"/>
    <n v="105.93"/>
    <n v="4037000"/>
    <n v="38.110072689511945"/>
    <x v="7"/>
    <s v="Agripec"/>
    <s v="Pesticide"/>
  </r>
  <r>
    <d v="2017-10-10T00:00:00"/>
    <s v="October, 2017"/>
    <s v="October, 2017´"/>
    <s v="Nufarm Industria Quimica E Farmaceutica Sa"/>
    <x v="3"/>
    <s v="Ceará"/>
    <s v="Sulphur Mills Ltd."/>
    <s v="NHAVA SHEVA (JAWAHARLAL N"/>
    <s v="FORTALEZA"/>
    <s v="38086990"/>
    <s v="38 IBCS KAISO 250 CS LAMBDA-CYHALOTHRIN 1 X 1000 LTRS"/>
    <n v="42750"/>
    <n v="42.75"/>
    <n v="731000"/>
    <n v="17.099415204678362"/>
    <x v="6"/>
    <s v="Kaiso"/>
    <s v="Pesticide"/>
  </r>
  <r>
    <d v="2017-10-07T00:00:00"/>
    <s v="October, 2017"/>
    <s v="October, 2017´"/>
    <s v="Nufarm Industria Quimica E Farmaceutica Sa"/>
    <x v="3"/>
    <s v="Florida"/>
    <s v="Sulphur Mills Ltd."/>
    <s v="HAZIRA"/>
    <s v="SANTOS"/>
    <s v="38089199"/>
    <s v="800BOXES ON 20 PALLET S NUPRID 700 WG (IMIDACLOP RID70% WG)"/>
    <n v="28860"/>
    <n v="28.86"/>
    <n v="323000"/>
    <n v="11.191961191961193"/>
    <x v="5"/>
    <s v="Nuprid"/>
    <s v="Insecticide"/>
  </r>
  <r>
    <d v="2017-10-07T00:00:00"/>
    <s v="October, 2017"/>
    <s v="October, 2017´"/>
    <s v="Nufarm Industria Quimica E Farmaceutica Sa"/>
    <x v="3"/>
    <s v="Florida"/>
    <s v="Indofil Industries Ltd."/>
    <s v="HAZIRA"/>
    <s v="SANTOS"/>
    <s v="38089293"/>
    <s v="3360 BAGS 3360 X 25 KG BAGSMANFIL 800 WP"/>
    <n v="89280"/>
    <n v="89.28"/>
    <n v="365000"/>
    <n v="4.0882616487455197"/>
    <x v="19"/>
    <s v="Manfill 800 WP"/>
    <s v="Fungicide"/>
  </r>
  <r>
    <d v="2017-10-07T00:00:00"/>
    <s v="October, 2017"/>
    <s v="October, 2017´"/>
    <s v="Nufarm Industria Quimica E Farmaceutica Sa"/>
    <x v="3"/>
    <s v="Florida"/>
    <s v="Indofil Industries Ltd."/>
    <s v="HAZIRA"/>
    <s v="SANTOS"/>
    <s v="38089293"/>
    <s v="1920 CORRUGATED BOX 1920 CBX 10 NOS PO UCH MANFIL 800WP INDIAN"/>
    <n v="24840"/>
    <n v="24.84"/>
    <n v="102000"/>
    <n v="4.1062801932367146"/>
    <x v="19"/>
    <s v="Manfill 800 WP"/>
    <s v="Fungicide"/>
  </r>
  <r>
    <d v="2017-10-07T00:00:00"/>
    <s v="October, 2017"/>
    <s v="October, 2017´"/>
    <s v="Nufarm Industria Quimica E Farmaceutica Sa"/>
    <x v="3"/>
    <s v="Ceará"/>
    <s v="Yongnong Biosciences Co., Ltd."/>
    <s v="SHANGHAI"/>
    <s v="PECEM"/>
    <s v="29333921"/>
    <s v="PICLORAM TECNICOYN TOTAL 20 OF PALLETS FISCAL"/>
    <n v="80480"/>
    <n v="80.48"/>
    <n v="3408000"/>
    <n v="42.345924453280318"/>
    <x v="2"/>
    <s v="Not Identified"/>
    <s v="Herbicide"/>
  </r>
  <r>
    <d v="2017-10-07T00:00:00"/>
    <s v="October, 2017"/>
    <s v="October, 2017´"/>
    <s v="Nufarm Industria Quimica E Farmaceutica Sa"/>
    <x v="3"/>
    <s v="Ceará"/>
    <s v="Yongnong Biosciences Co., Ltd."/>
    <s v="SHANGHAI"/>
    <s v="PECEM"/>
    <s v="29333921"/>
    <s v="PICLORAM TECNICOYN TOTAL 20 OF PALLETS FISCAL"/>
    <n v="80480"/>
    <n v="80.48"/>
    <n v="3408000"/>
    <n v="42.345924453280318"/>
    <x v="2"/>
    <s v="Not Identified"/>
    <s v="Herbicide"/>
  </r>
  <r>
    <d v="2017-10-06T00:00:00"/>
    <s v="October, 2017"/>
    <s v="October, 2017´"/>
    <s v="Nufarm Industria Quimica E Farmaceutica Sa"/>
    <x v="3"/>
    <s v="Ceará"/>
    <s v="Nufarm Gmb H &amp; Co."/>
    <s v="HAMBURG"/>
    <s v="PECEM"/>
    <s v="29189912"/>
    <s v="160 PK ACID TECNICO NUFARM"/>
    <n v="163679.99"/>
    <n v="163.68"/>
    <n v="2950000"/>
    <n v="18.022972753114171"/>
    <x v="9"/>
    <s v="2,4 D"/>
    <s v="Herbicide"/>
  </r>
  <r>
    <d v="2017-10-06T00:00:00"/>
    <s v="October, 2017"/>
    <s v="October, 2017´"/>
    <s v="Nufarm Industria Quimica E Farmaceutica Sa"/>
    <x v="3"/>
    <s v="Ceará"/>
    <s v="Nufarm Gmb H &amp; Co."/>
    <s v="HAMBURG"/>
    <s v="PECEM"/>
    <s v="29189912"/>
    <s v="04 20´ X 8´ X 8´6&quot; GENERAL PU SLAC 80 BAGS ACIDO TECNICO"/>
    <n v="81840"/>
    <n v="81.84"/>
    <n v="1475000"/>
    <n v="18.02297165200391"/>
    <x v="9"/>
    <s v="2,4 D"/>
    <s v="Herbicide"/>
  </r>
  <r>
    <d v="2017-10-05T00:00:00"/>
    <s v="October, 2017"/>
    <s v="October, 2017´"/>
    <s v="Nufarm Industria Quimica E Farmaceutica Sa"/>
    <x v="3"/>
    <s v="Ceará"/>
    <s v="Arkema"/>
    <s v="LA CHAMBRE"/>
    <s v="PECEM"/>
    <s v="29053910"/>
    <s v="400 DRUM HEXILENO GLICOL (HG)-"/>
    <n v="86685"/>
    <n v="86.68"/>
    <n v="994000"/>
    <n v="11.466805098921382"/>
    <x v="36"/>
    <s v="Not Identified"/>
    <s v="General Chemical"/>
  </r>
  <r>
    <d v="2017-10-05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6480 CARTONS 129, 600.00LITERS NUQUAT (PARAQUAT 276 G,L SL) PACKED IN 5L,D*4,C WITH PALLETS"/>
    <n v="155952"/>
    <n v="155.94999999999999"/>
    <n v="801000"/>
    <n v="5.1361957525392432"/>
    <x v="21"/>
    <s v="Nuquat"/>
    <s v="Herbicide"/>
  </r>
  <r>
    <d v="2017-10-05T00:00:00"/>
    <s v="October, 2017"/>
    <s v="October, 2017´"/>
    <s v="Nufarm Industria Quimica E Farmaceutica Sa"/>
    <x v="3"/>
    <s v="Florida"/>
    <s v="Shandong Weifang Rainbow Chemical Co., Ltd."/>
    <s v="SHANGHAI"/>
    <s v="SANTOS"/>
    <s v="38089325"/>
    <s v="64, 800.00LITERS NUQUAT (PARAQUAT 276 G,L SL) PACKED IN 5L,D*4,C WITH PALLETS, TOTAL 3240CARTONS CL:6.1 UN:3016"/>
    <n v="77976"/>
    <n v="77.98"/>
    <n v="400000"/>
    <n v="5.1297835231353233"/>
    <x v="21"/>
    <s v="Nuquat"/>
    <s v="Herbicide"/>
  </r>
  <r>
    <d v="2017-10-04T00:00:00"/>
    <s v="October, 2017"/>
    <s v="October, 2017´"/>
    <s v="Nufarm Industria Quimica E Farmaceutica Sa"/>
    <x v="3"/>
    <s v="Ceará"/>
    <s v="Logistics Corp"/>
    <s v="NEW ORLEANS (LA)"/>
    <s v="SUAPE"/>
    <s v="29211923"/>
    <s v="02 20´ X 8´ X 8´6&quot; TANK CONTA SLAC 2 TANK CHEMICALS NOS, HAZARDOUS MONOISPORPYLAMINE - BULK UN 1221 ISOPROPYLAMINE"/>
    <n v="28956"/>
    <n v="28.96"/>
    <n v="97900"/>
    <n v="3.3809918497029976"/>
    <x v="13"/>
    <s v="Not Identified"/>
    <s v="General Chemical"/>
  </r>
  <r>
    <d v="2017-10-04T00:00:00"/>
    <s v="October, 2017"/>
    <s v="October, 2017´"/>
    <s v="Nufarm Industria Quimica E Farmaceutica Sa"/>
    <x v="3"/>
    <s v="Ceará"/>
    <s v="Newport China Tank Containers Co."/>
    <s v="NEW ORLEANS (LA)"/>
    <s v="SUAPE"/>
    <s v="29211923"/>
    <s v="07 20´ X 8´ X 8´6&quot; TANK CONTA SLAC 7 TANK MONOISOPROPYLAMINE ISOPROPYLAMINE"/>
    <n v="101248"/>
    <n v="101.25"/>
    <n v="342000"/>
    <n v="3.3778445006321114"/>
    <x v="13"/>
    <s v="Not Identified"/>
    <s v="General Chemical"/>
  </r>
  <r>
    <d v="2017-10-03T00:00:00"/>
    <s v="October, 2017"/>
    <s v="October, 2017´"/>
    <s v="Nufarm Industria Quimica E Farmaceutica Sa"/>
    <x v="3"/>
    <s v="Florida"/>
    <s v="Shandong Weifang Rainbow Chemical Co., Ltd."/>
    <s v="QINGDAO"/>
    <s v="SANTOS"/>
    <s v="38089325"/>
    <s v="1088DRUMS 21,760.00LITERS NUQUAT (PARAQUAT 276 G,L SL) PACKEDIN 20LITERS,DRUM"/>
    <n v="100644"/>
    <n v="100.64"/>
    <n v="517000"/>
    <n v="5.1369182464925878"/>
    <x v="21"/>
    <s v="Nuquat"/>
    <s v="Herbicide"/>
  </r>
  <r>
    <d v="2017-10-03T00:00:00"/>
    <s v="October, 2017"/>
    <s v="October, 2017´"/>
    <s v="Nufarm Industria Quimica E Farmaceutica Sa"/>
    <x v="3"/>
    <s v="Florida"/>
    <s v="Shandong Weifang Rainbow Chemical Co., Ltd."/>
    <s v="QINGDAO"/>
    <s v="SANTOS"/>
    <s v="38089325"/>
    <s v="1088DRUMS 21,760.00LITERS NUQUAT (PARAQUAT 276 G,L SL) PACKEDIN 20LITERS,DRUMWITH PALLETS,"/>
    <n v="150966"/>
    <n v="150.97"/>
    <n v="775000"/>
    <n v="5.1336062424651905"/>
    <x v="21"/>
    <s v="Nuquat"/>
    <s v="Herbicide"/>
  </r>
  <r>
    <d v="2017-10-02T00:00:00"/>
    <s v="October, 2017"/>
    <s v="October, 2017´"/>
    <s v="Nufarm Industria Quimica E Farmaceutica Sa"/>
    <x v="3"/>
    <s v="Ceará"/>
    <s v="Youjia Crop Proteciton Co., Ltd."/>
    <s v="SHANGHAI"/>
    <s v="SUAPE"/>
    <s v="29333919"/>
    <s v="FLUAZINAM TECNICONUFARM 40 PALLETS"/>
    <n v="23220"/>
    <n v="23.22"/>
    <n v="363000"/>
    <n v="15.633074935400517"/>
    <x v="10"/>
    <s v="Fluazinan Pestanal"/>
    <s v="Fungicide"/>
  </r>
  <r>
    <d v="2017-10-02T00:00:00"/>
    <s v="October, 2017"/>
    <s v="October, 2017´"/>
    <s v="Nufarm Industria Quimica E Farmaceutica Sa"/>
    <x v="3"/>
    <s v="Ceará"/>
    <s v="Gharda Chemicals Ltd."/>
    <s v="NHAVA SHEVA (JAWAHARLAL N"/>
    <s v="FORTALEZA"/>
    <s v="29333922"/>
    <s v="340 DRUMS ONLY (THREE HUNDRED FORTY DRUMS ONLY) INSECTICIDE - CLORPIR:IFOS TECNICO AGRIPEC FISCAL ID"/>
    <n v="105931"/>
    <n v="105.93"/>
    <n v="4037000"/>
    <n v="38.109712926338844"/>
    <x v="7"/>
    <s v="Agripec"/>
    <s v="Pesticide"/>
  </r>
  <r>
    <d v="2017-09-30T00:00:00"/>
    <s v="September, 2017"/>
    <s v="September, 2017´"/>
    <s v="Nufarm Industria Quimica E Farmaceutica Sa"/>
    <x v="3"/>
    <s v="Florida"/>
    <s v="Indofil Industries Ltd."/>
    <s v="HAZIRA"/>
    <s v="SANTOS"/>
    <s v="38089293"/>
    <s v="4480 BAGS 4480 X 25 KG BAGSMANFIL 800 WP INDI AN"/>
    <n v="119040"/>
    <n v="119.04"/>
    <n v="450000"/>
    <n v="3.780241935483871"/>
    <x v="19"/>
    <s v="Manfill 800 WP"/>
    <s v="Fungicide"/>
  </r>
  <r>
    <d v="2017-09-30T00:00:00"/>
    <s v="September, 2017"/>
    <s v="September, 2017´"/>
    <s v="Nufarm Industria Quimica E Farmaceutica Sa"/>
    <x v="3"/>
    <s v="Ceará"/>
    <s v="M &amp; S Logistics Ltd."/>
    <s v="NEW ORLEANS (LA)"/>
    <s v="SUAPE"/>
    <s v="29211923"/>
    <s v="07 20´ X 8´ X 8´6&quot; TANK CONTA SLAC 7 TANK CHEMICALS NOS, HAZARDOUS MONOISPORPYLAMINE - BULK UN 1221 ISOPROPYLAMINE,"/>
    <n v="101175"/>
    <n v="101.18"/>
    <n v="331000"/>
    <n v="3.2715591796392389"/>
    <x v="13"/>
    <s v="Not Identified"/>
    <s v="General Chemical"/>
  </r>
  <r>
    <d v="2017-09-30T00:00:00"/>
    <s v="September, 2017"/>
    <s v="September, 2017´"/>
    <s v="Nufarm Industria Quimica E Farmaceutica Sa"/>
    <x v="3"/>
    <s v="Florida"/>
    <s v="Indofil Industries Ltd."/>
    <s v="HAZIRA"/>
    <s v="SANTOS"/>
    <s v="38089293"/>
    <s v="2560 CORRUGATED BOX 2560 CBX 10 NOS POUCH MANFIL 800WP INDIAN"/>
    <n v="33120"/>
    <n v="33.119999999999997"/>
    <n v="125000"/>
    <n v="3.7741545893719808"/>
    <x v="19"/>
    <s v="Manfill 800 WP"/>
    <s v="Fungicide"/>
  </r>
  <r>
    <d v="2017-09-30T00:00:00"/>
    <s v="September, 2017"/>
    <s v="September, 2017´"/>
    <s v="Nufarm Industria Quimica E Farmaceutica Sa"/>
    <x v="3"/>
    <s v="Ceará"/>
    <s v="M &amp; S Logistics Ltd."/>
    <s v="NEW ORLEANS (LA)"/>
    <s v="SUAPE"/>
    <s v="29211923"/>
    <s v="05 20´ X 8´ X 8´6&quot; TANK CONTA SLAC 5 TANK MONOISOPROPYLAMINE - BULK CHEMICAL NOS, HAZARDOUS UN 1221 ISOPROPYLAMINE,"/>
    <n v="71983"/>
    <n v="71.98"/>
    <n v="236000"/>
    <n v="3.2785518803050722"/>
    <x v="13"/>
    <s v="Not Identified"/>
    <s v="General Chemical"/>
  </r>
  <r>
    <d v="2017-09-30T00:00:00"/>
    <s v="September, 2017"/>
    <s v="September, 2017´"/>
    <s v="Nufarm Industria Quimica E Farmaceutica Sa"/>
    <x v="3"/>
    <s v="Florida"/>
    <s v="Indofil Industries Ltd."/>
    <s v="HAZIRA"/>
    <s v="SANTOS"/>
    <s v="38089293"/>
    <s v="4480 BAGS BAGSMANFIL 800 WP INDI AN"/>
    <n v="119040"/>
    <n v="119.04"/>
    <n v="450000"/>
    <n v="3.780241935483871"/>
    <x v="19"/>
    <s v="Manfill 800 WP"/>
    <s v="Fungicide"/>
  </r>
  <r>
    <d v="2017-09-29T00:00:00"/>
    <s v="September, 2017"/>
    <s v="September, 2017´"/>
    <s v="Nufarm Industria Quimica E Farmaceutica Sa"/>
    <x v="3"/>
    <s v="Ceará"/>
    <s v="Nufarm Gmb H &amp; Co."/>
    <s v="HAMBURG"/>
    <s v="PECEM"/>
    <s v="29189912"/>
    <s v="004 20´ 80 BAGS ACIDO TECNICO ACID TECNICO NUFARM"/>
    <n v="81840"/>
    <n v="81.84"/>
    <n v="586000"/>
    <n v="7.1603128054740957"/>
    <x v="9"/>
    <s v="2,4 D"/>
    <s v="Herbicide"/>
  </r>
  <r>
    <d v="2017-09-28T00:00:00"/>
    <s v="September, 2017"/>
    <s v="September, 2017´"/>
    <s v="Nufarm Industria Quimica E Farmaceutica Sa"/>
    <x v="3"/>
    <s v="Ceará"/>
    <s v="Nufarm Gmb H &amp; Co."/>
    <s v="HAMBURG"/>
    <s v="PECEM"/>
    <s v="29189912"/>
    <s v="140 CLL 2,4-D ACID TECNICO NUFARM"/>
    <n v="129304"/>
    <n v="129.30000000000001"/>
    <n v="926000"/>
    <n v="7.1614180535791627"/>
    <x v="9"/>
    <s v="2,4 D"/>
    <s v="Herbicide"/>
  </r>
  <r>
    <d v="2017-09-28T00:00:00"/>
    <s v="September, 2017"/>
    <s v="September, 2017´"/>
    <s v="Nufarm Industria Quimica E Farmaceutica Sa"/>
    <x v="3"/>
    <s v="Ceará"/>
    <s v="Youjia Crop Proteciton Co., Ltd."/>
    <s v="SHANGHAI"/>
    <s v="SUAPE"/>
    <s v="29333919"/>
    <s v="FLUAZINAM TECNICONUFARM"/>
    <n v="11610"/>
    <n v="11.61"/>
    <n v="190000"/>
    <n v="16.365202411714041"/>
    <x v="10"/>
    <s v="Fluazinan Pestanal"/>
    <s v="Fungicide"/>
  </r>
  <r>
    <d v="2017-09-28T00:00:00"/>
    <s v="September, 2017"/>
    <s v="September, 2017´"/>
    <s v="Nufarm Industria Quimica E Farmaceutica Sa"/>
    <x v="3"/>
    <s v="Ceará"/>
    <s v="Taminco Bvba"/>
    <s v="ANTWERPEN"/>
    <s v="SUAPE"/>
    <s v="29212900"/>
    <s v="5 TANK,CYLINDRICAL DMA 60% DIMETHYLAMINE MINIMUM 60 % SOLUTION MINIMUM 60 % SOLUTION   CUSTOMERS P.O. NU UN 1160 DIMETHYLAMINE AQUEOUS SOLUTION 3 (8) II"/>
    <n v="93000"/>
    <n v="93"/>
    <n v="143000"/>
    <n v="1.5376344086021505"/>
    <x v="15"/>
    <s v="Not Identified"/>
    <s v="General Chemical"/>
  </r>
  <r>
    <d v="2017-09-27T00:00:00"/>
    <s v="September, 2017"/>
    <s v="September, 2017´"/>
    <s v="Nufarm Industria Quimica E Farmaceutica Sa"/>
    <x v="3"/>
    <s v="Ceará"/>
    <s v="Stolt Nielsen Transport Group"/>
    <s v="VERACRUZ"/>
    <s v="SUAPE"/>
    <s v="29211100"/>
    <s v="7 TANK DIMETHYLAMINE AQUEOUS SOLUTION, UN 1160 CLASS 3 (8), PG II"/>
    <n v="131920"/>
    <n v="131.91999999999999"/>
    <n v="154000"/>
    <n v="1.16737416616131"/>
    <x v="15"/>
    <s v="Not Identified"/>
    <s v="General Chemical"/>
  </r>
  <r>
    <d v="2017-09-26T00:00:00"/>
    <s v="September, 2017"/>
    <s v="September, 2017´"/>
    <s v="Nufarm Industria Quimica E Farmaceutica Sa"/>
    <x v="3"/>
    <s v="Ceará"/>
    <s v="Gharda Chemicals Ltd."/>
    <s v="NHAVA SHEVA (JAWAHARLAL N"/>
    <s v="FORTALEZA"/>
    <s v="29333922"/>
    <s v="476 DRUMS ONLY INSECTICIDE - CL:ORPIRIFOS TECNICO AGRIPEC"/>
    <n v="148327"/>
    <n v="148.33000000000001"/>
    <n v="5929000"/>
    <n v="39.972493207575155"/>
    <x v="7"/>
    <s v="Agripec"/>
    <s v="Pesticide"/>
  </r>
  <r>
    <d v="2017-09-23T00:00:00"/>
    <s v="September, 2017"/>
    <s v="September, 2017´"/>
    <s v="Nufarm Industria Quimica E Farmaceutica Sa"/>
    <x v="3"/>
    <s v="Ceará"/>
    <s v="Arkema"/>
    <s v="LE HAVRE"/>
    <s v="PECEM"/>
    <s v="29053910"/>
    <s v="005 20´ X 8´ X 8´6&quot; GENERAL PU SLAC TOTALS 400 DRUMS HEXILENO GLICOL (HG)"/>
    <n v="86685"/>
    <n v="86.68"/>
    <n v="994000"/>
    <n v="11.466805098921382"/>
    <x v="36"/>
    <s v="Not Identified"/>
    <s v="General Chemical"/>
  </r>
  <r>
    <d v="2017-09-21T00:00:00"/>
    <s v="September, 2017"/>
    <s v="September, 2017´"/>
    <s v="Nufarm Industria Quimica E Farmaceutica Sa"/>
    <x v="3"/>
    <s v="Ceará"/>
    <s v="Arkema"/>
    <s v="LA CHAMBRE"/>
    <s v="PECEM"/>
    <s v="29053910"/>
    <s v="400 DRUM   HEXILENO GLICOL (HG)-   CAS 107-41-5-"/>
    <n v="86685"/>
    <n v="86.68"/>
    <n v="994000"/>
    <n v="11.466805098921382"/>
    <x v="36"/>
    <s v="Not Identified"/>
    <s v="General Chemical"/>
  </r>
  <r>
    <d v="2017-09-20T00:00:00"/>
    <s v="September, 2017"/>
    <s v="September, 2017´"/>
    <s v="Nufarm Industria Quimica E Farmaceutica Sa"/>
    <x v="3"/>
    <s v="Ceará"/>
    <s v="Dow Chemical"/>
    <s v="HOUSTON (TX)"/>
    <s v="PECEM"/>
    <s v="34021300"/>
    <s v="2 20´CONTAINER(S) 156 DRUMS TRITON(TM) X-114 SURFACTANT 470 LB   PLASTIC DRUM"/>
    <n v="34754"/>
    <n v="34.75"/>
    <n v="103000"/>
    <n v="2.9636876330782069"/>
    <x v="14"/>
    <s v="Triton"/>
    <s v="Surfactant"/>
  </r>
  <r>
    <d v="2017-09-19T00:00:00"/>
    <s v="September, 2017"/>
    <s v="September, 2017´"/>
    <s v="Nufarm Industria Quimica E Farmaceutica Sa"/>
    <x v="3"/>
    <s v="Ceará"/>
    <s v="Gharda Chemicals Ltd."/>
    <s v="NHAVA SHEVA (JAWAHARLAL N"/>
    <s v="FORTALEZA"/>
    <s v="29333922"/>
    <s v="544 DRUMS INSECTICIDE - CL:ORPIRIFOS TECNICO AGRIPEC"/>
    <n v="169504"/>
    <n v="169.5"/>
    <n v="6776000"/>
    <n v="39.975457806305457"/>
    <x v="7"/>
    <s v="Agripec"/>
    <s v="Pesticide"/>
  </r>
  <r>
    <d v="2017-09-18T00:00:00"/>
    <s v="September, 2017"/>
    <s v="September, 2017´"/>
    <s v="Nufarm Industria Quimica E Farmaceutica Sa"/>
    <x v="3"/>
    <s v="Ceará"/>
    <s v="Nufarm Australia"/>
    <s v="MELBOURNE"/>
    <s v="SUAPE"/>
    <s v="38089199"/>
    <s v="288 PACKAGES UN 3077, ENVIRONMENTALLY HAZARDOUS SUBSTANCE, SOLID, N.O.:S (CONTAINS IMIDACLOPRID), CLASS 9, PG III, EMS?: F-A,S-F, MARINE POLLU:TANT NUPRID 700WG"/>
    <n v="45264"/>
    <n v="45.26"/>
    <n v="1159000"/>
    <n v="25.605337575114881"/>
    <x v="5"/>
    <s v="Nuprid"/>
    <s v="Insecticide"/>
  </r>
  <r>
    <d v="2017-09-18T00:00:00"/>
    <s v="September, 2017"/>
    <s v="September, 2017´"/>
    <s v="Nufarm Industria Quimica E Farmaceutica Sa"/>
    <x v="3"/>
    <s v="Ceará"/>
    <s v="Nufarm Australia"/>
    <s v="MELBOURNE"/>
    <s v="SUAPE"/>
    <s v="38089199"/>
    <s v="288 PACKAGES UN 3077, ENVIRONMENTALLY HAZARDOUS SUBSTANCE, SOLID, N.O.:S (CONTAINS IMIDACLOPRID), CLASS 9, PG III, EMS?: F-A,S-F, MARINE POLLU:TANT NUPRID 700WG"/>
    <n v="45984"/>
    <n v="45.98"/>
    <n v="1177000"/>
    <n v="25.595859429366737"/>
    <x v="5"/>
    <s v="Nuprid"/>
    <s v="Insecticide"/>
  </r>
  <r>
    <d v="2017-09-17T00:00:00"/>
    <s v="September, 2017"/>
    <s v="September, 2017´"/>
    <s v="Nufarm Industria Quimica E Farmaceutica Sa"/>
    <x v="3"/>
    <s v="Florida"/>
    <s v="Ninhua Group Co., Ltd."/>
    <s v="SHANGHAI"/>
    <s v="SANTOS"/>
    <s v="38089329"/>
    <s v="5X40´GP 1X20´GP 5280 CTN NIPPON 40"/>
    <n v="110880"/>
    <n v="110.88"/>
    <n v="533000"/>
    <n v="4.8069985569985567"/>
    <x v="1"/>
    <s v="Nippon 40"/>
    <s v="Herbicide"/>
  </r>
  <r>
    <d v="2017-09-16T00:00:00"/>
    <s v="September, 2017"/>
    <s v="September, 2017´"/>
    <s v="Nufarm Industria Quimica E Farmaceutica Sa"/>
    <x v="3"/>
    <s v="Florida"/>
    <s v="Indofil Industries Ltd."/>
    <s v="HAZIRA"/>
    <s v="SANTOS"/>
    <s v="38089293"/>
    <s v="4480 BAGS BAGSMANFIL 800 WP INDI AN"/>
    <n v="119040"/>
    <n v="119.04"/>
    <n v="450000"/>
    <n v="3.780241935483871"/>
    <x v="19"/>
    <s v="Manfill 800 WP"/>
    <s v="Fungicide"/>
  </r>
  <r>
    <d v="2017-09-16T00:00:00"/>
    <s v="September, 2017"/>
    <s v="September, 2017´"/>
    <s v="Nufarm Industria Quimica E Farmaceutica Sa"/>
    <x v="3"/>
    <s v="Florida"/>
    <s v="Sulphur Mills Ltd."/>
    <s v="HAZIRA"/>
    <s v="SANTOS"/>
    <s v="38089199"/>
    <s v="800 BOXES ON 20 PALLETS T OTAL 2400 BOXES (60 PALLET S) NUPRID 700 WG (IMIDACLO PRID70% WG) PKG"/>
    <n v="28860"/>
    <n v="28.86"/>
    <n v="323000"/>
    <n v="11.191961191961193"/>
    <x v="5"/>
    <s v="Nuprid"/>
    <s v="Insecticide"/>
  </r>
  <r>
    <d v="2017-09-16T00:00:00"/>
    <s v="September, 2017"/>
    <s v="September, 2017´"/>
    <s v="Nufarm Industria Quimica E Farmaceutica Sa"/>
    <x v="3"/>
    <s v="Florida"/>
    <s v="Indofil Industries Ltd."/>
    <s v="HAZIRA"/>
    <s v="SANTOS"/>
    <s v="38089293"/>
    <s v="08X20 FCL TOTAL4480 BAGS BAGS MANFIL800 WP"/>
    <n v="119040"/>
    <n v="119.04"/>
    <n v="450000"/>
    <n v="3.780241935483871"/>
    <x v="19"/>
    <s v="Manfill 800 WP"/>
    <s v="Fungicide"/>
  </r>
  <r>
    <d v="2017-09-14T00:00:00"/>
    <s v="September, 2017"/>
    <s v="September, 2017´"/>
    <s v="Nufarm Industria Quimica E Farmaceutica Sa"/>
    <x v="3"/>
    <s v="Ceará"/>
    <s v="Nufarm Gmb H &amp; Co."/>
    <s v="HAMBURG"/>
    <s v="PECEM"/>
    <s v="29189912"/>
    <s v="120 CLL ACID TECNICO NUFARM"/>
    <n v="122760"/>
    <n v="122.76"/>
    <n v="879000"/>
    <n v="7.1603128054740957"/>
    <x v="9"/>
    <s v="2,4 D"/>
    <s v="Herbicide"/>
  </r>
  <r>
    <d v="2017-09-13T00:00:00"/>
    <s v="September, 2017"/>
    <s v="September, 2017´"/>
    <s v="Nufarm Industria Quimica E Farmaceutica Sa"/>
    <x v="3"/>
    <s v="Ceará"/>
    <s v="Newport China Tank Containers Co."/>
    <s v="NEW ORLEANS (LA)"/>
    <s v="SUAPE"/>
    <s v="29211923"/>
    <s v="(005) 20´ X 8´ X 8´6&quot; TANK CONTA SLAC 5 TANK MONOISOPROPYLAMINE ISOPROPYLAMINE"/>
    <n v="72046"/>
    <n v="72.05"/>
    <n v="236000"/>
    <n v="3.2756849790411682"/>
    <x v="13"/>
    <s v="Not Identified"/>
    <s v="General Chemical"/>
  </r>
  <r>
    <d v="2017-09-11T00:00:00"/>
    <s v="September, 2017"/>
    <s v="September, 2017´"/>
    <s v="Nufarm Industria Quimica E Farmaceutica Sa"/>
    <x v="3"/>
    <s v="Ceará"/>
    <s v="Gharda Chemicals Ltd."/>
    <s v="NHAVA SHEVA (JAWAHARLAL N"/>
    <s v="FORTALEZA"/>
    <s v="29333922"/>
    <s v="204 DRUMS ONLY (TWO HUNDRED FOUR DRUMS ONLY) INSECTICIDE - CLORPIRIFOS: TECNICO AGRIPEC FISCAL"/>
    <n v="63563"/>
    <n v="63.56"/>
    <n v="2541000"/>
    <n v="39.976086717115301"/>
    <x v="7"/>
    <s v="Agripec"/>
    <s v="Pesticide"/>
  </r>
  <r>
    <d v="2017-09-11T00:00:00"/>
    <s v="September, 2017"/>
    <s v="September, 2017´"/>
    <s v="Nufarm Industria Quimica E Farmaceutica Sa"/>
    <x v="3"/>
    <s v="Ceará"/>
    <s v="Youjia Crop Proteciton Co., Ltd."/>
    <s v="SHANGHAI"/>
    <s v="SUAPE"/>
    <s v="29333919"/>
    <s v="FLUAZINAM TECNICONUFARM"/>
    <n v="23220"/>
    <n v="23.22"/>
    <n v="379000"/>
    <n v="16.322136089577949"/>
    <x v="10"/>
    <s v="Fluazinan Pestanal"/>
    <s v="Fungicide"/>
  </r>
  <r>
    <d v="2017-09-11T00:00:00"/>
    <s v="September, 2017"/>
    <s v="September, 2017´"/>
    <s v="Nufarm Industria Quimica E Farmaceutica Sa"/>
    <x v="3"/>
    <s v="Ceará"/>
    <s v="Sulphur Mills Ltd."/>
    <s v="NHAVA SHEVA (JAWAHARLAL N"/>
    <s v="FORTALEZA"/>
    <s v="38086990"/>
    <s v="1 X 1000 LTRS X 38 IBCS KAISO 250 CS LAMBDA-CYHALOTHRIN"/>
    <n v="42750"/>
    <n v="42.75"/>
    <n v="731000"/>
    <n v="17.099415204678362"/>
    <x v="6"/>
    <s v="Kaiso"/>
    <s v="Pesticide"/>
  </r>
  <r>
    <d v="2017-09-10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5"/>
    <s v="21,760.00LITERS NUQUAT (PARAQUAT 276 G,L SL) PACKEDIN 20LITERS,DRUMWITH PALLETS CLASS :6.1 UN:3016 PG:I"/>
    <n v="150966"/>
    <n v="150.97"/>
    <n v="725000"/>
    <n v="4.8024058397255009"/>
    <x v="21"/>
    <s v="Nuquat"/>
    <s v="Herbicide"/>
  </r>
  <r>
    <d v="2017-09-10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5"/>
    <s v="21,760.00LITERS NUQUAT (PARAQUAT 276 G,L SL) PACKEDIN 20LITERS,DRUMWITH PALLETS, PACKEDIN 20LITERS,DRUMWITH PALLETS"/>
    <n v="150966"/>
    <n v="150.97"/>
    <n v="725000"/>
    <n v="4.8024058397255009"/>
    <x v="21"/>
    <s v="Nuquat"/>
    <s v="Herbicide"/>
  </r>
  <r>
    <d v="2017-09-10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5"/>
    <s v="21,760.00LITERS NUQUAT (PARAQUAT 276 G,L SL) PACKEDIN 20LITERS,DRUMWITH PALLETS CLASS 6.1 UN:3016 PG:I"/>
    <n v="150966"/>
    <n v="150.97"/>
    <n v="725000"/>
    <n v="4.8024058397255009"/>
    <x v="21"/>
    <s v="Nuquat"/>
    <s v="Herbicide"/>
  </r>
  <r>
    <d v="2017-09-09T00:00:00"/>
    <s v="September, 2017"/>
    <s v="September, 2017´"/>
    <s v="Nufarm Industria Quimica E Farmaceutica Sa"/>
    <x v="3"/>
    <s v="Ceará"/>
    <s v="Nufarm Gmb H &amp; Co."/>
    <s v="HAMBURG"/>
    <s v="PECEM"/>
    <s v="29189912"/>
    <s v="007 X 20´ X 8´ X 8´6&quot; GENERAL PU SLAC 140 BIG BAGS ACID TECNICO NUFARM"/>
    <n v="143220"/>
    <n v="143.22"/>
    <n v="1025000"/>
    <n v="7.1568216729507048"/>
    <x v="9"/>
    <s v="2,4 D"/>
    <s v="Herbicide"/>
  </r>
  <r>
    <d v="2017-09-07T00:00:00"/>
    <s v="September, 2017"/>
    <s v="September, 2017´"/>
    <s v="Nufarm Industria Quimica E Farmaceutica Sa"/>
    <x v="3"/>
    <s v="Ceará"/>
    <s v="Tagros Chemicals India Ltd."/>
    <s v="KATTUPALLI"/>
    <s v="FORTALEZA"/>
    <s v="29269023"/>
    <s v="80 DRUMS ON 20 WOODEN PALLETS OF CIP:ERMETRINA (CIPERMETRINA TAGROS TECNICO)"/>
    <n v="21280"/>
    <n v="21.28"/>
    <n v="252000"/>
    <n v="11.842105263157896"/>
    <x v="16"/>
    <s v="Not Identified"/>
    <s v="Insecticide"/>
  </r>
  <r>
    <d v="2017-09-07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4"/>
    <s v="6480CARTONS 129, 600.00LITERS GLYPHOSATE 72% WG (NUFOSATE)"/>
    <n v="139320.01"/>
    <n v="139.32"/>
    <n v="669000"/>
    <n v="4.8018945735074237"/>
    <x v="3"/>
    <s v="Nufosate"/>
    <s v="Herbicide"/>
  </r>
  <r>
    <d v="2017-09-06T00:00:00"/>
    <s v="September, 2017"/>
    <s v="September, 2017´"/>
    <s v="Nufarm Industria Quimica E Farmaceutica Sa"/>
    <x v="3"/>
    <s v="Ceará"/>
    <s v="Newport China Tank Containers Co."/>
    <s v="NEW ORLEANS (LA)"/>
    <s v="SUAPE"/>
    <s v="29211923"/>
    <s v="(007) 20´ X 8´ X 8´6&quot; TANK CONTA SLAC 7 TANK MONOISOPROPYLAMINE UN 1221, ISOPROPYLAMINE, 3(8), PG:I"/>
    <n v="101519"/>
    <n v="101.52"/>
    <n v="332000"/>
    <n v="3.2703237817551396"/>
    <x v="13"/>
    <s v="Not Identified"/>
    <s v="General Chemical"/>
  </r>
  <r>
    <d v="2017-09-06T00:00:00"/>
    <s v="September, 2017"/>
    <s v="September, 2017´"/>
    <s v="Nufarm Industria Quimica E Farmaceutica Sa"/>
    <x v="3"/>
    <s v="Ceará"/>
    <s v="Newport China Tank Containers Co."/>
    <s v="NEW ORLEANS (LA)"/>
    <s v="SUAPE"/>
    <s v="29211923"/>
    <s v="(007) 20´ X 8´ X 8´6&quot; TANK CONTA SLAC 7 TANK MONOISOPROPYLAMINE UN 1221, ISOPROPYLAMINE, 3(8), PG:I"/>
    <n v="101139"/>
    <n v="101.14"/>
    <n v="331000"/>
    <n v="3.2727236773153781"/>
    <x v="13"/>
    <s v="Not Identified"/>
    <s v="General Chemical"/>
  </r>
  <r>
    <d v="2017-09-06T00:00:00"/>
    <s v="September, 2017"/>
    <s v="September, 2017´"/>
    <s v="Nufarm Industria Quimica E Farmaceutica Sa"/>
    <x v="3"/>
    <s v="Ceará"/>
    <s v="Newport China Tank Containers Co."/>
    <s v="NEW ORLEANS (LA)"/>
    <s v="SUAPE"/>
    <s v="29211900"/>
    <s v="(007) 20´ X 8´ X 8´6&quot; TANK CONTA SLAC 7 TANK MONOISOPROPYLAMINE ISOPROPYLAMINE"/>
    <n v="101239"/>
    <n v="101.24"/>
    <n v="331000"/>
    <n v="3.2694910064303282"/>
    <x v="13"/>
    <s v="Not Identified"/>
    <s v="General Chemical"/>
  </r>
  <r>
    <d v="2017-09-06T00:00:00"/>
    <s v="September, 2017"/>
    <s v="September, 2017´"/>
    <s v="Nufarm Industria Quimica E Farmaceutica Sa"/>
    <x v="3"/>
    <s v="Ceará"/>
    <s v="Newport China Tank Containers Co."/>
    <s v="NEW ORLEANS (LA)"/>
    <s v="SUAPE"/>
    <s v="29211900"/>
    <s v="(006) 20´ X 8´ X 8´6&quot; TANK CONTA SLAC 6 TANK MONOISOPROPYLAMINE ISOPROPYLAMINE"/>
    <n v="87042"/>
    <n v="87.04"/>
    <n v="285000"/>
    <n v="3.2742813814020817"/>
    <x v="13"/>
    <s v="Not Identified"/>
    <s v="General Chemical"/>
  </r>
  <r>
    <d v="2017-09-05T00:00:00"/>
    <s v="September, 2017"/>
    <s v="September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7200"/>
    <n v="7.2"/>
    <n v="34600"/>
    <n v="4.8055555555555554"/>
    <x v="12"/>
    <s v="Nufuron"/>
    <s v="Herbicide"/>
  </r>
  <r>
    <d v="2017-09-03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5"/>
    <s v="21,760.00LITERS NUQUAT (PARAQUAT 276 G,L SL) PACKEDIN 20LITERS,DRUMWITH PALLETS, TOTAL 1088DRUMS CLASS 6.1 UN:3016 PG:I CY"/>
    <n v="150966"/>
    <n v="150.97"/>
    <n v="725000"/>
    <n v="4.8024058397255009"/>
    <x v="21"/>
    <s v="Nuquat"/>
    <s v="Herbicide"/>
  </r>
  <r>
    <d v="2017-09-03T00:00:00"/>
    <s v="September, 2017"/>
    <s v="September, 2017´"/>
    <s v="Nufarm Industria Quimica E Farmaceutica Sa"/>
    <x v="3"/>
    <s v="Florida"/>
    <s v="Sulphur Mills Ltd."/>
    <s v="HAZIRA"/>
    <s v="SANTOS"/>
    <s v="38089199"/>
    <s v="5600 BOXES ON 20 PALLE TS NUPRID 700WG (IMIDACL OPRID 70% WG"/>
    <n v="67340"/>
    <n v="67.34"/>
    <n v="753000"/>
    <n v="11.182061182061181"/>
    <x v="5"/>
    <s v="Nuprid"/>
    <s v="Insecticide"/>
  </r>
  <r>
    <d v="2017-09-03T00:00:00"/>
    <s v="September, 2017"/>
    <s v="September, 2017´"/>
    <s v="Nufarm Industria Quimica E Farmaceutica Sa"/>
    <x v="3"/>
    <s v="Ceará"/>
    <s v="Yongnong Biosciences Co., Ltd."/>
    <s v="SHANGHAI"/>
    <s v="PECEM"/>
    <s v="29333921"/>
    <s v="40 BAGS PICLORAM TECNICO YN TOTAL 20 OF PALLETS FISCAL"/>
    <n v="20120"/>
    <n v="20.12"/>
    <n v="831000"/>
    <n v="41.302186878727632"/>
    <x v="2"/>
    <s v="Not Identified"/>
    <s v="Herbicide"/>
  </r>
  <r>
    <d v="2017-09-01T00:00:00"/>
    <s v="September, 2017"/>
    <s v="September, 2017´"/>
    <s v="Nufarm Industria Quimica E Farmaceutica Sa"/>
    <x v="3"/>
    <s v="Florida"/>
    <s v="Sulphur Mills Ltd."/>
    <s v="NHAVA SHEVA (JAWAHARLAL N"/>
    <s v="SANTOS"/>
    <s v="38089199"/>
    <s v="1600 BOXES ON 40 PALLETS PER CONTAINER 800 BOXES ON 20 PALLETS N:UPRID 700 WG (IMIDACLOPRID 70% WG) PKG"/>
    <n v="19240"/>
    <n v="19.239999999999998"/>
    <n v="215000"/>
    <n v="11.174636174636175"/>
    <x v="5"/>
    <s v="Nuprid"/>
    <s v="Insecticide"/>
  </r>
  <r>
    <d v="2017-09-01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4"/>
    <s v="6480CARTONS GLYPHOSATE 72% WG (NUFOSATE)"/>
    <n v="139320.01"/>
    <n v="139.32"/>
    <n v="669000"/>
    <n v="4.8018945735074237"/>
    <x v="3"/>
    <s v="Nufosate"/>
    <s v="Herbicide"/>
  </r>
  <r>
    <d v="2017-09-01T00:00:00"/>
    <s v="September, 2017"/>
    <s v="September, 2017´"/>
    <s v="Nufarm Industria Quimica E Farmaceutica Sa"/>
    <x v="3"/>
    <s v="Ceará"/>
    <s v="Tagros Chemicals India Ltd."/>
    <s v="KATTUPALLI"/>
    <s v="FORTALEZA"/>
    <s v="29269023"/>
    <s v="80 DRUMS ON 20 WOODEN PALLETS OF CIPERMETRINA (CIPERMETRINA TAGROS TECN ICO)"/>
    <n v="21280"/>
    <n v="21.28"/>
    <n v="252000"/>
    <n v="11.842105263157896"/>
    <x v="16"/>
    <s v="Not Identified"/>
    <s v="Insecticide"/>
  </r>
  <r>
    <d v="2017-09-01T00:00:00"/>
    <s v="September, 2017"/>
    <s v="September, 2017´"/>
    <s v="Nufarm Industria Quimica E Farmaceutica Sa"/>
    <x v="3"/>
    <s v="Florida"/>
    <s v="Shandong Weifang Rainbow Chemical Co., Ltd."/>
    <s v="QINGDAO"/>
    <s v="SANTOS"/>
    <s v="38089324"/>
    <s v="6480CARTONS GLYPHOSATE 72% WG (NUFOSATE)"/>
    <n v="139320.01"/>
    <n v="139.32"/>
    <n v="669000"/>
    <n v="4.8018945735074237"/>
    <x v="3"/>
    <s v="Nufosate"/>
    <s v="Herbicide"/>
  </r>
  <r>
    <d v="2017-09-01T00:00:00"/>
    <s v="September, 2017"/>
    <s v="September, 2017´"/>
    <s v="Nufarm Industria Quimica E Farmaceutica Sa"/>
    <x v="3"/>
    <s v="Ceará"/>
    <s v="Tagros Chemicals India Ltd."/>
    <s v="KATTUPALLI"/>
    <s v="FORTALEZA"/>
    <s v="29269023"/>
    <s v="80 DRUMS OF CIPERMETRINA (CIPERMETRINA TAGROS TECNICO)"/>
    <n v="21280"/>
    <n v="21.28"/>
    <n v="252000"/>
    <n v="11.842105263157896"/>
    <x v="16"/>
    <s v="Not Identified"/>
    <s v="Insecticide"/>
  </r>
  <r>
    <d v="2017-08-31T00:00:00"/>
    <s v="August, 2017"/>
    <s v="August, 2017´"/>
    <s v="Nufarm Industria Quimica E Farmaceutica Sa"/>
    <x v="3"/>
    <s v="Ceará"/>
    <s v="Nufarm Gmb H &amp; Co."/>
    <s v="HAMBURG"/>
    <s v="PECEM"/>
    <s v="29189912"/>
    <s v="160 CLL 2,4-D ACID TECNICO NUFARM"/>
    <n v="163679.99"/>
    <n v="163.68"/>
    <n v="1215000"/>
    <n v="7.4230209813673627"/>
    <x v="9"/>
    <s v="2,4 D"/>
    <s v="Herbicide"/>
  </r>
  <r>
    <d v="2017-08-30T00:00:00"/>
    <s v="August, 2017"/>
    <s v="August, 2017´"/>
    <s v="Nufarm Industria Quimica E Farmaceutica Sa"/>
    <x v="3"/>
    <s v="Ceará"/>
    <s v="Newport China Tank Containers Co."/>
    <s v="NEW ORLEANS (LA)"/>
    <s v="SUAPE"/>
    <s v="29211900"/>
    <s v="07 20´ X 8´ X 8´6&quot; TANK CONTA SLAC 7 TANK MONOISOPROPYLAMINE ISOPROPYLAMINE"/>
    <n v="101120"/>
    <n v="101.12"/>
    <n v="341000"/>
    <n v="3.372231012658228"/>
    <x v="13"/>
    <s v="Not Identified"/>
    <s v="General Chemical"/>
  </r>
  <r>
    <d v="2017-08-30T00:00:00"/>
    <s v="August, 2017"/>
    <s v="August, 2017´"/>
    <s v="Nufarm Industria Quimica E Farmaceutica Sa"/>
    <x v="3"/>
    <s v="Ceará"/>
    <s v="Newport China Tank Containers Co."/>
    <s v="NEW ORLEANS (LA)"/>
    <s v="SUAPE"/>
    <s v="29211900"/>
    <s v="07 20´ X 8´ X 8´6&quot; TANK CONTA SLAC 7 TANK MONOISOPROPYLAMINE ISOPROPYLAMINE"/>
    <n v="101310"/>
    <n v="101.31"/>
    <n v="341000"/>
    <n v="3.3659066232356136"/>
    <x v="13"/>
    <s v="Not Identified"/>
    <s v="General Chemical"/>
  </r>
  <r>
    <d v="2017-08-30T00:00:00"/>
    <s v="August, 2017"/>
    <s v="August, 2017´"/>
    <s v="Nufarm Industria Quimica E Farmaceutica Sa"/>
    <x v="3"/>
    <s v="Ceará"/>
    <s v="Newport China Tank Containers Co."/>
    <s v="NEW ORLEANS (LA)"/>
    <s v="SUAPE"/>
    <s v="29211900"/>
    <s v="06 20´ X 8´ X 8´6&quot; TANK CONTA SLAC 6 TANK MONOISOPROPYLAMINE ISOPROPYLAMINE"/>
    <n v="86805"/>
    <n v="86.81"/>
    <n v="292000"/>
    <n v="3.3638615287137839"/>
    <x v="13"/>
    <s v="Not Identified"/>
    <s v="General Chemical"/>
  </r>
  <r>
    <d v="2017-08-30T00:00:00"/>
    <s v="August, 2017"/>
    <s v="August, 2017´"/>
    <s v="Nufarm Industria Quimica E Farmaceutica Sa"/>
    <x v="3"/>
    <s v="Ceará"/>
    <s v="Dow Chemical"/>
    <s v="HOUSTON (TX)"/>
    <s v="PECEM"/>
    <s v="34021300"/>
    <s v="03 20´CONTAINER(S) 234 DRUMS TRITON(TM) X-114 SURFACTANT 470 LB   PLASTIC DRUM TRADEMARK"/>
    <n v="52131"/>
    <n v="52.13"/>
    <n v="154000"/>
    <n v="2.9540964109646852"/>
    <x v="14"/>
    <s v="Triton"/>
    <s v="Surfactant"/>
  </r>
  <r>
    <d v="2017-08-28T00:00:00"/>
    <s v="August, 2017"/>
    <s v="August, 2017´"/>
    <s v="Nufarm Industria Quimica E Farmaceutica Sa"/>
    <x v="3"/>
    <s v="Ceará"/>
    <s v="Ninhua Group Co., Ltd."/>
    <s v="SHANGHAI"/>
    <s v="FORTALEZA"/>
    <s v="29309054"/>
    <s v="2X40´GP 296 DRUM DIMETOATO TECNICO AGRIPEC"/>
    <n v="50764"/>
    <n v="50.76"/>
    <n v="201000"/>
    <n v="3.959498857458041"/>
    <x v="35"/>
    <s v="Not Identified"/>
    <s v="Insecticide"/>
  </r>
  <r>
    <d v="2017-08-28T00:00:00"/>
    <s v="August, 2017"/>
    <s v="August, 2017´"/>
    <s v="Nufarm Industria Quimica E Farmaceutica Sa"/>
    <x v="3"/>
    <s v="Florida"/>
    <s v="Shandong Weifang Rainbow Chemical Co., Ltd."/>
    <s v="QINGDAO"/>
    <s v="SANTOS"/>
    <s v="38089325"/>
    <s v="21,760.00LITERS NUQUAT (PARAQUAT 276 G,L SL) PACKEDIN 20LITERS,DRUMWITH PALLETS 1088DRUMS"/>
    <n v="150966"/>
    <n v="150.97"/>
    <n v="682000"/>
    <n v="4.5175734933693681"/>
    <x v="21"/>
    <s v="Nuquat"/>
    <s v="Herbicide"/>
  </r>
  <r>
    <d v="2017-08-28T00:00:00"/>
    <s v="August, 2017"/>
    <s v="August, 2017´"/>
    <s v="Nufarm Industria Quimica E Farmaceutica Sa"/>
    <x v="3"/>
    <s v="Ceará"/>
    <s v="Sulphur Mills Ltd."/>
    <s v="HAZIRA"/>
    <s v="SUAPE"/>
    <s v="38086990"/>
    <s v="KAISO 250 CS LAMBDA-CYHALO THRIN38 IBCS KAISO 250CS LAMBD A-CYHALOTHRIN"/>
    <n v="41420"/>
    <n v="41.42"/>
    <n v="708000"/>
    <n v="17.093191694833415"/>
    <x v="6"/>
    <s v="Kaiso"/>
    <s v="Pesticide"/>
  </r>
  <r>
    <d v="2017-08-28T00:00:00"/>
    <s v="August, 2017"/>
    <s v="August, 2017´"/>
    <s v="Nufarm Industria Quimica E Farmaceutica Sa"/>
    <x v="3"/>
    <s v="Florida"/>
    <s v="Shandong Weifang Rainbow Chemical Co., Ltd."/>
    <s v="QINGDAO"/>
    <s v="SANTOS"/>
    <s v="38089325"/>
    <s v="1088DRUMS 21,760.00LITERS NUQUAT (PARAQUAT 276 G,L SL) PACKEDIN 20LITERS,DRUMWITH PALLETS"/>
    <n v="150966"/>
    <n v="150.97"/>
    <n v="682000"/>
    <n v="4.5175734933693681"/>
    <x v="21"/>
    <s v="Nuquat"/>
    <s v="Herbicide"/>
  </r>
  <r>
    <d v="2017-08-27T00:00:00"/>
    <s v="August, 2017"/>
    <s v="August, 2017´"/>
    <s v="Nufarm Industria Quimica E Farmaceutica Sa"/>
    <x v="3"/>
    <s v="Florida"/>
    <s v="Sulphur Mills Ltd."/>
    <s v="HAZIRA"/>
    <s v="SANTOS"/>
    <s v="38089199"/>
    <s v="3200 BOXESON 80 PAL LETS 800 BOXES ON 20 PALLE TS NUPRID 700WG (IMIDACLO PRID70% WG)"/>
    <n v="38480"/>
    <n v="38.479999999999997"/>
    <n v="431000"/>
    <n v="11.200623700623701"/>
    <x v="5"/>
    <s v="Nuprid"/>
    <s v="Insecticide"/>
  </r>
  <r>
    <d v="2017-08-25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06 40´ X 8´ X 9´6&quot; HIGH CUBE SLAC 6,480 CARTONS GLYPHOSATE 72% WG"/>
    <n v="139320.01"/>
    <n v="139.32"/>
    <n v="630000"/>
    <n v="4.5219634997155111"/>
    <x v="3"/>
    <s v="Nufosate"/>
    <s v="Herbicide"/>
  </r>
  <r>
    <d v="2017-08-24T00:00:00"/>
    <s v="August, 2017"/>
    <s v="August, 2017´"/>
    <s v="Nufarm Industria Quimica E Farmaceutica Sa"/>
    <x v="3"/>
    <s v="Ceará"/>
    <s v="Gharda Chemicals Ltd."/>
    <s v="NHAVA SHEVA (JAWAHARLAL N"/>
    <s v="FORTALEZA"/>
    <s v="29333922"/>
    <s v="204 DRUMS ONLY INSECTICIDE - CLORPIRI:FOS TECNICO AGRIPEC FISCAL"/>
    <n v="63551"/>
    <n v="63.55"/>
    <n v="2816000"/>
    <n v="44.310868436373937"/>
    <x v="7"/>
    <s v="Agripec"/>
    <s v="Pesticide"/>
  </r>
  <r>
    <d v="2017-08-24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ONE 40´ X 8´ X 9´6&quot; HIGH CUBE SLAC 1,080 CARTONS GLYPHOSATE 72% WG (NUFOSATE)"/>
    <n v="139320.01"/>
    <n v="139.32"/>
    <n v="630000"/>
    <n v="4.5219634997155111"/>
    <x v="3"/>
    <s v="Nufosate"/>
    <s v="Herbicide"/>
  </r>
  <r>
    <d v="2017-08-24T00:00:00"/>
    <s v="August, 2017"/>
    <s v="August, 2017´"/>
    <s v="Nufarm Industria Quimica E Farmaceutica Sa"/>
    <x v="3"/>
    <s v="Ceará"/>
    <s v="Gharda Chemicals Ltd."/>
    <s v="ROTTERDAM"/>
    <s v="FORTALEZA"/>
    <s v="29269023"/>
    <s v="PERMET HRIN TECHNICAL ) PYRETHROID, PESTICIDE, LIQUID, TOXIC 6.1 UN3352 PACKI NG GROUP III TOXIC UN NUMBER 3352 - IMDG CLASS 6.:1 - PG III"/>
    <n v="19760"/>
    <n v="19.760000000000002"/>
    <n v="250000"/>
    <n v="12.651821862348179"/>
    <x v="16"/>
    <s v="Not Identified"/>
    <s v="Insecticide"/>
  </r>
  <r>
    <d v="2017-08-24T00:00:00"/>
    <s v="August, 2017"/>
    <s v="August, 2017´"/>
    <s v="Nufarm Industria Quimica E Farmaceutica Sa"/>
    <x v="3"/>
    <s v="Ceará"/>
    <s v="Nufarm Gmb H &amp; Co."/>
    <s v="HAMBURG"/>
    <s v="PECEM"/>
    <s v="29189912"/>
    <s v="140 BIG BAGS 2,4-D ACID TECNICO NUFARM"/>
    <n v="143220"/>
    <n v="143.22"/>
    <n v="1063000"/>
    <n v="7.4221477447283899"/>
    <x v="9"/>
    <s v="2,4 D"/>
    <s v="Herbicide"/>
  </r>
  <r>
    <d v="2017-08-24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002 X 40´ X 8´ X 9´6&quot; HIGH CUBE SLAC 2,160 CARTONS GLYPHOSATE 72% WG (NUFOSATE) BAGS*4,CARTON WITH PALLETS, TOTAL 2160CARTONS"/>
    <n v="46440"/>
    <n v="46.44"/>
    <n v="210000"/>
    <n v="4.521963824289406"/>
    <x v="3"/>
    <s v="Nufosate"/>
    <s v="Herbicide"/>
  </r>
  <r>
    <d v="2017-08-24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006 X 40´ X 8´ X 9´6&quot; HIGH CUBE SLAC 6,480 CARTONS GLYPHOSATE 72% WG (NUFOSATE) BAGS*4,CARTON WITH PALLETS"/>
    <n v="139320.01"/>
    <n v="139.32"/>
    <n v="630000"/>
    <n v="4.5219634997155111"/>
    <x v="3"/>
    <s v="Nufosate"/>
    <s v="Herbicide"/>
  </r>
  <r>
    <d v="2017-08-23T00:00:00"/>
    <s v="August, 2017"/>
    <s v="August, 2017´"/>
    <s v="Nufarm Industria Quimica E Farmaceutica Sa"/>
    <x v="3"/>
    <s v="Ceará"/>
    <s v="Dow Chemical"/>
    <s v="HOUSTON (TX)"/>
    <s v="PECEM"/>
    <s v="34021300"/>
    <s v="02 20´CONTAINER(S) 156 DRUMS TRITON(TM) X-114 SURFACTANT 470 LB   PLASTIC DRUM"/>
    <n v="34754"/>
    <n v="34.75"/>
    <n v="103000"/>
    <n v="2.9636876330782069"/>
    <x v="14"/>
    <s v="Triton"/>
    <s v="Surfactant"/>
  </r>
  <r>
    <d v="2017-08-23T00:00:00"/>
    <s v="August, 2017"/>
    <s v="August, 2017´"/>
    <s v="Nufarm Industria Quimica E Farmaceutica Sa"/>
    <x v="3"/>
    <s v="Ceará"/>
    <s v="Celanese Group"/>
    <s v="VERACRUZ"/>
    <s v="SUAPE"/>
    <s v="29211121"/>
    <s v="5 TNK UN1160, DIMETHYLAMINE, AQUEOUS SOLUTION CLASS 3(8), PGII"/>
    <n v="94280"/>
    <n v="94.28"/>
    <n v="114000"/>
    <n v="1.2091641917691982"/>
    <x v="15"/>
    <s v="Not Identified"/>
    <s v="General Chemical"/>
  </r>
  <r>
    <d v="2017-08-23T00:00:00"/>
    <s v="August, 2017"/>
    <s v="August, 2017´"/>
    <s v="Nufarm Industria Quimica E Farmaceutica Sa"/>
    <x v="3"/>
    <s v="Ceará"/>
    <s v="Celanese Group"/>
    <s v="VERACRUZ"/>
    <s v="SUAPE"/>
    <s v="29211100"/>
    <s v="4X20 ISOCONTAINER 4 PACKAGE UN 1160, DIMETHYLAMINE AQUEOUS SOLUTION,"/>
    <n v="75320"/>
    <n v="75.319999999999993"/>
    <n v="90800"/>
    <n v="1.2055231014338821"/>
    <x v="15"/>
    <s v="Not Identified"/>
    <s v="General Chemical"/>
  </r>
  <r>
    <d v="2017-08-21T00:00:00"/>
    <s v="August, 2017"/>
    <s v="August, 2017´"/>
    <s v="Nufarm Industria Quimica E Farmaceutica Sa"/>
    <x v="3"/>
    <s v="Ceará"/>
    <s v="Ninhua Group Co., Ltd."/>
    <s v="SHANGHAI"/>
    <s v="SUAPE"/>
    <s v="29322000"/>
    <s v="480 DRUMS ABAMECTIN TECNICO 95% UN NO:2588 CLASS:6.1"/>
    <n v="13440"/>
    <n v="13.44"/>
    <n v="136000"/>
    <n v="10.119047619047619"/>
    <x v="24"/>
    <s v="Not Identified"/>
    <s v="Insecticide"/>
  </r>
  <r>
    <d v="2017-08-21T00:00:00"/>
    <s v="August, 2017"/>
    <s v="August, 2017´"/>
    <s v="Nufarm Industria Quimica E Farmaceutica Sa"/>
    <x v="3"/>
    <s v="Ceará"/>
    <s v="Yongnong Biosciences Co., Ltd."/>
    <s v="SHANGHAI"/>
    <s v="PECEM"/>
    <s v="29333921"/>
    <s v="160 BAGS PICLORAM TECNICO YN"/>
    <n v="80480"/>
    <n v="80.48"/>
    <n v="3544000"/>
    <n v="44.035785288270375"/>
    <x v="2"/>
    <s v="Not Identified"/>
    <s v="Herbicide"/>
  </r>
  <r>
    <d v="2017-08-19T00:00:00"/>
    <s v="August, 2017"/>
    <s v="August, 2017´"/>
    <s v="Nufarm Industria Quimica E Farmaceutica Sa"/>
    <x v="3"/>
    <s v="Florida"/>
    <s v="Sulphur Mills Ltd."/>
    <s v="HAZIRA"/>
    <s v="SANTOS"/>
    <s v="38089199"/>
    <s v="4800 BOXESON 120 PA LLETS 800 BOXES ON 20 PALL ETS NUPRID 700WG (IMIDACL OPRID 70% WG)"/>
    <n v="57720"/>
    <n v="57.72"/>
    <n v="646000"/>
    <n v="11.191961191961193"/>
    <x v="5"/>
    <s v="Nuprid"/>
    <s v="Insecticide"/>
  </r>
  <r>
    <d v="2017-08-17T00:00:00"/>
    <s v="August, 2017"/>
    <s v="August, 2017´"/>
    <s v="Nufarm Industria Quimica E Farmaceutica Sa"/>
    <x v="3"/>
    <s v="Ceará"/>
    <s v="Taminco Bvba"/>
    <s v="ANTWERPEN"/>
    <s v="SUAPE"/>
    <s v="29211121"/>
    <s v="7 TANK   DIMETHYLAMINE, AQUEOUS SOLUTION"/>
    <n v="130220"/>
    <n v="130.22"/>
    <n v="199000"/>
    <n v="1.5281830747964982"/>
    <x v="15"/>
    <s v="Not Identified"/>
    <s v="General Chemical"/>
  </r>
  <r>
    <d v="2017-08-17T00:00:00"/>
    <s v="August, 2017"/>
    <s v="August, 2017´"/>
    <s v="Nufarm Industria Quimica E Farmaceutica Sa"/>
    <x v="3"/>
    <s v="Ceará"/>
    <s v="Nufarm Gmb H &amp; Co."/>
    <s v="HAMBURG"/>
    <s v="PECEM"/>
    <s v="29189912"/>
    <s v="160 CLL ACID TECNICO NUFARM"/>
    <n v="163679.99"/>
    <n v="163.68"/>
    <n v="1215000"/>
    <n v="7.4230209813673627"/>
    <x v="9"/>
    <s v="2,4 D"/>
    <s v="Herbicide"/>
  </r>
  <r>
    <d v="2017-08-16T00:00:00"/>
    <s v="August, 2017"/>
    <s v="August, 2017´"/>
    <s v="Nufarm Industria Quimica E Farmaceutica Sa"/>
    <x v="3"/>
    <s v="Ceará"/>
    <s v="Dow Chemical"/>
    <s v="HOUSTON (TX)"/>
    <s v="PECEM"/>
    <s v="34021300"/>
    <s v="02 20´CONTAINER(S) 156 DRUMS TRITON(TM) X-114 SURFACTANT 470 LB   PLASTIC DRUM"/>
    <n v="34754"/>
    <n v="34.75"/>
    <n v="103000"/>
    <n v="2.9636876330782069"/>
    <x v="14"/>
    <s v="Triton"/>
    <s v="Surfactant"/>
  </r>
  <r>
    <d v="2017-08-16T00:00:00"/>
    <s v="August, 2017"/>
    <s v="August, 2017´"/>
    <s v="Nufarm Industria Quimica E Farmaceutica Sa"/>
    <x v="3"/>
    <s v="Ceará"/>
    <s v="Newport China Tank Containers Co."/>
    <s v="HOUSTON (TX)"/>
    <s v="SUAPE"/>
    <s v="29211900"/>
    <s v="6 TANK, RECTANGULAR MONOISOPROPYLAMINE ISOPROPYLAMINE"/>
    <n v="86805"/>
    <n v="86.81"/>
    <n v="292000"/>
    <n v="3.3638615287137839"/>
    <x v="13"/>
    <s v="Not Identified"/>
    <s v="General Chemical"/>
  </r>
  <r>
    <d v="2017-08-14T00:00:00"/>
    <s v="August, 2017"/>
    <s v="August, 2017´"/>
    <s v="Nufarm Industria Quimica E Farmaceutica Sa"/>
    <x v="3"/>
    <s v="Ceará"/>
    <s v="Nufarm Gmb H &amp; Co."/>
    <s v="HAMBURG"/>
    <s v="PECEM"/>
    <s v="29189912"/>
    <s v="80 PALLET 2,4-D ACID TECNICO NUFARM"/>
    <n v="81840"/>
    <n v="81.84"/>
    <n v="607000"/>
    <n v="7.4169110459433041"/>
    <x v="9"/>
    <s v="2,4 D"/>
    <s v="Herbicide"/>
  </r>
  <r>
    <d v="2017-08-14T00:00:00"/>
    <s v="August, 2017"/>
    <s v="August, 2017´"/>
    <s v="Nufarm Industria Quimica E Farmaceutica Sa"/>
    <x v="3"/>
    <s v="Ceará"/>
    <s v="Ninhua Group Co., Ltd."/>
    <s v="SHANGHAI"/>
    <s v="SUAPE"/>
    <s v="29309054"/>
    <s v="296 DRUMS DIMETOATO TECNICO AGRIPEC"/>
    <n v="50764"/>
    <n v="50.76"/>
    <n v="201000"/>
    <n v="3.959498857458041"/>
    <x v="35"/>
    <s v="Not Identified"/>
    <s v="Insecticide"/>
  </r>
  <r>
    <d v="2017-08-14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129, 600.00LITERS GLYPHOSATE 72% WG (NUFOSATE) 5KGS BAGS 4,CARTON WITH PALLETS TOTAL 6480CARTONS"/>
    <n v="139320.01"/>
    <n v="139.32"/>
    <n v="630000"/>
    <n v="4.5219634997155111"/>
    <x v="3"/>
    <s v="Nufosate"/>
    <s v="Herbicide"/>
  </r>
  <r>
    <d v="2017-08-14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129, 600.00LITERS GLYPHOSATE 72% WG (NUFOSATE) 5KGS BAGS 4,CARTON WITH PALLETS TOTAL 6480CARTONS"/>
    <n v="139320.01"/>
    <n v="139.32"/>
    <n v="630000"/>
    <n v="4.5219634997155111"/>
    <x v="3"/>
    <s v="Nufosate"/>
    <s v="Herbicide"/>
  </r>
  <r>
    <d v="2017-08-14T00:00:00"/>
    <s v="August, 2017"/>
    <s v="August, 2017´"/>
    <s v="Nufarm Industria Quimica E Farmaceutica Sa"/>
    <x v="3"/>
    <s v="Ceará"/>
    <s v="Taminco Bvba"/>
    <s v="ANTWERPEN"/>
    <s v="SUAPE"/>
    <s v="29212900"/>
    <s v="7 TANK,CYLINDRICAL DMA 60% DIMETHYLAMINE MINIMUM 60 % SOLUTION UN 1160 DIMETHYLAMINE, AQUEOUS SOLUTION, 3 (8) II"/>
    <n v="131840"/>
    <n v="131.84"/>
    <n v="200000"/>
    <n v="1.516990291262136"/>
    <x v="15"/>
    <s v="Not Identified"/>
    <s v="General Chemical"/>
  </r>
  <r>
    <d v="2017-08-13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600.00LITERS GLYPHOSATE 72% WG (NUFOSATE) 4,CARTON WITH PALLETS, TOTAL 6480CARTONS"/>
    <n v="139320.01"/>
    <n v="139.32"/>
    <n v="630000"/>
    <n v="4.5219634997155111"/>
    <x v="3"/>
    <s v="Nufosate"/>
    <s v="Herbicide"/>
  </r>
  <r>
    <d v="2017-08-09T00:00:00"/>
    <s v="August, 2017"/>
    <s v="August, 2017´"/>
    <s v="Nufarm Industria Quimica E Farmaceutica Sa"/>
    <x v="3"/>
    <s v="Ceará"/>
    <s v="Newport China Tank Containers Co."/>
    <s v="HOUSTON (TX)"/>
    <s v="SUAPE"/>
    <s v="29211923"/>
    <s v="6 TANK, RECTANGULAR MONOISOPROPYLAMINE CHEMICAL NAME : ISOPROPYLAMINE"/>
    <n v="86733"/>
    <n v="86.73"/>
    <n v="292000"/>
    <n v="3.3666539840660419"/>
    <x v="13"/>
    <s v="Not Identified"/>
    <s v="General Chemical"/>
  </r>
  <r>
    <d v="2017-08-06T00:00:00"/>
    <s v="August, 2017"/>
    <s v="August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7200"/>
    <n v="7.2"/>
    <n v="32500"/>
    <n v="4.5138888888888893"/>
    <x v="12"/>
    <s v="Nufuron"/>
    <s v="Herbicide"/>
  </r>
  <r>
    <d v="2017-08-06T00:00:00"/>
    <s v="August, 2017"/>
    <s v="August, 2017´"/>
    <s v="Nufarm Industria Quimica E Farmaceutica Sa"/>
    <x v="3"/>
    <s v="Florida"/>
    <s v="Shandong Weifang Rainbow Chemical Co., Ltd."/>
    <s v="QINGDAO"/>
    <s v="SANTOS"/>
    <s v="38089324"/>
    <s v="006 X 40´ X 8´ X 8´6&quot; GENERAL PU SLAC 6,480 CARTONS GLYPHOSATE 72% WG (NUFOSATE)"/>
    <n v="139320.01"/>
    <n v="139.32"/>
    <n v="630000"/>
    <n v="4.5219634997155111"/>
    <x v="3"/>
    <s v="Nufosate"/>
    <s v="Herbicide"/>
  </r>
  <r>
    <d v="2017-08-02T00:00:00"/>
    <s v="August, 2017"/>
    <s v="August, 2017´"/>
    <s v="Nufarm Industria Quimica E Farmaceutica Sa"/>
    <x v="3"/>
    <s v="Ceará"/>
    <s v="Newport China Tank Containers Co."/>
    <s v="HOUSTON (TX)"/>
    <s v="SUAPE"/>
    <s v="29211923"/>
    <s v="6 TK MONOISOPROPYLAMINE ISOPROPYLAMINE"/>
    <n v="86661"/>
    <n v="86.66"/>
    <n v="292000"/>
    <n v="3.3694510794936594"/>
    <x v="13"/>
    <s v="Not Identified"/>
    <s v="General Chemical"/>
  </r>
  <r>
    <d v="2017-08-02T00:00:00"/>
    <s v="August, 2017"/>
    <s v="August, 2017´"/>
    <s v="Nufarm Industria Quimica E Farmaceutica Sa"/>
    <x v="3"/>
    <s v="Ceará"/>
    <s v="Dow Chemical"/>
    <s v="HOUSTON (TX)"/>
    <s v="PECEM"/>
    <s v="34021300"/>
    <s v="1 20´CONTAINER(S) 78 DRUMS TRITON(TM) X-114 SURFACTANT 470 LB PLASTIC DRUM"/>
    <n v="17377"/>
    <n v="17.38"/>
    <n v="51500"/>
    <n v="2.9636876330782069"/>
    <x v="14"/>
    <s v="Triton"/>
    <s v="Surfactant"/>
  </r>
  <r>
    <d v="2017-08-02T00:00:00"/>
    <s v="August, 2017"/>
    <s v="August, 2017´"/>
    <s v="Nufarm Industria Quimica E Farmaceutica Sa"/>
    <x v="3"/>
    <s v="Ceará"/>
    <s v="Newport China Tank Containers Co."/>
    <s v="HOUSTON (TX)"/>
    <s v="SUAPE"/>
    <s v="29211923"/>
    <s v="6 TK MONOISOPROPYLAMINE ISOPROPYLAMINE"/>
    <n v="86670"/>
    <n v="86.67"/>
    <n v="292000"/>
    <n v="3.3691011884158302"/>
    <x v="13"/>
    <s v="Not Identified"/>
    <s v="General Chemical"/>
  </r>
  <r>
    <d v="2017-07-31T00:00:00"/>
    <s v="July, 2017"/>
    <s v="July, 2017´"/>
    <s v="Nufarm Industria Quimica E Farmaceutica Sa"/>
    <x v="3"/>
    <s v="Ceará"/>
    <s v="Ninhua Group Co., Ltd."/>
    <s v="SHANGHAI"/>
    <s v="SUAPE"/>
    <s v="29322000"/>
    <s v="ABAMECTIN TECNICO 95% FISCAL SINOCHEM INTERNACIO:NAL"/>
    <n v="13440"/>
    <n v="13.44"/>
    <n v="132000"/>
    <n v="9.8214285714285712"/>
    <x v="24"/>
    <s v="Not Identified"/>
    <s v="Insecticide"/>
  </r>
  <r>
    <d v="2017-07-31T00:00:00"/>
    <s v="July, 2017"/>
    <s v="July, 2017´"/>
    <s v="Nufarm Industria Quimica E Farmaceutica Sa"/>
    <x v="3"/>
    <s v="Ceará"/>
    <s v="Nutrichem Co., Ltd."/>
    <s v="SHANGHAI"/>
    <s v="SUAPE"/>
    <s v="29339969"/>
    <s v="TEBUCONAZOLE TECHNICAL TEBUCONAZOLE TECNICO AGRIPEC"/>
    <n v="15150"/>
    <n v="15.15"/>
    <n v="168000"/>
    <n v="11.089108910891088"/>
    <x v="8"/>
    <s v="Torque"/>
    <s v="Fungicide"/>
  </r>
  <r>
    <d v="2017-07-31T00:00:00"/>
    <s v="July, 2017"/>
    <s v="July, 2017´"/>
    <s v="Nufarm Industria Quimica E Farmaceutica Sa"/>
    <x v="3"/>
    <s v="Ceará"/>
    <s v="Tagros Chemicals India Ltd."/>
    <s v="KATTUPALLI"/>
    <s v="FORTALEZA"/>
    <s v="29269023"/>
    <s v="SAID TO CONTAIN 80 DRUMS ON 20 WOODEN PALLETS CIPERMETRINA (CIPERMETRINA TAGROS TECNICO)"/>
    <n v="21280"/>
    <n v="21.28"/>
    <n v="212000"/>
    <n v="9.9624060150375939"/>
    <x v="16"/>
    <s v="Not Identified"/>
    <s v="Insecticide"/>
  </r>
  <r>
    <d v="2017-07-31T00:00:00"/>
    <s v="July, 2017"/>
    <s v="July, 2017´"/>
    <s v="Nufarm Industria Quimica E Farmaceutica Sa"/>
    <x v="3"/>
    <s v="Ceará"/>
    <s v="Jiangsu Fengdeng Pesticide Co., Ltd."/>
    <s v="SHANGHAI"/>
    <s v="PECEM"/>
    <s v="29339969"/>
    <s v="30BAGS=20 ISPM 15WOOD PALLETS FLUTRIAFOL TECNICO NUFARM FISCAL"/>
    <n v="27180"/>
    <n v="27.18"/>
    <n v="301000"/>
    <n v="11.074319352465048"/>
    <x v="4"/>
    <s v="Intake"/>
    <s v="Fungicide"/>
  </r>
  <r>
    <d v="2017-07-28T00:00:00"/>
    <s v="July, 2017"/>
    <s v="July, 2017´"/>
    <s v="Nufarm Industria Quimica E Farmaceutica Sa"/>
    <x v="3"/>
    <s v="Ceará"/>
    <s v="Arkema"/>
    <s v="LA CHAMBRE"/>
    <s v="PECEM"/>
    <s v="29053900"/>
    <s v="400 DR HEXILENO GLICOL (HG)"/>
    <n v="86685"/>
    <n v="86.68"/>
    <n v="172000"/>
    <n v="1.9841956509199976"/>
    <x v="36"/>
    <s v="Not Identified"/>
    <s v="General Chemical"/>
  </r>
  <r>
    <d v="2017-07-28T00:00:00"/>
    <s v="July, 2017"/>
    <s v="July, 2017´"/>
    <s v="Nufarm Industria Quimica E Farmaceutica Sa"/>
    <x v="3"/>
    <s v="Ceará"/>
    <s v="Nufarm Gmb H &amp; Co."/>
    <s v="HAMBURG"/>
    <s v="PECEM"/>
    <s v="29189912"/>
    <s v="160 PK 2,4-D ACID TECNICO NUFARM"/>
    <n v="163679.99"/>
    <n v="163.68"/>
    <n v="1155000"/>
    <n v="7.056452044015888"/>
    <x v="9"/>
    <s v="2,4 D"/>
    <s v="Herbicide"/>
  </r>
  <r>
    <d v="2017-07-24T00:00:00"/>
    <s v="July, 2017"/>
    <s v="July, 2017´"/>
    <s v="Nufarm Industria Quimica E Farmaceutica Sa"/>
    <x v="3"/>
    <s v="Ceará"/>
    <s v="Jiangsu Fengdeng Pesticide Co., Ltd."/>
    <s v="SHANGHAI"/>
    <s v="PECEM"/>
    <s v="29339969"/>
    <s v="FLUTRIAFOL TECNICO NUFARM FISCAL"/>
    <n v="13590"/>
    <n v="13.59"/>
    <n v="150000"/>
    <n v="11.037527593818984"/>
    <x v="4"/>
    <s v="Intake"/>
    <s v="Fungicide"/>
  </r>
  <r>
    <d v="2017-07-24T00:00:00"/>
    <s v="July, 2017"/>
    <s v="July, 2017´"/>
    <s v="Nufarm Industria Quimica E Farmaceutica Sa"/>
    <x v="3"/>
    <s v="Ceará"/>
    <s v="Jiangsu Fengdeng Pesticide Co., Ltd."/>
    <s v="SHANGHAI"/>
    <s v="PECEM"/>
    <s v="29339969"/>
    <s v="FLUTRIAFOL TECNICO NUFARM FISCAL ID"/>
    <n v="13590"/>
    <n v="13.59"/>
    <n v="150000"/>
    <n v="11.037527593818984"/>
    <x v="4"/>
    <s v="Intake"/>
    <s v="Fungicide"/>
  </r>
  <r>
    <d v="2017-07-23T00:00:00"/>
    <s v="July, 2017"/>
    <s v="July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7200"/>
    <n v="7.2"/>
    <n v="33900"/>
    <n v="4.708333333333333"/>
    <x v="12"/>
    <s v="Nufuron"/>
    <s v="Herbicide"/>
  </r>
  <r>
    <d v="2017-07-23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3 40´ X 8´ X 9´6&quot; HIGH CUBE SLAC 3,240 CARTONS GLYPHOSATE 72% WG (NUFOSATE)"/>
    <n v="69660"/>
    <n v="69.66"/>
    <n v="328000"/>
    <n v="4.7085845535457942"/>
    <x v="3"/>
    <s v="Nufosate"/>
    <s v="Herbicide"/>
  </r>
  <r>
    <d v="2017-07-22T00:00:00"/>
    <s v="July, 2017"/>
    <s v="July, 2017´"/>
    <s v="Nufarm Industria Quimica E Farmaceutica Sa"/>
    <x v="3"/>
    <s v="Ceará"/>
    <s v="Nufarm Gmb H &amp; Co."/>
    <s v="HAMBURG"/>
    <s v="PECEM"/>
    <s v="29189912"/>
    <s v="80 PALLET 2,4-D ACID TECNICO NUFARM"/>
    <n v="81840"/>
    <n v="81.84"/>
    <n v="577000"/>
    <n v="7.0503421309872927"/>
    <x v="9"/>
    <s v="2,4 D"/>
    <s v="Herbicide"/>
  </r>
  <r>
    <d v="2017-07-19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6 20´ X 8´ X 8´6&quot; TANK CONTA SLAC 6 TANK MONOISOPROPYLAMI CHEMICAL NAME : ISOPROPYLAMINE"/>
    <n v="86589"/>
    <n v="86.59"/>
    <n v="286000"/>
    <n v="3.3029599602720898"/>
    <x v="13"/>
    <s v="Not Identified"/>
    <s v="General Chemical"/>
  </r>
  <r>
    <d v="2017-07-19T00:00:00"/>
    <s v="July, 2017"/>
    <s v="July, 2017´"/>
    <s v="Nufarm Industria Quimica E Farmaceutica Sa"/>
    <x v="3"/>
    <s v="Ceará"/>
    <s v="Dow Chemical"/>
    <s v="HOUSTON (TX)"/>
    <s v="PECEM"/>
    <s v="34021300"/>
    <s v="03 20´CONTAINER(S) 234 DRUMS TRITON(TM) X-114 SURFACTANT 470 LB   PLASTIC DRUM"/>
    <n v="52131"/>
    <n v="52.13"/>
    <n v="154000"/>
    <n v="2.9540964109646852"/>
    <x v="14"/>
    <s v="Triton"/>
    <s v="Surfactant"/>
  </r>
  <r>
    <d v="2017-07-19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6 20´ X 8´ X 8´6&quot; TANK CONTA SLAC 006 TANK CHEMICAL NAME : ISOPROPYLAMINE"/>
    <n v="86616"/>
    <n v="86.62"/>
    <n v="286000"/>
    <n v="3.3019303592869678"/>
    <x v="13"/>
    <s v="Not Identified"/>
    <s v="General Chemical"/>
  </r>
  <r>
    <d v="2017-07-17T00:00:00"/>
    <s v="July, 2017"/>
    <s v="July, 2017´"/>
    <s v="Nufarm Industria Quimica E Farmaceutica Sa"/>
    <x v="3"/>
    <s v="Ceará"/>
    <s v="Ninhua Group Co., Ltd."/>
    <s v="SHANGHAI"/>
    <s v="SUAPE"/>
    <s v="29309054"/>
    <s v="296 DR DIMETOATO TECNICO AGRIPEC"/>
    <n v="49728"/>
    <n v="49.73"/>
    <n v="187000"/>
    <n v="3.7604568854568856"/>
    <x v="35"/>
    <s v="Not Identified"/>
    <s v="Insecticide"/>
  </r>
  <r>
    <d v="2017-07-17T00:00:00"/>
    <s v="July, 2017"/>
    <s v="July, 2017´"/>
    <s v="Nufarm Industria Quimica E Farmaceutica Sa"/>
    <x v="3"/>
    <s v="Ceará"/>
    <s v="Ninhua Group Co., Ltd."/>
    <s v="SHANGHAI"/>
    <s v="SUAPE"/>
    <s v="29322000"/>
    <s v="960 DR ABAMECTIN TECNICO 95%"/>
    <n v="26880"/>
    <n v="26.88"/>
    <n v="265000"/>
    <n v="9.8586309523809526"/>
    <x v="24"/>
    <s v="Not Identified"/>
    <s v="Insecticide"/>
  </r>
  <r>
    <d v="2017-07-16T00:00:00"/>
    <s v="July, 2017"/>
    <s v="July, 2017´"/>
    <s v="Nufarm Industria Quimica E Farmaceutica Sa"/>
    <x v="3"/>
    <s v="Ceará"/>
    <s v="Yongnong Biosciences Co., Ltd."/>
    <s v="SHANGHAI"/>
    <s v="PECEM"/>
    <s v="29333921"/>
    <s v="20 OFPALLETS PICLORAM TECNICOYN"/>
    <n v="100600"/>
    <n v="100.6"/>
    <n v="4643000"/>
    <n v="46.153081510934392"/>
    <x v="2"/>
    <s v="Not Identified"/>
    <s v="Herbicide"/>
  </r>
  <r>
    <d v="2017-07-16T00:00:00"/>
    <s v="July, 2017"/>
    <s v="July, 2017´"/>
    <s v="Nufarm Industria Quimica E Farmaceutica Sa"/>
    <x v="3"/>
    <s v="Ceará"/>
    <s v="Jiangsu Fengdeng Pesticide Co., Ltd."/>
    <s v="SHANGHAI"/>
    <s v="PECEM"/>
    <s v="29339969"/>
    <s v="FLUTRIAFOL TECNICO NUFARM FISCAL"/>
    <n v="13590"/>
    <n v="13.59"/>
    <n v="150000"/>
    <n v="11.037527593818984"/>
    <x v="4"/>
    <s v="Intake"/>
    <s v="Fungicide"/>
  </r>
  <r>
    <d v="2017-07-15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06 40´ X 8´ X 8´6&quot; GENERAL PU SLAC 6,480 CARTONS 129,600.00LITERS GLYPHOSATE 72% WG (NUFOSATE) 5KGS BAGS*4,CARTON WITH PALLETS"/>
    <n v="139320.01"/>
    <n v="139.32"/>
    <n v="656000"/>
    <n v="4.7085842155767859"/>
    <x v="3"/>
    <s v="Nufosate"/>
    <s v="Herbicide"/>
  </r>
  <r>
    <d v="2017-07-15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006) 40´ X 8´ X 8´6&quot; GENERAL PU SLAC 6,480 CARTONS 129,600.00LITERS GLYPHOSATE 72% WG  (NUFOSATE) 5KGS BAGS*4,CARTON WITH PALLETS, TOTAL 6480CARTONS"/>
    <n v="139320.01"/>
    <n v="139.32"/>
    <n v="656000"/>
    <n v="4.7085842155767859"/>
    <x v="3"/>
    <s v="Nufosate"/>
    <s v="Herbicide"/>
  </r>
  <r>
    <d v="2017-07-14T00:00:00"/>
    <s v="July, 2017"/>
    <s v="July, 2017´"/>
    <s v="Nufarm Industria Quimica E Farmaceutica Sa"/>
    <x v="3"/>
    <s v="Ceará"/>
    <s v="Nufarm Gmb H &amp; Co."/>
    <s v="HAMBURG"/>
    <s v="PECEM"/>
    <s v="29189912"/>
    <s v="120 PK 2,4-D ACID TECNICO NUFARM"/>
    <n v="122760"/>
    <n v="122.76"/>
    <n v="866000"/>
    <n v="7.0544151189312476"/>
    <x v="9"/>
    <s v="2,4 D"/>
    <s v="Herbicide"/>
  </r>
  <r>
    <d v="2017-07-13T00:00:00"/>
    <s v="July, 2017"/>
    <s v="July, 2017´"/>
    <s v="Nufarm Industria Quimica E Farmaceutica Sa"/>
    <x v="3"/>
    <s v="Ceará"/>
    <s v="Arkema"/>
    <s v="LA CHAMBRE"/>
    <s v="PECEM"/>
    <s v="29053910"/>
    <s v="100 PK HEXILENO GLICOL (HG)"/>
    <n v="86685"/>
    <n v="86.68"/>
    <n v="994000"/>
    <n v="11.466805098921382"/>
    <x v="36"/>
    <s v="Not Identified"/>
    <s v="General Chemical"/>
  </r>
  <r>
    <d v="2017-07-12T00:00:00"/>
    <s v="July, 2017"/>
    <s v="July, 2017´"/>
    <s v="Nufarm Industria Quimica E Farmaceutica Sa"/>
    <x v="3"/>
    <s v="Ceará"/>
    <s v="Newport China Tank Containers Co."/>
    <s v="HOUSTON (TX)"/>
    <s v="SUAPE"/>
    <s v="29211923"/>
    <s v="ONE 20´ X 8´ X 8´6&quot; TANK CONTA SLAC 1 TANK MONOISOPROPYLAMINE ISOPROPYLAMINE"/>
    <n v="14433"/>
    <n v="14.43"/>
    <n v="47600"/>
    <n v="3.2979976442873968"/>
    <x v="13"/>
    <s v="Not Identified"/>
    <s v="General Chemical"/>
  </r>
  <r>
    <d v="2017-07-12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5 20´ X 8´ X 8´6&quot; TANK CONTA SLAC 005 TANK CHEMICAL NAME : ISOPROPYLAMINE"/>
    <n v="72293"/>
    <n v="72.290000000000006"/>
    <n v="239000"/>
    <n v="3.3059908981505814"/>
    <x v="13"/>
    <s v="Not Identified"/>
    <s v="General Chemical"/>
  </r>
  <r>
    <d v="2017-07-12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06 40´ X 8´ X 8´6&quot; GENERAL PU SLAC 6,480 CARTONS 129,600.00LITERS GLYPHOSATE 72% WG (NUFOSATE) 5KGS BAGS*4,CARTON"/>
    <n v="139320.01"/>
    <n v="139.32"/>
    <n v="656000"/>
    <n v="4.7085842155767859"/>
    <x v="3"/>
    <s v="Nufosate"/>
    <s v="Herbicide"/>
  </r>
  <r>
    <d v="2017-07-12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5 20´ X 8´ X 8´6&quot; TANK CONTA SLAC 5 TANK TRADE NAME : MONOISOPROPYLAMINE CHEMICAL NAME : ISOPROPYLAMINE"/>
    <n v="72165"/>
    <n v="72.17"/>
    <n v="238000"/>
    <n v="3.2979976442873968"/>
    <x v="13"/>
    <s v="Not Identified"/>
    <s v="General Chemical"/>
  </r>
  <r>
    <d v="2017-07-12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5 ONE 20´ X 8´ X 8´6&quot; TANK CONTA SLAC 005 TANK ISOPROPYLAMINE"/>
    <n v="72174"/>
    <n v="72.17"/>
    <n v="238000"/>
    <n v="3.2975863884501342"/>
    <x v="13"/>
    <s v="Not Identified"/>
    <s v="General Chemical"/>
  </r>
  <r>
    <d v="2017-07-12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4 20´ X 8´ X 8´6&quot; TANK CONTA SLAC 4 TANK MONOISOPROPYLAMINE CHEMICAL NAME : ISOPROPYLAMINE"/>
    <n v="57687"/>
    <n v="57.69"/>
    <n v="190000"/>
    <n v="3.2936363478773378"/>
    <x v="13"/>
    <s v="Not Identified"/>
    <s v="General Chemical"/>
  </r>
  <r>
    <d v="2017-07-12T00:00:00"/>
    <s v="July, 2017"/>
    <s v="July, 2017´"/>
    <s v="Nufarm Industria Quimica E Farmaceutica Sa"/>
    <x v="3"/>
    <s v="Ceará"/>
    <s v="Newport China Tank Containers Co."/>
    <s v="HOUSTON (TX)"/>
    <s v="SUAPE"/>
    <s v="29211923"/>
    <s v="005 20´ X 8´ X 8´6&quot; TANK CONTA SLAC 005 TANK CHEMICAL NAME : ISOPROPYLAMINE"/>
    <n v="71874"/>
    <n v="71.87"/>
    <n v="237000"/>
    <n v="3.2974371817347023"/>
    <x v="13"/>
    <s v="Not Identified"/>
    <s v="General Chemical"/>
  </r>
  <r>
    <d v="2017-07-11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6480CARTONS GLYPHOSATE 72% WG (NUFOSATE)"/>
    <n v="139320.01"/>
    <n v="139.32"/>
    <n v="656000"/>
    <n v="4.7085842155767859"/>
    <x v="3"/>
    <s v="Nufosate"/>
    <s v="Herbicide"/>
  </r>
  <r>
    <d v="2017-07-11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6480CARTONS GLYPHOSATE 72% WG (NUFOSATE)"/>
    <n v="139320.01"/>
    <n v="139.32"/>
    <n v="656000"/>
    <n v="4.7085842155767859"/>
    <x v="3"/>
    <s v="Nufosate"/>
    <s v="Herbicide"/>
  </r>
  <r>
    <d v="2017-07-11T00:00:00"/>
    <s v="July, 2017"/>
    <s v="July, 2017´"/>
    <s v="Nufarm Industria Quimica E Farmaceutica Sa"/>
    <x v="3"/>
    <s v="Ceará"/>
    <s v="Gharda Chemicals Ltd."/>
    <s v="ROTTERDAM"/>
    <s v="SUAPE"/>
    <s v="29260000"/>
    <s v="PERMETHRIN TECHNICAL PYRETHROID, PESTICIDE, LIQUID, TOXIC 6.1 UN3352 PACKING GROUP III"/>
    <n v="19760"/>
    <n v="19.760000000000002"/>
    <n v="127000"/>
    <n v="6.4271255060728745"/>
    <x v="16"/>
    <s v="Not Identified"/>
    <s v="Insecticide"/>
  </r>
  <r>
    <d v="2017-07-09T00:00:00"/>
    <s v="July, 2017"/>
    <s v="July, 2017´"/>
    <s v="Nufarm Industria Quimica E Farmaceutica Sa"/>
    <x v="3"/>
    <s v="Ceará"/>
    <s v="Sinon Corp"/>
    <s v="KAOHSIUNG"/>
    <s v="FORTALEZA"/>
    <s v="29339959"/>
    <s v="CARBENDAZIM TECH (CARBENDAZIN TECNICO AGRIPEC 80 BAGS = 40 PALLETS"/>
    <n v="48240"/>
    <n v="48.24"/>
    <n v="2197000"/>
    <n v="45.543117744610285"/>
    <x v="17"/>
    <s v="Spin Flo"/>
    <s v="Fungicide"/>
  </r>
  <r>
    <d v="2017-07-08T00:00:00"/>
    <s v="July, 2017"/>
    <s v="July, 2017´"/>
    <s v="Nufarm Industria Quimica E Farmaceutica Sa"/>
    <x v="3"/>
    <s v="Ceará"/>
    <s v="Sulphur Mills Ltd."/>
    <s v="NHAVA SHEVA (JAWAHARLAL N"/>
    <s v="FORTALEZA"/>
    <s v="38089100"/>
    <s v="LAMBDA-CYHALOTHRIN (LAMBDA-CIALOTRINA) N UMERO CAS 91465-08-6 CONCENTRACAO MINIMA DO INGREDIENTE ATIVO 250 G :,L (25% M,V)"/>
    <n v="20710"/>
    <n v="20.71"/>
    <n v="569000"/>
    <n v="27.474649927571221"/>
    <x v="6"/>
    <s v="Kaiso"/>
    <s v="Pesticide"/>
  </r>
  <r>
    <d v="2017-07-07T00:00:00"/>
    <s v="July, 2017"/>
    <s v="July, 2017´"/>
    <s v="Nufarm Industria Quimica E Farmaceutica Sa"/>
    <x v="3"/>
    <s v="Ceará"/>
    <s v="Nufarm Gmb H &amp; Co."/>
    <s v="HAMBURG"/>
    <s v="PECEM"/>
    <s v="29189912"/>
    <s v="120 PX 2,4-D ACID TECNICO NUFARM"/>
    <n v="122760"/>
    <n v="122.76"/>
    <n v="866000"/>
    <n v="7.0544151189312476"/>
    <x v="9"/>
    <s v="2,4 D"/>
    <s v="Herbicide"/>
  </r>
  <r>
    <d v="2017-07-07T00:00:00"/>
    <s v="July, 2017"/>
    <s v="July, 2017´"/>
    <s v="Nufarm Industria Quimica E Farmaceutica Sa"/>
    <x v="3"/>
    <s v="Ceará"/>
    <s v="Arkema"/>
    <s v="LA CHAMBRE"/>
    <s v="PECEM"/>
    <s v="29053910"/>
    <s v="400 DR ON 20 PALLETS ISPM 15 HEXILENO GLICOL (HG) CAS 107-41-5"/>
    <n v="86685"/>
    <n v="86.68"/>
    <n v="994000"/>
    <n v="11.466805098921382"/>
    <x v="36"/>
    <s v="Not Identified"/>
    <s v="General Chemical"/>
  </r>
  <r>
    <d v="2017-07-06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GLYPHOSATE 72%"/>
    <n v="139320.01"/>
    <n v="139.32"/>
    <n v="656000"/>
    <n v="4.7085842155767859"/>
    <x v="3"/>
    <s v="Nufosate"/>
    <s v="Herbicide"/>
  </r>
  <r>
    <d v="2017-07-06T00:00:00"/>
    <s v="July, 2017"/>
    <s v="July, 2017´"/>
    <s v="Nufarm Industria Quimica E Farmaceutica Sa"/>
    <x v="3"/>
    <s v="Ceará"/>
    <s v="Nutrichem Co., Ltd."/>
    <s v="SHANGHAI"/>
    <s v="FORTALEZA"/>
    <s v="29339969"/>
    <s v="TEBUCONAZOLE TECHNICAL TEBUCONAZOLE TECNICO AGRIPEC"/>
    <n v="7950"/>
    <n v="7.95"/>
    <n v="88000"/>
    <n v="11.069182389937106"/>
    <x v="8"/>
    <s v="Torque"/>
    <s v="Fungicide"/>
  </r>
  <r>
    <d v="2017-07-05T00:00:00"/>
    <s v="July, 2017"/>
    <s v="July, 2017´"/>
    <s v="Nufarm Industria Quimica E Farmaceutica Sa"/>
    <x v="3"/>
    <s v="Ceará"/>
    <s v="Celanese Comercial S De Rl De Cv"/>
    <s v="VERACRUZ"/>
    <s v="PECEM"/>
    <s v="29211121"/>
    <s v="5 PK UN 1160, DIMETHYLAMINE, AQUEOUS SOLUTION, CLASS 3 (8) PG II,"/>
    <n v="112870"/>
    <n v="112.87"/>
    <n v="138000"/>
    <n v="1.2226455213962966"/>
    <x v="15"/>
    <s v="Not Identified"/>
    <s v="General Chemical"/>
  </r>
  <r>
    <d v="2017-07-05T00:00:00"/>
    <s v="July, 2017"/>
    <s v="July, 2017´"/>
    <s v="Nufarm Industria Quimica E Farmaceutica Sa"/>
    <x v="3"/>
    <s v="Ceará"/>
    <s v="Celanese Group"/>
    <s v="VERACRUZ"/>
    <s v="PECEM"/>
    <s v="29211121"/>
    <s v="6 PK UN 1160, DIMETHYLAMINE, AQUEOUS SOLUTION, CLASS 3 (8) PG II,"/>
    <n v="135100.01"/>
    <n v="135.1"/>
    <n v="166000"/>
    <n v="1.2287193761125554"/>
    <x v="15"/>
    <s v="Not Identified"/>
    <s v="General Chemical"/>
  </r>
  <r>
    <d v="2017-07-04T00:00:00"/>
    <s v="July, 2017"/>
    <s v="July, 2017´"/>
    <s v="Nufarm Industria Quimica E Farmaceutica Sa"/>
    <x v="3"/>
    <s v="Ceará"/>
    <s v="Jiangsu Fengdeng Pesticide Co., Ltd."/>
    <s v="SHANGHAI"/>
    <s v="PECEM"/>
    <s v="29339969"/>
    <s v="FLUTRIAFOL TECNICO NUFARM FISCAL"/>
    <n v="13590"/>
    <n v="13.59"/>
    <n v="150000"/>
    <n v="11.037527593818984"/>
    <x v="4"/>
    <s v="Intake"/>
    <s v="Fungicide"/>
  </r>
  <r>
    <d v="2017-07-03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06 X 40´ X 8´ X 8´6&quot; GENERAL PU SLAC 6,480 CARTONS GLYPHOSATE 72% WG (NUFOSATE)"/>
    <n v="139320.01"/>
    <n v="139.32"/>
    <n v="656000"/>
    <n v="4.7085842155767859"/>
    <x v="3"/>
    <s v="Nufosate"/>
    <s v="Herbicide"/>
  </r>
  <r>
    <d v="2017-07-03T00:00:00"/>
    <s v="July, 2017"/>
    <s v="July, 2017´"/>
    <s v="Nufarm Industria Quimica E Farmaceutica Sa"/>
    <x v="3"/>
    <s v="Florida"/>
    <s v="Shandong Weifang Rainbow Chemical Co., Ltd."/>
    <s v="QINGDAO"/>
    <s v="SANTOS"/>
    <s v="38089324"/>
    <s v="06 X 40´ X 8´ X 8´6&quot; GENERAL PU SLAC 6,480 CARTONS GLYPHOSATE 72% WG (NUFOSATE)"/>
    <n v="139320.01"/>
    <n v="139.32"/>
    <n v="656000"/>
    <n v="4.7085842155767859"/>
    <x v="3"/>
    <s v="Nufosate"/>
    <s v="Herbicide"/>
  </r>
  <r>
    <d v="2017-07-01T00:00:00"/>
    <s v="July, 2017"/>
    <s v="July, 2017´"/>
    <s v="Nufarm Industria Quimica E Farmaceutica Sa"/>
    <x v="3"/>
    <s v="Ceará"/>
    <s v="Taminco Bvba"/>
    <s v="ROTTERDAM"/>
    <s v="SUAPE"/>
    <s v="29211121"/>
    <s v="DIMETHYLAMINE MINIMUM 60 %SOLUTION UN 116"/>
    <n v="115060"/>
    <n v="115.06"/>
    <n v="3134000"/>
    <n v="27.237962802016341"/>
    <x v="15"/>
    <s v="Not Identified"/>
    <s v="General Chemical"/>
  </r>
  <r>
    <d v="2017-06-29T00:00:00"/>
    <s v="June, 2017"/>
    <s v="June, 2017´"/>
    <s v="Nufarm Industria Quimica E Farmaceutica Sa"/>
    <x v="3"/>
    <s v="Ceará"/>
    <s v="Nufarm Gmb H &amp; Co."/>
    <s v="HAMBURG"/>
    <s v="PECEM"/>
    <s v="29189912"/>
    <s v="160 PX 2,4-D ACID TECNICO NUFARM"/>
    <n v="163679.99"/>
    <n v="163.68"/>
    <n v="2707000"/>
    <n v="16.538368556840698"/>
    <x v="9"/>
    <s v="2,4 D"/>
    <s v="Herbicide"/>
  </r>
  <r>
    <d v="2017-06-28T00:00:00"/>
    <s v="June, 2017"/>
    <s v="June, 2017´"/>
    <s v="Nufarm Industria Quimica E Farmaceutica Sa"/>
    <x v="3"/>
    <s v="Ceará"/>
    <s v="Newport China Tank Containers Co."/>
    <s v="HOUSTON (TX)"/>
    <s v="SUAPE"/>
    <s v="29211923"/>
    <s v="4 20´ X 8´ X 8´6&quot; TANK CONTA SLAC 4 TANK MONOISOPROPYLAMINE ISOPROPYLAMINE"/>
    <n v="57778"/>
    <n v="57.78"/>
    <n v="196000"/>
    <n v="3.3922946450205962"/>
    <x v="13"/>
    <s v="Not Identified"/>
    <s v="General Chemical"/>
  </r>
  <r>
    <d v="2017-06-26T00:00:00"/>
    <s v="June, 2017"/>
    <s v="June, 2017´"/>
    <s v="Nufarm Industria Quimica E Farmaceutica Sa"/>
    <x v="3"/>
    <s v="Florida"/>
    <s v="Shandong Weifang Rainbow Chemical Co., Ltd."/>
    <s v="QINGDAO"/>
    <s v="SANTOS"/>
    <s v="38089324"/>
    <s v="06 40´ X 8´ X 8´6&quot; GENERAL PU SLAC 6,480 CARTONS 129,600.00LITERS GLYPHOSATE 72% WG (NUFOSATE)"/>
    <n v="139320.01"/>
    <n v="139.32"/>
    <n v="697000"/>
    <n v="5.0028707290503354"/>
    <x v="3"/>
    <s v="Nufosate"/>
    <s v="Herbicide"/>
  </r>
  <r>
    <d v="2017-06-26T00:00:00"/>
    <s v="June, 2017"/>
    <s v="June, 2017´"/>
    <s v="Nufarm Industria Quimica E Farmaceutica Sa"/>
    <x v="3"/>
    <s v="Florida"/>
    <s v="Shandong Weifang Rainbow Chemical Co., Ltd."/>
    <s v="QINGDAO"/>
    <s v="SANTOS"/>
    <s v="38089324"/>
    <s v="06 40´ X 8´ X 8´6&quot; GENERAL PU SLAC 6,480 CARTONS 129,600.00LITERS GLYPHOSATE 72% WG (NUFOSATE)"/>
    <n v="139320.01"/>
    <n v="139.32"/>
    <n v="697000"/>
    <n v="5.0028707290503354"/>
    <x v="3"/>
    <s v="Nufosate"/>
    <s v="Herbicide"/>
  </r>
  <r>
    <d v="2017-06-26T00:00:00"/>
    <s v="June, 2017"/>
    <s v="June, 2017´"/>
    <s v="Nufarm Industria Quimica E Farmaceutica Sa"/>
    <x v="3"/>
    <s v="Ceará"/>
    <s v="Tagros Chemicals India Ltd."/>
    <s v="KATTUPALLI"/>
    <s v="SUAPE"/>
    <s v="29269023"/>
    <s v="80 DRUMS ON 22 WOODEN PALLETS OF CIPERMETRINA (CIPERMETRINA TAGROS TECNICO)"/>
    <n v="21280"/>
    <n v="21.28"/>
    <n v="273000"/>
    <n v="12.828947368421053"/>
    <x v="16"/>
    <s v="Not Identified"/>
    <s v="Insecticide"/>
  </r>
  <r>
    <d v="2017-06-23T00:00:00"/>
    <s v="June, 2017"/>
    <s v="June, 2017´"/>
    <s v="Nufarm Industria Quimica E Farmaceutica Sa"/>
    <x v="3"/>
    <s v="Florida"/>
    <s v="Jiangsu Changqing Agrochemical Co."/>
    <s v="SHANGHAI"/>
    <s v="SANTOS"/>
    <s v="29331990"/>
    <s v="12 BAGS FIPRONIL TECNICO NUFARM BR UN:2588 PG:III CL:6.1"/>
    <n v="6180"/>
    <n v="6.18"/>
    <n v="166000"/>
    <n v="26.860841423948219"/>
    <x v="18"/>
    <s v="Not Identified"/>
    <s v="Insecticide"/>
  </r>
  <r>
    <d v="2017-06-21T00:00:00"/>
    <s v="June, 2017"/>
    <s v="June, 2017´"/>
    <s v="Nufarm Industria Quimica E Farmaceutica Sa"/>
    <x v="3"/>
    <s v="Ceará"/>
    <s v="Dow Chemical"/>
    <s v="HOUSTON (TX)"/>
    <s v="PECEM"/>
    <s v="34021300"/>
    <s v="1 20´CONTAINER(S) TRITON(TM) X-114 SURFACTANT 470 LB PLASTIC DRUM"/>
    <n v="17377"/>
    <n v="17.38"/>
    <n v="50300"/>
    <n v="2.8946308338608504"/>
    <x v="14"/>
    <s v="Triton"/>
    <s v="Surfactant"/>
  </r>
  <r>
    <d v="2017-06-21T00:00:00"/>
    <s v="June, 2017"/>
    <s v="June, 2017´"/>
    <s v="Nufarm Industria Quimica E Farmaceutica Sa"/>
    <x v="3"/>
    <s v="Ceará"/>
    <s v="Nutrichem Co., Ltd."/>
    <s v="SHANGHAI"/>
    <s v="FORTALEZA"/>
    <s v="29339969"/>
    <s v="TEBUCONAZOLE TECHNICAL (TEBUCONAZOLE TECNICO AGRIPEC)"/>
    <n v="9090"/>
    <n v="9.09"/>
    <n v="104000"/>
    <n v="11.441144114411442"/>
    <x v="8"/>
    <s v="Torque"/>
    <s v="Fungicide"/>
  </r>
  <r>
    <d v="2017-06-21T00:00:00"/>
    <s v="June, 2017"/>
    <s v="June, 2017´"/>
    <s v="Nufarm Industria Quimica E Farmaceutica Sa"/>
    <x v="3"/>
    <s v="Ceará"/>
    <s v="Newport China Tank Containers Co."/>
    <s v="HOUSTON (TX)"/>
    <s v="SUAPE"/>
    <s v="29211923"/>
    <s v="6 20´ X 8´ X 8´6&quot; TANK CONTA SLAC 6 TANK MONOISOPROPYLAMINE ISOPROPYLAMINE"/>
    <n v="86599"/>
    <n v="86.6"/>
    <n v="294000"/>
    <n v="3.3949583713437801"/>
    <x v="13"/>
    <s v="Not Identified"/>
    <s v="General Chemical"/>
  </r>
  <r>
    <d v="2017-06-21T00:00:00"/>
    <s v="June, 2017"/>
    <s v="June, 2017´"/>
    <s v="Nufarm Industria Quimica E Farmaceutica Sa"/>
    <x v="3"/>
    <s v="Ceará"/>
    <s v="Dow Chemical"/>
    <s v="HOUSTON (TX)"/>
    <s v="PECEM"/>
    <s v="34021300"/>
    <s v="2 20´CONTAINER(S) 156 DRUMS TRITON(TM) X-114 SURFACTANT 470 LB   PLASTIC DRUM"/>
    <n v="34754"/>
    <n v="34.75"/>
    <n v="101000"/>
    <n v="2.9061403003970767"/>
    <x v="14"/>
    <s v="Triton"/>
    <s v="Surfactant"/>
  </r>
  <r>
    <d v="2017-06-19T00:00:00"/>
    <s v="June, 2017"/>
    <s v="June, 2017´"/>
    <s v="Nufarm Industria Quimica E Farmaceutica Sa"/>
    <x v="3"/>
    <s v="Ceará"/>
    <s v="Sulphur Mills Ltd."/>
    <s v="NHAVA SHEVA (JAWAHARLAL N"/>
    <s v="FORTALEZA"/>
    <s v="38089100"/>
    <s v="1X20  GP 19 IBCS DRUMS KAISO 250 CS LAMB:DA-CYHALOTHRIN"/>
    <n v="20710"/>
    <n v="20.71"/>
    <n v="467000"/>
    <n v="22.549492998551425"/>
    <x v="6"/>
    <s v="Kaiso"/>
    <s v="Pesticide"/>
  </r>
  <r>
    <d v="2017-06-18T00:00:00"/>
    <s v="June, 2017"/>
    <s v="June, 2017´"/>
    <s v="Nufarm Industria Quimica E Farmaceutica Sa"/>
    <x v="3"/>
    <s v="Florida"/>
    <s v="Shandong Weifang Rainbow Chemical Co., Ltd."/>
    <s v="QINGDAO"/>
    <s v="SANTOS"/>
    <s v="38089324"/>
    <s v="GLYPHOSATE 72% WG (NUFOSATE 6480CARTONS"/>
    <n v="139320.01"/>
    <n v="139.32"/>
    <n v="697000"/>
    <n v="5.0028707290503354"/>
    <x v="3"/>
    <s v="Nufosate"/>
    <s v="Herbicide"/>
  </r>
  <r>
    <d v="2017-06-18T00:00:00"/>
    <s v="June, 2017"/>
    <s v="June, 2017´"/>
    <s v="Nufarm Industria Quimica E Farmaceutica Sa"/>
    <x v="3"/>
    <s v="Florida"/>
    <s v="Jiangsu Changqing Agrochemical Co."/>
    <s v="SHANGHAI"/>
    <s v="SANTOS"/>
    <s v="29331990"/>
    <s v="6 BAGS PESTICIDE, SOLID, TOXIC, N.O.S. FIPRONIL TECNICO NUFARM BR"/>
    <n v="3090"/>
    <n v="3.09"/>
    <n v="82800"/>
    <n v="26.796116504854368"/>
    <x v="18"/>
    <s v="Not Identified"/>
    <s v="Insecticide"/>
  </r>
  <r>
    <d v="2017-06-18T00:00:00"/>
    <s v="June, 2017"/>
    <s v="June, 2017´"/>
    <s v="Nufarm Industria Quimica E Farmaceutica Sa"/>
    <x v="3"/>
    <s v="Florida"/>
    <s v="Shandong Weifang Rainbow Chemical Co., Ltd."/>
    <s v="QINGDAO"/>
    <s v="SANTOS"/>
    <s v="38089324"/>
    <s v="06 X 40´ X 8´ X 8´6&quot; GENERAL PU SLAC 6,480 CARTONS GLYPHOSATE 72% WG (NUFOSATE)"/>
    <n v="139320.01"/>
    <n v="139.32"/>
    <n v="697000"/>
    <n v="5.0028707290503354"/>
    <x v="3"/>
    <s v="Nufosate"/>
    <s v="Herbicide"/>
  </r>
  <r>
    <d v="2017-06-18T00:00:00"/>
    <s v="June, 2017"/>
    <s v="June, 2017´"/>
    <s v="Nufarm Industria Quimica E Farmaceutica Sa"/>
    <x v="3"/>
    <s v="Ceará"/>
    <s v="Jiangsu Fengdeng Pesticide Co., Ltd."/>
    <s v="SHANGHAI"/>
    <s v="PECEM"/>
    <s v="29339969"/>
    <s v="FLUTRIAFOL TECNICO NUFARM"/>
    <n v="13590"/>
    <n v="13.59"/>
    <n v="156000"/>
    <n v="11.479028697571744"/>
    <x v="4"/>
    <s v="Intake"/>
    <s v="Fungicide"/>
  </r>
  <r>
    <d v="2017-06-18T00:00:00"/>
    <s v="June, 2017"/>
    <s v="June, 2017´"/>
    <s v="Nufarm Industria Quimica E Farmaceutica Sa"/>
    <x v="3"/>
    <s v="Florida"/>
    <s v="Changzhou August Agrochem Co., Ltd."/>
    <s v="SHANGHAI"/>
    <s v="SANTOS"/>
    <s v="00700000"/>
    <s v="30 CARTOON BOXES X 20L 600L 20 CARTOON BOXES X 20L ENVIRONMENTALLY HAZARDOUS SUBSTANCE LIQUID, N.O.S (THIDIAZURON,DIURON MIXTURE)"/>
    <n v="11662"/>
    <n v="11.66"/>
    <s v=""/>
    <e v="#VALUE!"/>
    <x v="30"/>
    <s v="Not Identified"/>
    <s v="Herbicide"/>
  </r>
  <r>
    <d v="2017-06-18T00:00:00"/>
    <s v="June, 2017"/>
    <s v="June, 2017´"/>
    <s v="Nufarm Industria Quimica E Farmaceutica Sa"/>
    <x v="3"/>
    <s v="Ceará"/>
    <s v="Yongnong Biosciences Co., Ltd."/>
    <s v="SHANGHAI"/>
    <s v="PECEM"/>
    <s v="29333921"/>
    <s v="40 BAGS PICLORAM TECNICO YN 20 OF PALLETS"/>
    <n v="20120"/>
    <n v="20.12"/>
    <n v="967000"/>
    <n v="48.061630218687874"/>
    <x v="2"/>
    <s v="Not Identified"/>
    <s v="Herbicide"/>
  </r>
  <r>
    <d v="2017-06-15T00:00:00"/>
    <s v="June, 2017"/>
    <s v="June, 2017´"/>
    <s v="Nufarm Industria Quimica E Farmaceutica Sa"/>
    <x v="3"/>
    <s v="Ceará"/>
    <s v="Nufarm Gmb H &amp; Co."/>
    <s v="HAMBURG"/>
    <s v="PECEM"/>
    <s v="29189912"/>
    <s v="120 PK 2,4-D ACID TECNICO NUFARM"/>
    <n v="122760"/>
    <n v="122.76"/>
    <n v="2030000"/>
    <n v="16.536331052460085"/>
    <x v="9"/>
    <s v="2,4 D"/>
    <s v="Herbicide"/>
  </r>
  <r>
    <d v="2017-06-15T00:00:00"/>
    <s v="June, 2017"/>
    <s v="June, 2017´"/>
    <s v="Nufarm Industria Quimica E Farmaceutica Sa"/>
    <x v="3"/>
    <s v="Ceará"/>
    <s v="Arkema"/>
    <s v="LA CHAMBRE"/>
    <s v="PECEM"/>
    <s v="29053900"/>
    <s v="100 PK HEXILENO GLICOL (HG) 80 DRUMS X 195KG NW EACH ON 20 PALLETS"/>
    <n v="85"/>
    <n v="0.09"/>
    <n v="160"/>
    <n v="1.8823529411764706"/>
    <x v="36"/>
    <s v="Not Identified"/>
    <s v="General Chemical"/>
  </r>
  <r>
    <d v="2017-06-13T00:00:00"/>
    <s v="June, 2017"/>
    <s v="June, 2017´"/>
    <s v="Nufarm Industria Quimica E Farmaceutica Sa"/>
    <x v="3"/>
    <s v="Ceará"/>
    <s v="Sulphur Mills Ltd."/>
    <s v="NHAVA SHEVA (JAWAHARLAL N"/>
    <s v="FORTALEZA"/>
    <s v="38089100"/>
    <s v="1X20  GP 19 IBCS DRUMS KAISO 250 CS L:AMBDA-CYHALOTHRIN"/>
    <n v="20710"/>
    <n v="20.71"/>
    <n v="467000"/>
    <n v="22.549492998551425"/>
    <x v="6"/>
    <s v="Kaiso"/>
    <s v="Pesticide"/>
  </r>
  <r>
    <d v="2017-06-12T00:00:00"/>
    <s v="June, 2017"/>
    <s v="June, 2017´"/>
    <s v="Nufarm Industria Quimica E Farmaceutica Sa"/>
    <x v="3"/>
    <s v="Florida"/>
    <s v="Shandong Weifang Rainbow Chemical Co., Ltd."/>
    <s v="QINGDAO"/>
    <s v="SANTOS"/>
    <s v="38089324"/>
    <s v="(006) 40´ X 8´ X 8´6&quot; GENERAL PU SLAC 6,480 CARTONS GLYPHOSATE 72% WG (NUFOSATE"/>
    <n v="139320.01"/>
    <n v="139.32"/>
    <n v="697000"/>
    <n v="5.0028707290503354"/>
    <x v="3"/>
    <s v="Nufosate"/>
    <s v="Herbicide"/>
  </r>
  <r>
    <d v="2017-06-10T00:00:00"/>
    <s v="June, 2017"/>
    <s v="June, 2017´"/>
    <s v="Nufarm Industria Quimica E Farmaceutica Sa"/>
    <x v="3"/>
    <s v="Ceará"/>
    <s v="Nufarm Australia"/>
    <s v="MELBOURNE"/>
    <s v="PECEM"/>
    <s v="29189912"/>
    <s v="100 PACKAGE NON HAZARDOUS TECHNICAL 2,4-DICHLOROPHENOXYACETIC ACID"/>
    <n v="92000"/>
    <n v="92"/>
    <n v="1070000"/>
    <n v="11.630434782608695"/>
    <x v="9"/>
    <s v="2,4 D"/>
    <s v="Herbicide"/>
  </r>
  <r>
    <d v="2017-06-10T00:00:00"/>
    <s v="June, 2017"/>
    <s v="June, 2017´"/>
    <s v="Nufarm Industria Quimica E Farmaceutica Sa"/>
    <x v="3"/>
    <s v="Ceará"/>
    <s v="Nufarm Australia"/>
    <s v="MELBOURNE"/>
    <s v="PECEM"/>
    <s v="29189912"/>
    <s v="100 PACKAGE NON HAZARDOUS TECHNICAL 2,4-DICHLOROPHENOXYACETIC ACID"/>
    <n v="92000"/>
    <n v="92"/>
    <n v="1070000"/>
    <n v="11.630434782608695"/>
    <x v="9"/>
    <s v="2,4 D"/>
    <s v="Herbicide"/>
  </r>
  <r>
    <d v="2017-06-09T00:00:00"/>
    <s v="June, 2017"/>
    <s v="June, 2017´"/>
    <s v="Nufarm Industria Quimica E Farmaceutica Sa"/>
    <x v="3"/>
    <s v="Ceará"/>
    <s v="Nufarm Gmb H &amp; Co."/>
    <s v="HAMBURG"/>
    <s v="PECEM"/>
    <s v="29189912"/>
    <s v="120 PALLET 2,4-D ACID TECNICO NUFARM"/>
    <n v="122760"/>
    <n v="122.76"/>
    <n v="2030000"/>
    <n v="16.536331052460085"/>
    <x v="9"/>
    <s v="2,4 D"/>
    <s v="Herbicide"/>
  </r>
  <r>
    <d v="2017-06-09T00:00:00"/>
    <s v="June, 2017"/>
    <s v="June, 2017´"/>
    <s v="Nufarm Industria Quimica E Farmaceutica Sa"/>
    <x v="3"/>
    <s v="Ceará"/>
    <s v="Nufarm Gmb H &amp; Co."/>
    <s v="HAMBURG"/>
    <s v="PECEM"/>
    <s v="29189912"/>
    <s v="80 CLL 2,4-D ACID TECNICO NUFARM"/>
    <n v="81840"/>
    <n v="81.84"/>
    <n v="1354000"/>
    <n v="16.544477028347995"/>
    <x v="9"/>
    <s v="2,4 D"/>
    <s v="Herbicide"/>
  </r>
  <r>
    <d v="2017-06-08T00:00:00"/>
    <s v="June, 2017"/>
    <s v="June, 2017´"/>
    <s v="Nufarm Industria Quimica E Farmaceutica Sa"/>
    <x v="3"/>
    <s v="Ceará"/>
    <s v="Dow Chemical"/>
    <s v="HOUSTON (TX)"/>
    <s v="PECEM"/>
    <s v="34021300"/>
    <s v="78 DRUMS 20 PALLETS LOADED INTO 1 20´CONTAINER(S) TRITON(TM) X-114 SURFACTANT 470 LB PLASTIC DRUM"/>
    <n v="17377"/>
    <n v="17.38"/>
    <n v="50300"/>
    <n v="2.8946308338608504"/>
    <x v="14"/>
    <s v="Triton"/>
    <s v="Surfactant"/>
  </r>
  <r>
    <d v="2017-06-08T00:00:00"/>
    <s v="June, 2017"/>
    <s v="June, 2017´"/>
    <s v="Nufarm Industria Quimica E Farmaceutica Sa"/>
    <x v="3"/>
    <s v="Ceará"/>
    <s v="Arkema"/>
    <s v="LA CHAMBRE"/>
    <s v="PECEM"/>
    <s v="29053910"/>
    <s v="240 DRUM HEXILENO GLICOL (HG)"/>
    <n v="52011"/>
    <n v="52.01"/>
    <n v="597000"/>
    <n v="11.478341120147661"/>
    <x v="36"/>
    <s v="Not Identified"/>
    <s v="General Chemical"/>
  </r>
  <r>
    <d v="2017-06-08T00:00:00"/>
    <s v="June, 2017"/>
    <s v="June, 2017´"/>
    <s v="Nufarm Industria Quimica E Farmaceutica Sa"/>
    <x v="3"/>
    <s v="Ceará"/>
    <s v="Arkema"/>
    <s v="LA CHAMBRE"/>
    <s v="PECEM"/>
    <s v="29053910"/>
    <s v="320 DRUM PALLETS ISPM15   HEXILENO GLICOL"/>
    <n v="69348"/>
    <n v="69.349999999999994"/>
    <n v="795000"/>
    <n v="11.463921093614813"/>
    <x v="36"/>
    <s v="Not Identified"/>
    <s v="General Chemical"/>
  </r>
  <r>
    <d v="2017-06-05T00:00:00"/>
    <s v="June, 2017"/>
    <s v="June, 2017´"/>
    <s v="Nufarm Industria Quimica E Farmaceutica Sa"/>
    <x v="3"/>
    <s v="Ceará"/>
    <s v="Sulphur Mills Ltd."/>
    <s v="NHAVA SHEVA (JAWAHARLAL N"/>
    <s v="FORTALEZA"/>
    <s v="38081000"/>
    <s v="KAISO 250 CS NUMERO DO REGISTRO NOME COMUM DO PRINCIPIO ATIVO:LAMBDA-CYHALOTHRIN (LAMBDA-CIALOTRINA)"/>
    <n v="20710"/>
    <n v="20.71"/>
    <n v="174000"/>
    <n v="8.4017382906808304"/>
    <x v="6"/>
    <s v="Kaiso"/>
    <s v="Pesticide"/>
  </r>
  <r>
    <d v="2017-06-04T00:00:00"/>
    <s v="June, 2017"/>
    <s v="June, 2017´"/>
    <s v="Nufarm Industria Quimica E Farmaceutica Sa"/>
    <x v="3"/>
    <s v="Ceará"/>
    <s v="Ninhua Group Co., Ltd."/>
    <s v="SHANGHAI"/>
    <s v="FORTALEZA"/>
    <s v="29322000"/>
    <s v="ABAMECTIN TECNICO 95%"/>
    <n v="8960"/>
    <n v="8.9600000000000009"/>
    <n v="70900"/>
    <n v="7.9129464285714288"/>
    <x v="24"/>
    <s v="Not Identified"/>
    <s v="Insecticide"/>
  </r>
  <r>
    <d v="2017-06-04T00:00:00"/>
    <s v="June, 2017"/>
    <s v="June, 2017´"/>
    <s v="Nufarm Industria Quimica E Farmaceutica Sa"/>
    <x v="3"/>
    <s v="Florida"/>
    <s v="Sinotrans &amp; Csc"/>
    <s v="SHANGHAI"/>
    <s v="PECEM"/>
    <s v="29310000"/>
    <s v="GLIFOSATO TECNICONUFARM FC"/>
    <n v="100300"/>
    <n v="100.3"/>
    <n v="300000"/>
    <n v="2.9910269192422732"/>
    <x v="3"/>
    <s v="Nufosate"/>
    <s v="Herbicide"/>
  </r>
  <r>
    <d v="2017-06-04T00:00:00"/>
    <s v="June, 2017"/>
    <s v="June, 2017´"/>
    <s v="Nufarm Industria Quimica E Farmaceutica Sa"/>
    <x v="3"/>
    <s v="Ceará"/>
    <s v="Jiangsu Fengdeng Pesticide Co., Ltd."/>
    <s v="SHANGHAI"/>
    <s v="PECEM"/>
    <s v="29339969"/>
    <s v="FLUTRIAFOL TECNICO NUFARM FISCAL 30BAGS"/>
    <n v="13590"/>
    <n v="13.59"/>
    <n v="156000"/>
    <n v="11.479028697571744"/>
    <x v="4"/>
    <s v="Intake"/>
    <s v="Fungicide"/>
  </r>
  <r>
    <d v="2017-06-04T00:00:00"/>
    <s v="June, 2017"/>
    <s v="June, 2017´"/>
    <s v="Nufarm Industria Quimica E Farmaceutica Sa"/>
    <x v="3"/>
    <s v="Ceará"/>
    <s v="Nutrichem Co., Ltd."/>
    <s v="SHANGHAI"/>
    <s v="FORTALEZA"/>
    <s v="29339969"/>
    <s v="TOTAL FORTY PALLETS TEBUCONAZOLE TECHNICAL (TEBUCONAZOLE TECNICO AGRIPEC)"/>
    <n v="18180"/>
    <n v="18.18"/>
    <n v="209000"/>
    <n v="11.496149614961496"/>
    <x v="8"/>
    <s v="Torque"/>
    <s v="Fungicide"/>
  </r>
  <r>
    <d v="2017-06-03T00:00:00"/>
    <s v="June, 2017"/>
    <s v="June, 2017´"/>
    <s v="Nufarm Industria Quimica E Farmaceutica Sa"/>
    <x v="3"/>
    <s v="Ceará"/>
    <s v="Yongnong Biosciences Co., Ltd."/>
    <s v="SHANGHAI"/>
    <s v="PECEM"/>
    <s v="29333921"/>
    <s v="2 40´ X 8´ X 8´6&quot; GENERAL PU SLAC 60 BAGS PICLORAM TECNICO YN"/>
    <n v="30180"/>
    <n v="30.18"/>
    <n v="1451000"/>
    <n v="48.078197481776009"/>
    <x v="2"/>
    <s v="Not Identified"/>
    <s v="Herbicide"/>
  </r>
  <r>
    <d v="2017-06-03T00:00:00"/>
    <s v="June, 2017"/>
    <s v="June, 2017´"/>
    <s v="Nufarm Industria Quimica E Farmaceutica Sa"/>
    <x v="3"/>
    <s v="Ceará"/>
    <s v="Nufarm Gmb H &amp; Co."/>
    <s v="HAMBURG"/>
    <s v="PECEM"/>
    <s v="29189912"/>
    <s v="80 PALLET 2,4-D ACID TECNICO NUFARM"/>
    <n v="81840"/>
    <n v="81.84"/>
    <n v="1354000"/>
    <n v="16.544477028347995"/>
    <x v="9"/>
    <s v="2,4 D"/>
    <s v="Herbicide"/>
  </r>
  <r>
    <d v="2017-06-01T00:00:00"/>
    <s v="June, 2017"/>
    <s v="June, 2017´"/>
    <s v="Nufarm Industria Quimica E Farmaceutica Sa"/>
    <x v="3"/>
    <s v="Ceará"/>
    <s v="Nufarm Australia"/>
    <s v="MELBOURNE"/>
    <s v="FORTALEZA"/>
    <s v="38089100"/>
    <s v="UN3077,ENVIRONMENTALLY HAZARDOUS SUBSTANCE, SOLID, N.O.S (CONTAINS IMI:DACLOPRID), CLASS 9, PG III, 172 PALLETS &amp; DUNNAGE - 20 PALLETS"/>
    <n v="13758"/>
    <n v="13.76"/>
    <n v="311000"/>
    <n v="22.605029800843145"/>
    <x v="5"/>
    <s v="Nuprid"/>
    <s v="Insecticide"/>
  </r>
  <r>
    <d v="2017-06-01T00:00:00"/>
    <s v="June, 2017"/>
    <s v="June, 2017´"/>
    <s v="Nufarm Industria Quimica E Farmaceutica Sa"/>
    <x v="3"/>
    <s v="Florida"/>
    <s v="Jiangsu Changqing Agrochemical Co."/>
    <s v="SHANGHAI"/>
    <s v="SANTOS"/>
    <s v="29331990"/>
    <s v="18 BAGS PESTICIDE, SOLID, TOXIC, N.O.S. FIPRONIL TECH"/>
    <n v="9270"/>
    <n v="9.27"/>
    <n v="248000"/>
    <n v="26.752966558791801"/>
    <x v="18"/>
    <s v="Not Identified"/>
    <s v="Insecticide"/>
  </r>
  <r>
    <d v="2017-05-31T00:00:00"/>
    <s v="May, 2017"/>
    <s v="May, 2017´"/>
    <s v="Nufarm Industria Quimica E Farmaceutica Sa"/>
    <x v="3"/>
    <s v="Ceará"/>
    <s v="Ninhua Group Co., Ltd."/>
    <s v="SHANGHAI"/>
    <s v="PECEM"/>
    <s v="29333935"/>
    <s v="IMAZETAPIR TECNICO AGRIPEC"/>
    <n v="23220"/>
    <n v="23.22"/>
    <n v="314000"/>
    <n v="13.522825150732128"/>
    <x v="0"/>
    <s v="Kyte"/>
    <s v="Herbicide"/>
  </r>
  <r>
    <d v="2017-05-29T00:00:00"/>
    <s v="May, 2017"/>
    <s v="May, 2017´"/>
    <s v="Nufarm Industria Quimica E Farmaceutica Sa"/>
    <x v="3"/>
    <s v="Ceará"/>
    <s v="Gharda Chemicals Ltd."/>
    <s v="NHAVA SHEVA (JAWAHARLAL N"/>
    <s v="SUAPE"/>
    <s v="29242992"/>
    <s v="1X40 HC CONTAINERTOTAL 32 0 DRUMS I NSECTICIDE - DIFLUBENZURON TECNICO AGRIPEC"/>
    <n v="21080"/>
    <n v="21.08"/>
    <n v="384000"/>
    <n v="18.216318785578746"/>
    <x v="34"/>
    <s v="Not Identified"/>
    <s v="Insecticide"/>
  </r>
  <r>
    <d v="2017-05-28T00:00:00"/>
    <s v="May, 2017"/>
    <s v="May, 2017´"/>
    <s v="Nufarm Industria Quimica E Farmaceutica Sa"/>
    <x v="3"/>
    <s v="Florida"/>
    <s v="Shandong Weifang Rainbow Chemical Co., Ltd."/>
    <s v="QINGDAO"/>
    <s v="SANTOS"/>
    <s v="38089324"/>
    <s v="06 X 40´ X 8´ X 8´6&quot; GENERAL PU SLAC 6,480 CARTONS GLYPHOSATE 72% WG (NUFOSATE)"/>
    <n v="139320.01"/>
    <n v="139.32"/>
    <n v="759000"/>
    <n v="5.447889359181068"/>
    <x v="3"/>
    <s v="Nufosate"/>
    <s v="Herbicide"/>
  </r>
  <r>
    <d v="2017-05-27T00:00:00"/>
    <s v="May, 2017"/>
    <s v="May, 2017´"/>
    <s v="Nufarm Industria Quimica E Farmaceutica Sa"/>
    <x v="3"/>
    <s v="Ceará"/>
    <s v="Nufarm Gmb H &amp; Co."/>
    <s v="HAMBURG"/>
    <s v="PECEM"/>
    <s v="29189912"/>
    <s v="120 PALLET 2,4-D ACID TECNICO NUFARM"/>
    <n v="122760"/>
    <n v="122.76"/>
    <n v="2115000"/>
    <n v="17.228739002932553"/>
    <x v="9"/>
    <s v="2,4 D"/>
    <s v="Herbicide"/>
  </r>
  <r>
    <d v="2017-05-27T00:00:00"/>
    <s v="May, 2017"/>
    <s v="May, 2017´"/>
    <s v="Nufarm Industria Quimica E Farmaceutica Sa"/>
    <x v="3"/>
    <s v="Ceará"/>
    <s v="Newport China Tank Containers Co."/>
    <s v="HOUSTON (TX)"/>
    <s v="SUAPE"/>
    <s v="29211923"/>
    <s v="05 X 20´ X 8´ X 8´6&quot; TANK CONTA SLAC 5 TANK MONOISOPROPYLAMINE"/>
    <n v="72112"/>
    <n v="72.11"/>
    <n v="265000"/>
    <n v="3.6748391391169291"/>
    <x v="13"/>
    <s v="Not Identified"/>
    <s v="General Chemical"/>
  </r>
  <r>
    <d v="2017-05-25T00:00:00"/>
    <s v="May, 2017"/>
    <s v="May, 2017´"/>
    <s v="Nufarm Industria Quimica E Farmaceutica Sa"/>
    <x v="3"/>
    <s v="Ceará"/>
    <s v="Nufarm Gmb H &amp; Co."/>
    <s v="HAMBURG"/>
    <s v="PECEM"/>
    <s v="29189912"/>
    <s v="160 PALLET 2,4-D ACID TECNICO NUFARM"/>
    <n v="163679.99"/>
    <n v="163.68"/>
    <n v="2820000"/>
    <n v="17.22874005551931"/>
    <x v="9"/>
    <s v="2,4 D"/>
    <s v="Herbicide"/>
  </r>
  <r>
    <d v="2017-05-22T00:00:00"/>
    <s v="May, 2017"/>
    <s v="May, 2017´"/>
    <s v="Nufarm Industria Quimica E Farmaceutica Sa"/>
    <x v="3"/>
    <s v="Ceará"/>
    <s v="Sulphur Mills Ltd."/>
    <s v="NHAVA SHEVA (JAWAHARLAL N"/>
    <s v="FORTALEZA"/>
    <s v="38081000"/>
    <s v="KAISO 250 CS NUMERO DO REGISTRO COMUM DO PRINCIPIO ATIVO:LAMBDA-CYHALOTHRIN (LAMBDA-CIALOTRINA) CONCENTRACAO MINIMA DO INGREDIENTE ATIVO"/>
    <n v="20710"/>
    <n v="20.71"/>
    <n v="171000"/>
    <n v="8.2568807339449535"/>
    <x v="6"/>
    <s v="Kaiso"/>
    <s v="Pesticide"/>
  </r>
  <r>
    <d v="2017-05-20T00:00:00"/>
    <s v="May, 2017"/>
    <s v="May, 2017´"/>
    <s v="Nufarm Industria Quimica E Farmaceutica Sa"/>
    <x v="3"/>
    <s v="Ceará"/>
    <s v="Nufarm Australia"/>
    <s v="MELBOURNE"/>
    <s v="PECEM"/>
    <s v="29189912"/>
    <s v="100 PACKAGE NON HAZARDOUS   TECHNICAL 2,4-DICHLOROPHENOXYACETIC ACID"/>
    <n v="92000"/>
    <n v="92"/>
    <n v="1214000"/>
    <n v="13.195652173913043"/>
    <x v="9"/>
    <s v="2,4 D"/>
    <s v="Herbicide"/>
  </r>
  <r>
    <d v="2017-05-17T00:00:00"/>
    <s v="May, 2017"/>
    <s v="May, 2017´"/>
    <s v="Nufarm Industria Quimica E Farmaceutica Sa"/>
    <x v="3"/>
    <s v="Ceará"/>
    <s v="Vtg Tanktainer North America Inc."/>
    <s v="HOUSTON (TX)"/>
    <s v="SUAPE"/>
    <s v="29211923"/>
    <s v="5 TANK ISOPROPYLAMINE, CLASS 3 (8), MONOISOPROPYLAMINE, BULK"/>
    <n v="72248"/>
    <n v="72.25"/>
    <n v="265000"/>
    <n v="3.667921603366183"/>
    <x v="13"/>
    <s v="Not Identified"/>
    <s v="General Chemical"/>
  </r>
  <r>
    <d v="2017-05-15T00:00:00"/>
    <s v="May, 2017"/>
    <s v="May, 2017´"/>
    <s v="Nufarm Industria Quimica E Farmaceutica Sa"/>
    <x v="3"/>
    <s v="Ceará"/>
    <s v="Tagros Chemicals India Ltd."/>
    <s v="KATTUPALLI"/>
    <s v="SUAPE"/>
    <s v="29269023"/>
    <s v="80 DRUMS ON 23 WOODEN PALLETS OF CIPERMETRINA (CIPERMETRINA TAGROS TECNICO)"/>
    <n v="21280"/>
    <n v="21.28"/>
    <n v="192000"/>
    <n v="9.022556390977444"/>
    <x v="16"/>
    <s v="Not Identified"/>
    <s v="Insecticide"/>
  </r>
  <r>
    <d v="2017-05-15T00:00:00"/>
    <s v="May, 2017"/>
    <s v="May, 2017´"/>
    <s v="Nufarm Industria Quimica E Farmaceutica Sa"/>
    <x v="3"/>
    <s v="Ceará"/>
    <s v="Vtg Tanktainer North America Inc."/>
    <s v="HOUSTON (TX)"/>
    <s v="SUAPE"/>
    <s v="29210000"/>
    <s v="5 TNK UN1221, ISOPROPYLAMINE, CLASS 3 (8), PG   I, FLP: -22F, -30C, EMS:F-E, S-C   MONOISOPROPYLAMINE, BULK"/>
    <n v="72166"/>
    <n v="72.17"/>
    <n v="194000"/>
    <n v="2.6882465426932352"/>
    <x v="13"/>
    <s v="Not Identified"/>
    <s v="General Chemical"/>
  </r>
  <r>
    <d v="2017-05-15T00:00:00"/>
    <s v="May, 2017"/>
    <s v="May, 2017´"/>
    <s v="Nufarm Industria Quimica E Farmaceutica Sa"/>
    <x v="3"/>
    <s v="Ceará"/>
    <s v="Tagros Chemicals India Ltd."/>
    <s v="KATTUPALLI"/>
    <s v="SUAPE"/>
    <s v="29269023"/>
    <s v="80 DRUMS ON 22 WOODEN OF CIPERMETRINA (CIPERMETRINA TAGROS TECNICO)"/>
    <n v="21280"/>
    <n v="21.28"/>
    <n v="192000"/>
    <n v="9.022556390977444"/>
    <x v="16"/>
    <s v="Not Identified"/>
    <s v="Insecticide"/>
  </r>
  <r>
    <d v="2017-05-14T00:00:00"/>
    <s v="May, 2017"/>
    <s v="May, 2017´"/>
    <s v="Nufarm Industria Quimica E Farmaceutica Sa"/>
    <x v="3"/>
    <s v="Ceará"/>
    <s v="Nufarm Gmb H &amp; Co."/>
    <s v="HAMBURG"/>
    <s v="PECEM"/>
    <s v="29189912"/>
    <s v="80 CLL 2,4-D ACID TECNICO NUFARM"/>
    <n v="81840"/>
    <n v="81.84"/>
    <n v="1410000"/>
    <n v="17.228739002932553"/>
    <x v="9"/>
    <s v="2,4 D"/>
    <s v="Herbicide"/>
  </r>
  <r>
    <d v="2017-05-14T00:00:00"/>
    <s v="May, 2017"/>
    <s v="May, 2017´"/>
    <s v="Nufarm Industria Quimica E Farmaceutica Sa"/>
    <x v="3"/>
    <s v="Ceará"/>
    <s v="Nufarm Chemical Shanghai Co., Ltd."/>
    <s v="SHANGHAI"/>
    <s v="PECEM"/>
    <s v="29310000"/>
    <s v="GLIFOSATO TECNICO NUFARM FC"/>
    <n v="100300"/>
    <n v="100.3"/>
    <n v="301000"/>
    <n v="3.0009970089730809"/>
    <x v="3"/>
    <s v="Nufosate"/>
    <s v="Herbicide"/>
  </r>
  <r>
    <d v="2017-05-14T00:00:00"/>
    <s v="May, 2017"/>
    <s v="May, 2017´"/>
    <s v="Nufarm Industria Quimica E Farmaceutica Sa"/>
    <x v="3"/>
    <s v="Ceará"/>
    <s v="Jiangsu Fengdeng Pesticide Co., Ltd."/>
    <s v="SHANGHAI"/>
    <s v="PECEM"/>
    <s v="29339969"/>
    <s v="30BG FLUTRIAFOL TECNICO NUFARM FISCAL"/>
    <n v="13590"/>
    <n v="13.59"/>
    <n v="149000"/>
    <n v="10.963944076526857"/>
    <x v="4"/>
    <s v="Intake"/>
    <s v="Fungicide"/>
  </r>
  <r>
    <d v="2017-05-14T00:00:00"/>
    <s v="May, 2017"/>
    <s v="May, 2017´"/>
    <s v="Nufarm Industria Quimica E Farmaceutica Sa"/>
    <x v="3"/>
    <s v="Ceará"/>
    <s v="Nufarm Chemical Shanghai Co., Ltd."/>
    <s v="SHANGHAI"/>
    <s v="PECEM"/>
    <s v="29310000"/>
    <s v="GLIFOSATO TECNICO NUFARM FC"/>
    <n v="100300"/>
    <n v="100.3"/>
    <n v="301000"/>
    <n v="3.0009970089730809"/>
    <x v="3"/>
    <s v="Nufosate"/>
    <s v="Herbicide"/>
  </r>
  <r>
    <d v="2017-05-14T00:00:00"/>
    <s v="May, 2017"/>
    <s v="May, 2017´"/>
    <s v="Nufarm Industria Quimica E Farmaceutica Sa"/>
    <x v="3"/>
    <s v="Ceará"/>
    <s v="Nufarm Chemical Shanghai Co., Ltd."/>
    <s v="SHANGHAI"/>
    <s v="PECEM"/>
    <s v="29310000"/>
    <s v="GLIFOSATO TECNICO NUFARM FC"/>
    <n v="100300"/>
    <n v="100.3"/>
    <n v="301000"/>
    <n v="3.0009970089730809"/>
    <x v="3"/>
    <s v="Nufosate"/>
    <s v="Herbicide"/>
  </r>
  <r>
    <d v="2017-05-14T00:00:00"/>
    <s v="May, 2017"/>
    <s v="May, 2017´"/>
    <s v="Nufarm Industria Quimica E Farmaceutica Sa"/>
    <x v="3"/>
    <s v="Ceará"/>
    <s v="Nufarm Gmb H &amp; Co."/>
    <s v="HAMBURG"/>
    <s v="PECEM"/>
    <s v="29189912"/>
    <s v="120 PALLETS 2,4-D ACID TECNICO NUFARM"/>
    <n v="122760"/>
    <n v="122.76"/>
    <n v="2115000"/>
    <n v="17.228739002932553"/>
    <x v="9"/>
    <s v="2,4 D"/>
    <s v="Herbicide"/>
  </r>
  <r>
    <d v="2017-05-10T00:00:00"/>
    <s v="May, 2017"/>
    <s v="May, 2017´"/>
    <s v="Nufarm Industria Quimica E Farmaceutica Sa"/>
    <x v="3"/>
    <s v="Ceará"/>
    <s v="Newport China Tank Containers Co."/>
    <s v="HOUSTON (TX)"/>
    <s v="SUAPE"/>
    <s v="29211923"/>
    <s v="05 X 20´ X 8´ X 8´6&quot; TANK CONTA SLAC 5 TANK MONOISOPROPYLAMINE"/>
    <n v="72138"/>
    <n v="72.14"/>
    <n v="265000"/>
    <n v="3.6735146524716518"/>
    <x v="13"/>
    <s v="Not Identified"/>
    <s v="General Chemical"/>
  </r>
  <r>
    <d v="2017-05-08T00:00:00"/>
    <s v="May, 2017"/>
    <s v="May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7200"/>
    <n v="7.2"/>
    <n v="39200"/>
    <n v="5.4444444444444446"/>
    <x v="12"/>
    <s v="Nufuron"/>
    <s v="Herbicide"/>
  </r>
  <r>
    <d v="2017-05-08T00:00:00"/>
    <s v="May, 2017"/>
    <s v="May, 2017´"/>
    <s v="Nufarm Industria Quimica E Farmaceutica Sa"/>
    <x v="3"/>
    <s v="Ceará"/>
    <s v="Gharda Chemicals Ltd."/>
    <s v="ROTTERDAM"/>
    <s v="SUAPE"/>
    <s v="29269000"/>
    <s v="( CYPERMETHRIN TECHNICAL ) PYRETHROID, PESTICIDE, LIQUID, TOXIC"/>
    <n v="19760"/>
    <n v="19.760000000000002"/>
    <n v="43700"/>
    <n v="2.2115384615384617"/>
    <x v="16"/>
    <s v="Not Identified"/>
    <s v="Insecticide"/>
  </r>
  <r>
    <d v="2017-05-08T00:00:00"/>
    <s v="May, 2017"/>
    <s v="May, 2017´"/>
    <s v="Nufarm Industria Quimica E Farmaceutica Sa"/>
    <x v="3"/>
    <s v="Ceará"/>
    <s v="Excel Crop Care Ltd."/>
    <s v="PIPAVAV (VICTOR) PORT"/>
    <s v="FORTALEZA"/>
    <s v="29333922"/>
    <s v="4 X 20  FCL STC 320 DRUMS CLORPIRIFOS TECNICO AGRIPEC"/>
    <n v="96362"/>
    <n v="96.36"/>
    <n v="2910000"/>
    <n v="30.198626014404017"/>
    <x v="7"/>
    <s v="Agripec"/>
    <s v="Pesticide"/>
  </r>
  <r>
    <d v="2017-05-08T00:00:00"/>
    <s v="May, 2017"/>
    <s v="May, 2017´"/>
    <s v="Nufarm Industria Quimica E Farmaceutica Sa"/>
    <x v="3"/>
    <s v="Ceará"/>
    <s v="Sulphur Mills Ltd."/>
    <s v="NHAVA SHEVA (JAWAHARLAL N"/>
    <s v="FORTALEZA"/>
    <s v="38081000"/>
    <s v="NOME DO PRODUTO: KAISO 250 CS NUMERO DO REGISTRO: 13811:NOME COMUM DO PRINCIPIO ATIVO:LAMBDA-CYHALOTHRIN (LAMBDA-CIALOTRINA)"/>
    <n v="41420"/>
    <n v="41.42"/>
    <n v="341000"/>
    <n v="8.2327378078223088"/>
    <x v="6"/>
    <s v="Kaiso"/>
    <s v="Pesticide"/>
  </r>
  <r>
    <d v="2017-05-07T00:00:00"/>
    <s v="May, 2017"/>
    <s v="May, 2017´"/>
    <s v="Nufarm Industria Quimica E Farmaceutica Sa"/>
    <x v="3"/>
    <s v="Ceará"/>
    <s v="Jiangsu Fengdeng Pesticide Co., Ltd."/>
    <s v="SHANGHAI"/>
    <s v="PECEM"/>
    <s v="29339969"/>
    <s v="FLUTRIAFOL TECNICO NUFARM"/>
    <n v="13590"/>
    <n v="13.59"/>
    <n v="149000"/>
    <n v="10.963944076526857"/>
    <x v="4"/>
    <s v="Intake"/>
    <s v="Fungicide"/>
  </r>
  <r>
    <d v="2017-05-07T00:00:00"/>
    <s v="May, 2017"/>
    <s v="May, 2017´"/>
    <s v="Nufarm Industria Quimica E Farmaceutica Sa"/>
    <x v="3"/>
    <s v="Florida"/>
    <s v="Ninhua Group Co., Ltd."/>
    <s v="SHANGHAI"/>
    <s v="SANTOS"/>
    <s v="38089329"/>
    <s v="NIPPON 40"/>
    <n v="30240"/>
    <n v="30.24"/>
    <n v="165000"/>
    <n v="5.4563492063492065"/>
    <x v="1"/>
    <s v="Nippon 40"/>
    <s v="Herbicide"/>
  </r>
  <r>
    <d v="2017-05-04T00:00:00"/>
    <s v="May, 2017"/>
    <s v="May, 2017´"/>
    <s v="Nufarm Industria Quimica E Farmaceutica Sa"/>
    <x v="3"/>
    <s v="Ceará"/>
    <s v="Arkema"/>
    <s v="LA CHAMBRE"/>
    <s v="PECEM"/>
    <s v="29053910"/>
    <s v="80 DRUM HEXILENO GLICOL (HG) CAS 107-41-5"/>
    <n v="17337"/>
    <n v="17.34"/>
    <n v="199000"/>
    <n v="11.478341120147661"/>
    <x v="36"/>
    <s v="Not Identified"/>
    <s v="General Chemical"/>
  </r>
  <r>
    <d v="2017-05-03T00:00:00"/>
    <s v="May, 2017"/>
    <s v="May, 2017´"/>
    <s v="Nufarm Industria Quimica E Farmaceutica Sa"/>
    <x v="3"/>
    <s v="Ceará"/>
    <s v="Dow Chemical"/>
    <s v="HOUSTON (TX)"/>
    <s v="PECEM"/>
    <s v="34020000"/>
    <s v="156 DR TRITON(TM) X-114 SURFACTANT 470 LB PLASTIC DRUM"/>
    <n v="34754"/>
    <n v="34.75"/>
    <n v="85600"/>
    <n v="2.4630258387523738"/>
    <x v="14"/>
    <s v="Triton"/>
    <s v="Surfactant"/>
  </r>
  <r>
    <d v="2017-05-03T00:00:00"/>
    <s v="May, 2017"/>
    <s v="May, 2017´"/>
    <s v="Nufarm Industria Quimica E Farmaceutica Sa"/>
    <x v="3"/>
    <s v="Ceará"/>
    <s v="Newport China Tank Containers Co."/>
    <s v="HOUSTON (TX)"/>
    <s v="FORTALEZA"/>
    <s v="29211911"/>
    <s v="05 X 20´ X 8´ X 8´6&quot; TANK CONTA SLAC 5 TANK MONOISOPROPYLAMINE"/>
    <n v="72102"/>
    <n v="72.099999999999994"/>
    <n v="117000"/>
    <n v="1.6227011733377714"/>
    <x v="13"/>
    <s v="Not Identified"/>
    <s v="General Chemical"/>
  </r>
  <r>
    <d v="2017-05-03T00:00:00"/>
    <s v="May, 2017"/>
    <s v="May, 2017´"/>
    <s v="Nufarm Industria Quimica E Farmaceutica Sa"/>
    <x v="3"/>
    <s v="Ceará"/>
    <s v="Newport China Tank Containers Co."/>
    <s v="HOUSTON (TX)"/>
    <s v="FORTALEZA"/>
    <s v="29211911"/>
    <s v="05 X 20´ X 8´ X 8´6&quot; TANK CONTA SLAC 5 TANK MONOISOPROPYLAMINE"/>
    <n v="72139"/>
    <n v="72.14"/>
    <n v="117000"/>
    <n v="1.6218688920001663"/>
    <x v="13"/>
    <s v="Not Identified"/>
    <s v="General Chemical"/>
  </r>
  <r>
    <d v="2017-05-01T00:00:00"/>
    <s v="May, 2017"/>
    <s v="May, 2017´"/>
    <s v="Nufarm Industria Quimica E Farmaceutica Sa"/>
    <x v="3"/>
    <s v="Ceará"/>
    <s v="Gharda Chemicals Ltd."/>
    <s v="NHAVA SHEVA (JAWAHARLAL N"/>
    <s v="SUAPE"/>
    <s v="29242992"/>
    <s v="1X40 HC CONTAINER 32 0 DRUMSONLY I NSECTICIDE - DIFLUBENZURON TECNICO AGRIPEC FISCAL"/>
    <n v="21048"/>
    <n v="21.05"/>
    <n v="383000"/>
    <n v="18.196503230710757"/>
    <x v="34"/>
    <s v="Not Identified"/>
    <s v="Insecticide"/>
  </r>
  <r>
    <d v="2017-05-01T00:00:00"/>
    <s v="May, 2017"/>
    <s v="May, 2017´"/>
    <s v="Nufarm Industria Quimica E Farmaceutica Sa"/>
    <x v="3"/>
    <s v="Ceará"/>
    <s v="Gharda Chemicals Ltd."/>
    <s v="NHAVA SHEVA (JAWAHARLAL N"/>
    <s v="SUAPE"/>
    <s v="29333922"/>
    <s v="7 X 20 FTCONTAINERS INSECTICIDE- CLORPIRIFOS T ECNICOAGRIPEC FISCAL"/>
    <n v="148342"/>
    <n v="148.34"/>
    <n v="4480000"/>
    <n v="30.200482668428361"/>
    <x v="7"/>
    <s v="Agripec"/>
    <s v="Pesticide"/>
  </r>
  <r>
    <d v="2017-04-30T00:00:00"/>
    <s v="April, 2017"/>
    <s v="April, 2017´"/>
    <s v="Nufarm Industria Quimica E Farmaceutica Sa"/>
    <x v="3"/>
    <s v="Ceará"/>
    <s v="Jiangsu Fengdeng Pesticide Co., Ltd."/>
    <s v="SHANGHAI"/>
    <s v="PECEM"/>
    <s v="29339969"/>
    <s v="60BAGS FLUTRIAFOL TECNICO NUFARM FISCAL"/>
    <n v="27180"/>
    <n v="27.18"/>
    <n v="346000"/>
    <n v="12.729948491537895"/>
    <x v="4"/>
    <s v="Intake"/>
    <s v="Fungicide"/>
  </r>
  <r>
    <d v="2017-04-29T00:00:00"/>
    <s v="April, 2017"/>
    <s v="April, 2017´"/>
    <s v="Nufarm Industria Quimica E Farmaceutica Sa"/>
    <x v="3"/>
    <s v="Ceará"/>
    <s v="Yongnong Biosciences Co., Ltd."/>
    <s v="SHANGHAI"/>
    <s v="PECEM"/>
    <s v="29333921"/>
    <s v="60 BAG PICLORAM TECNICO YN"/>
    <n v="30180"/>
    <n v="30.18"/>
    <n v="1242000"/>
    <n v="41.153081510934392"/>
    <x v="2"/>
    <s v="Not Identified"/>
    <s v="Herbicide"/>
  </r>
  <r>
    <d v="2017-04-29T00:00:00"/>
    <s v="April, 2017"/>
    <s v="April, 2017´"/>
    <s v="Nufarm Industria Quimica E Farmaceutica Sa"/>
    <x v="3"/>
    <s v="Ceará"/>
    <s v="Nufarm Gmb H &amp; Co."/>
    <s v="HAMBURG"/>
    <s v="PECEM"/>
    <s v="29189912"/>
    <s v="120 PK 2,4-D ACID TECNICO NUFARM 1000 KG BIG BAGS, ON PALLETS"/>
    <n v="122760"/>
    <n v="122.76"/>
    <n v="1910000"/>
    <n v="15.558813945910719"/>
    <x v="9"/>
    <s v="2,4 D"/>
    <s v="Herbicide"/>
  </r>
  <r>
    <d v="2017-04-27T00:00:00"/>
    <s v="April, 2017"/>
    <s v="April, 2017´"/>
    <s v="Nufarm Industria Quimica E Farmaceutica Sa"/>
    <x v="3"/>
    <s v="Ceará"/>
    <s v="Nufarm Gmb H &amp; Co."/>
    <s v="HAMBURG"/>
    <s v="PECEM"/>
    <s v="29189912"/>
    <s v="80 PK 2,4-D ACID TECNICO NUFARM 1000 KG BIG BAGS, ON PALLETS"/>
    <n v="81840"/>
    <n v="81.84"/>
    <n v="1273000"/>
    <n v="15.554740957966764"/>
    <x v="9"/>
    <s v="2,4 D"/>
    <s v="Herbicide"/>
  </r>
  <r>
    <d v="2017-04-25T00:00:00"/>
    <s v="April, 2017"/>
    <s v="April, 2017´"/>
    <s v="Nufarm Industria Quimica E Farmaceutica Sa"/>
    <x v="3"/>
    <s v="Ceará"/>
    <s v="Vtg Tanktainer North America Inc."/>
    <s v="HOUSTON (TX)"/>
    <s v="SUAPE"/>
    <s v="29210000"/>
    <s v="5 TANK UN1221, ISOPROPYLAMINE, CLASS 3 MONOISOPROPYLAMINE,"/>
    <n v="72237"/>
    <n v="72.239999999999995"/>
    <n v="217000"/>
    <n v="3.0040007198527072"/>
    <x v="13"/>
    <s v="Not Identified"/>
    <s v="General Chemical"/>
  </r>
  <r>
    <d v="2017-04-24T00:00:00"/>
    <s v="April, 2017"/>
    <s v="April, 2017´"/>
    <s v="Nufarm Industria Quimica E Farmaceutica Sa"/>
    <x v="3"/>
    <s v="Ceará"/>
    <s v="Gharda Chemicals Ltd."/>
    <s v="NHAVA SHEVA (JAWAHARLAL N"/>
    <s v="SUAPE"/>
    <s v="29242992"/>
    <s v="1X40 HC CONTAINERTOTAL 32 0 DRUM NSECTICIDE DIFLUBENZURON TECNICO AGRIPEC FISCAL"/>
    <n v="21036"/>
    <n v="21.04"/>
    <n v="1463000"/>
    <n v="69.547442479558853"/>
    <x v="34"/>
    <s v="Not Identified"/>
    <s v="Insecticide"/>
  </r>
  <r>
    <d v="2017-04-24T00:00:00"/>
    <s v="April, 2017"/>
    <s v="April, 2017´"/>
    <s v="Nufarm Industria Quimica E Farmaceutica Sa"/>
    <x v="3"/>
    <s v="Ceará"/>
    <s v="Sulphur Mills Ltd."/>
    <s v="HAZIRA"/>
    <s v="SUAPE"/>
    <s v="38089100"/>
    <s v="57 IBC S KAISO 250 CS LAMB DA-CYHALOTHRIN PKG"/>
    <n v="62130"/>
    <n v="62.13"/>
    <n v="1409000"/>
    <n v="22.678255271205536"/>
    <x v="6"/>
    <s v="Kaiso"/>
    <s v="Pesticide"/>
  </r>
  <r>
    <d v="2017-04-23T00:00:00"/>
    <s v="April, 2017"/>
    <s v="April, 2017´"/>
    <s v="Nufarm Industria Quimica E Farmaceutica Sa"/>
    <x v="3"/>
    <s v="Ceará"/>
    <s v="Ninhua Group Co., Ltd."/>
    <s v="SHANGHAI"/>
    <s v="PECEM"/>
    <s v="29333935"/>
    <s v="IMAZETAPIR TECNICO AGRIPEC FISCAL"/>
    <n v="58050"/>
    <n v="58.05"/>
    <n v="1229000"/>
    <n v="21.171403962101635"/>
    <x v="0"/>
    <s v="Kyte"/>
    <s v="Herbicide"/>
  </r>
  <r>
    <d v="2017-04-22T00:00:00"/>
    <s v="April, 2017"/>
    <s v="April, 2017´"/>
    <s v="Nufarm Industria Quimica E Farmaceutica Sa"/>
    <x v="3"/>
    <s v="Ceará"/>
    <s v="Nufarm Gmb H &amp; Co."/>
    <s v="HAMBURG"/>
    <s v="PECEM"/>
    <s v="29189912"/>
    <s v="40 PX ACID TECNICO NUFARM BIG BAGS, ON PALLETS"/>
    <n v="40920"/>
    <n v="40.92"/>
    <n v="637000"/>
    <n v="15.566959921798631"/>
    <x v="9"/>
    <s v="2,4 D"/>
    <s v="Herbicide"/>
  </r>
  <r>
    <d v="2017-04-20T00:00:00"/>
    <s v="April, 2017"/>
    <s v="April, 2017´"/>
    <s v="Nufarm Industria Quimica E Farmaceutica Sa"/>
    <x v="3"/>
    <s v="Ceará"/>
    <s v="Arkema"/>
    <s v="LA CHAMBRE"/>
    <s v="PECEM"/>
    <s v="29053910"/>
    <s v="80 DRUM HEXILENO GLICOL (HG) CAS 107-41-5"/>
    <n v="17337"/>
    <n v="17.34"/>
    <n v="117000"/>
    <n v="6.7485724173732482"/>
    <x v="36"/>
    <s v="Not Identified"/>
    <s v="General Chemical"/>
  </r>
  <r>
    <d v="2017-04-20T00:00:00"/>
    <s v="April, 2017"/>
    <s v="April, 2017´"/>
    <s v="Nufarm Industria Quimica E Farmaceutica Sa"/>
    <x v="3"/>
    <s v="Ceará"/>
    <s v="Gharda Chemicals Ltd."/>
    <s v="ROTTERDAM"/>
    <s v="SUAPE"/>
    <s v="29260000"/>
    <s v="PALLETIZED ON HEAT TREATED PALLETS ( CYPERMETHRIN TECHNICAL ) PYRETHROID, PESTICIDE, LIQUID,TOXIC6.1 UN3352 PACKING GROUP III"/>
    <n v="19760"/>
    <n v="19.760000000000002"/>
    <n v="120000"/>
    <n v="6.0728744939271255"/>
    <x v="16"/>
    <s v="Not Identified"/>
    <s v="Insecticide"/>
  </r>
  <r>
    <d v="2017-04-19T00:00:00"/>
    <s v="April, 2017"/>
    <s v="April, 2017´"/>
    <s v="Nufarm Industria Quimica E Farmaceutica Sa"/>
    <x v="3"/>
    <s v="Ceará"/>
    <s v="Vtg Tanktainer North America Inc."/>
    <s v="HOUSTON (TX)"/>
    <s v="FORTALEZA"/>
    <s v="29210000"/>
    <s v="5 TANK UN1221, ISOPROPYLAMINE, CLASS 3 (8), PG   I, FLP: -22F, -30C, EMS:F-E, S-C   MONOISOPROPYLAMINE, BULK"/>
    <n v="72183"/>
    <n v="72.180000000000007"/>
    <n v="217000"/>
    <n v="3.0062480085338654"/>
    <x v="13"/>
    <s v="Not Identified"/>
    <s v="General Chemical"/>
  </r>
  <r>
    <d v="2017-04-19T00:00:00"/>
    <s v="April, 2017"/>
    <s v="April, 2017´"/>
    <s v="Nufarm Industria Quimica E Farmaceutica Sa"/>
    <x v="3"/>
    <s v="Ceará"/>
    <s v="Vtg Tanktainer North America Inc."/>
    <s v="HOUSTON (TX)"/>
    <s v="FORTALEZA"/>
    <s v="29210000"/>
    <s v="5 TANK ISOPROPYLAMINE, MONOISOPROPYLAMINE, BULK"/>
    <n v="72174"/>
    <n v="72.17"/>
    <n v="217000"/>
    <n v="3.0066228835868873"/>
    <x v="13"/>
    <s v="Not Identified"/>
    <s v="General Chemical"/>
  </r>
  <r>
    <d v="2017-04-17T00:00:00"/>
    <s v="April, 2017"/>
    <s v="April, 2017´"/>
    <s v="Nufarm Industria Quimica E Farmaceutica Sa"/>
    <x v="3"/>
    <s v="Ceará"/>
    <s v="Sulphur Mills Ltd."/>
    <s v="HAZIRA"/>
    <s v="SUAPE"/>
    <s v="38089100"/>
    <s v="2 X 20?´ST CONTAINER 38 IBCS 250 CS LAMBDA-CYHALOTHRIN PKG?: 1 X 1000 LTRS X 38 IBCS"/>
    <n v="41420"/>
    <n v="41.42"/>
    <n v="940000"/>
    <n v="22.694350555287301"/>
    <x v="6"/>
    <s v="Kaiso"/>
    <s v="Pesticide"/>
  </r>
  <r>
    <d v="2017-04-16T00:00:00"/>
    <s v="April, 2017"/>
    <s v="April, 2017´"/>
    <s v="Nufarm Industria Quimica E Farmaceutica Sa"/>
    <x v="3"/>
    <s v="Ceará"/>
    <s v="Ninhua Group Co., Ltd."/>
    <s v="SHANGHAI"/>
    <s v="SUAPE"/>
    <s v="29322000"/>
    <s v="400 DRUMS ABAMECTIN TECNICO 95% FISCAL"/>
    <n v="11200"/>
    <n v="11.2"/>
    <n v="146000"/>
    <n v="13.035714285714286"/>
    <x v="24"/>
    <s v="Not Identified"/>
    <s v="Insecticide"/>
  </r>
  <r>
    <d v="2017-04-12T00:00:00"/>
    <s v="April, 2017"/>
    <s v="April, 2017´"/>
    <s v="Nufarm Industria Quimica E Farmaceutica Sa"/>
    <x v="3"/>
    <s v="Ceará"/>
    <s v="Newport China Tank Containers Co."/>
    <s v="HOUSTON (TX)"/>
    <s v="FORTALEZA"/>
    <s v="29210000"/>
    <s v="5 TK MONOISOPROPYLAMINE"/>
    <n v="57651"/>
    <n v="57.65"/>
    <n v="173000"/>
    <n v="3.0008152503859429"/>
    <x v="13"/>
    <s v="Not Identified"/>
    <s v="General Chemical"/>
  </r>
  <r>
    <d v="2017-04-12T00:00:00"/>
    <s v="April, 2017"/>
    <s v="April, 2017´"/>
    <s v="Nufarm Industria Quimica E Farmaceutica Sa"/>
    <x v="3"/>
    <s v="Ceará"/>
    <s v="Vtg Tanktainer North America Inc."/>
    <s v="HOUSTON (TX)"/>
    <s v="FORTALEZA"/>
    <s v="29210000"/>
    <s v="5 TNK UN1221, ISOPROPYLAMINE, CLASS 3 (8), PG   I,"/>
    <n v="72120"/>
    <n v="72.12"/>
    <n v="217000"/>
    <n v="3.0088740987243483"/>
    <x v="13"/>
    <s v="Not Identified"/>
    <s v="General Chemical"/>
  </r>
  <r>
    <d v="2017-04-10T00:00:00"/>
    <s v="April, 2017"/>
    <s v="April, 2017´"/>
    <s v="Nufarm Industria Quimica E Farmaceutica Sa"/>
    <x v="3"/>
    <s v="Ceará"/>
    <s v="Gharda Chemicals Ltd."/>
    <s v="NHAVA SHEVA (JAWAHARLAL N"/>
    <s v="SUAPE"/>
    <s v="29242992"/>
    <s v="1X40 HC CONTAINER TOTAL 320 DRUMS ONLY TOTAL THREE HUNDRED TWENTY DR UMS ONLY INSECTICIDE DIFLUBENZURON TECNICO AGRIPEC PACKING 320 DRUMS X 50 KGS OPEN TOP HEAD TYPE MS LACQUERED EPOXY) COATED DRUMS OF UN APPROVED SPECN AND PALLETISED. CLASS 9:UN NO.?:3077 PKG GRP ?: III"/>
    <n v="21041"/>
    <n v="21.04"/>
    <n v="1464000"/>
    <n v="69.57844208925431"/>
    <x v="34"/>
    <s v="Not Identified"/>
    <s v="Insecticide"/>
  </r>
  <r>
    <d v="2017-04-10T00:00:00"/>
    <s v="April, 2017"/>
    <s v="April, 2017´"/>
    <s v="Nufarm Industria Quimica E Farmaceutica Sa"/>
    <x v="3"/>
    <s v="Ceará"/>
    <s v="Sulphur Mills Ltd."/>
    <s v="HAZIRA"/>
    <s v="SUAPE"/>
    <s v="38089100"/>
    <s v="02 X 20?´ST CONTAINER TOTAL 38 IBC?´S LAMBDA-CYHALOTHRIN"/>
    <n v="41420"/>
    <n v="41.42"/>
    <n v="940000"/>
    <n v="22.694350555287301"/>
    <x v="6"/>
    <s v="Kaiso"/>
    <s v="Pesticide"/>
  </r>
  <r>
    <d v="2017-04-10T00:00:00"/>
    <s v="April, 2017"/>
    <s v="April, 2017´"/>
    <s v="Nufarm Industria Quimica E Farmaceutica Sa"/>
    <x v="3"/>
    <s v="Ceará"/>
    <s v="Nufarm Gmb H &amp; Co."/>
    <s v="HAMBURG"/>
    <s v="PECEM"/>
    <s v="29189912"/>
    <s v="140 PALLETS 2,4-D ACID TECNICO NUFARM"/>
    <n v="143220"/>
    <n v="143.22"/>
    <n v="2228000"/>
    <n v="15.556486524228459"/>
    <x v="9"/>
    <s v="2,4 D"/>
    <s v="Herbicide"/>
  </r>
  <r>
    <d v="2017-04-09T00:00:00"/>
    <s v="April, 2017"/>
    <s v="April, 2017´"/>
    <s v="Nufarm Industria Quimica E Farmaceutica Sa"/>
    <x v="3"/>
    <s v="Florida"/>
    <s v="Shandong Weifang Rainbow Chemical Co., Ltd."/>
    <s v="QINGDAO"/>
    <s v="SANTOS"/>
    <s v="38089325"/>
    <s v="9 20´ X 8´ X 8´6&quot; GENERAL PU SLAC 7,200 JERRICANS 144, 000.00LITERS NUQUAT PARAQUAT 276 G,L SL) PACKED IN 20LITERS,DRUM WITH PALLETS, TOTAL 7200DRUMS"/>
    <n v="168235"/>
    <n v="168.24"/>
    <n v="655000"/>
    <n v="3.8933634499361012"/>
    <x v="21"/>
    <s v="Nuquat"/>
    <s v="Herbicide"/>
  </r>
  <r>
    <d v="2017-04-09T00:00:00"/>
    <s v="April, 2017"/>
    <s v="April, 2017´"/>
    <s v="Nufarm Industria Quimica E Farmaceutica Sa"/>
    <x v="3"/>
    <s v="Ceará"/>
    <s v="Ninhua Group Co., Ltd."/>
    <s v="SHANGHAI"/>
    <s v="SUAPE"/>
    <s v="29309054"/>
    <s v="DIMETOATO TECNICO AGRIPEC"/>
    <n v="49728"/>
    <n v="49.73"/>
    <n v="240000"/>
    <n v="4.8262548262548259"/>
    <x v="35"/>
    <s v="Not Identified"/>
    <s v="Insecticide"/>
  </r>
  <r>
    <d v="2017-04-09T00:00:00"/>
    <s v="April, 2017"/>
    <s v="April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7200"/>
    <n v="7.2"/>
    <n v="28000"/>
    <n v="3.8888888888888888"/>
    <x v="12"/>
    <s v="Nufuron"/>
    <s v="Herbicide"/>
  </r>
  <r>
    <d v="2017-04-04T00:00:00"/>
    <s v="April, 2017"/>
    <s v="April, 2017´"/>
    <s v="Nufarm Industria Quimica E Farmaceutica Sa"/>
    <x v="3"/>
    <s v="Ceará"/>
    <s v="Vtg Tanktainer North America Inc."/>
    <s v="HOUSTON (TX)"/>
    <s v="SUAPE"/>
    <s v="29211923"/>
    <s v="5 TANK UN1221, ISOPROPYLAMINE MONOISOPROPYLAMINE, BULK"/>
    <n v="72120"/>
    <n v="72.12"/>
    <n v="330000"/>
    <n v="4.5757071547420969"/>
    <x v="13"/>
    <s v="Not Identified"/>
    <s v="General Chemical"/>
  </r>
  <r>
    <d v="2017-04-04T00:00:00"/>
    <s v="April, 2017"/>
    <s v="April, 2017´"/>
    <s v="Nufarm Industria Quimica E Farmaceutica Sa"/>
    <x v="3"/>
    <s v="Ceará"/>
    <s v="Vtg Tanktainer North America Inc."/>
    <s v="HOUSTON (TX)"/>
    <s v="SUAPE"/>
    <s v="29211923"/>
    <s v="5 TANK UN1221, ISOPROPYLAMINE"/>
    <n v="72156"/>
    <n v="72.16"/>
    <n v="330000"/>
    <n v="4.5734242474638283"/>
    <x v="13"/>
    <s v="Not Identified"/>
    <s v="General Chemical"/>
  </r>
  <r>
    <d v="2017-04-03T00:00:00"/>
    <s v="April, 2017"/>
    <s v="April, 2017´"/>
    <s v="Nufarm Industria Quimica E Farmaceutica Sa"/>
    <x v="3"/>
    <s v="Ceará"/>
    <s v="Gharda Chemicals Ltd."/>
    <s v="NHAVA SHEVA (JAWAHARLAL N"/>
    <s v="SUAPE"/>
    <s v="29333922"/>
    <s v="2 X 20 136 DRUMS INSECTICIDE - CLORPIRIFOS TECNICO AGRIPEC FISCAL ID"/>
    <n v="42353"/>
    <n v="42.35"/>
    <n v="1121000"/>
    <n v="26.468018794418342"/>
    <x v="7"/>
    <s v="Agripec"/>
    <s v="Pesticide"/>
  </r>
  <r>
    <d v="2017-04-02T00:00:00"/>
    <s v="April, 2017"/>
    <s v="April, 2017´"/>
    <s v="Nufarm Industria Quimica E Farmaceutica Sa"/>
    <x v="3"/>
    <s v="Ceará"/>
    <s v="Yongnong Biosciences Co., Ltd."/>
    <s v="SHANGHAI"/>
    <s v="PECEM"/>
    <s v="29333921"/>
    <s v="PICLORAM TECNICO YN TOTAL 40 OF PALLETS"/>
    <n v="40240"/>
    <n v="40.24"/>
    <n v="1656000"/>
    <n v="41.153081510934392"/>
    <x v="2"/>
    <s v="Not Identified"/>
    <s v="Herbicide"/>
  </r>
  <r>
    <d v="2017-03-31T00:00:00"/>
    <s v="March, 2017"/>
    <s v="March, 2017´"/>
    <s v="Nufarm Industria Quimica E Farmaceutica Sa"/>
    <x v="3"/>
    <s v="Florida"/>
    <s v="Nutrichem Co., Ltd."/>
    <s v="SHANGHAI"/>
    <s v="SANTOS"/>
    <s v="29333935"/>
    <s v="540 DRUM IMAZETHAPYR TECH (IMAZETAPIR TECNICO NUFARM)"/>
    <n v="23220"/>
    <n v="23.22"/>
    <n v="494000"/>
    <n v="21.274763135228252"/>
    <x v="0"/>
    <s v="Kyte"/>
    <s v="Herbicide"/>
  </r>
  <r>
    <d v="2017-03-30T00:00:00"/>
    <s v="March, 2017"/>
    <s v="March, 2017´"/>
    <s v="Nufarm Industria Quimica E Farmaceutica Sa"/>
    <x v="3"/>
    <s v="Ceará"/>
    <s v="Nufarm Australia"/>
    <s v="MELBOURNE"/>
    <s v="FORTALEZA"/>
    <s v="38080000"/>
    <s v="288 PACKAGES UN3077, ENVIRONMENTALLY HAZARDOUS SUBSTANCE, SOLID, N.O.:S (CONTAINS IMIDACLOPRID), CLASS 9, PG III"/>
    <n v="45984"/>
    <n v="45.98"/>
    <n v="166000"/>
    <n v="3.6099512874043147"/>
    <x v="5"/>
    <s v="Nuprid"/>
    <s v="Insecticide"/>
  </r>
  <r>
    <d v="2017-03-30T00:00:00"/>
    <s v="March, 2017"/>
    <s v="March, 2017´"/>
    <s v="Nufarm Industria Quimica E Farmaceutica Sa"/>
    <x v="3"/>
    <s v="Ceará"/>
    <s v="Sulphur Mills Ltd."/>
    <s v="NHAVA SHEVA (JAWAHARLAL N"/>
    <s v="SANTOS"/>
    <s v="38081000"/>
    <s v="NUPRID 700 WG (IMIDACLOPRIDO)"/>
    <n v="9620"/>
    <n v="9.6199999999999992"/>
    <n v="85100"/>
    <n v="8.8461538461538467"/>
    <x v="5"/>
    <s v="Nuprid"/>
    <s v="Insecticide"/>
  </r>
  <r>
    <d v="2017-03-30T00:00:00"/>
    <s v="March, 2017"/>
    <s v="March, 2017´"/>
    <s v="Nufarm Industria Quimica E Farmaceutica Sa"/>
    <x v="3"/>
    <s v="Ceará"/>
    <s v="Nufarm Australia"/>
    <s v="MELBOURNE"/>
    <s v="FORTALEZA"/>
    <s v="38080000"/>
    <s v="270 PACKAGES UN3077, ENVIRONMENTALLY HAZARDOUS SUBSTANCE, SOLID, N.O.:S (CONTAINS IMIDACLOPRID) CLASS 9, PG III"/>
    <n v="43110"/>
    <n v="43.11"/>
    <n v="155000"/>
    <n v="3.5954534910693576"/>
    <x v="5"/>
    <s v="Nuprid"/>
    <s v="Insecticide"/>
  </r>
  <r>
    <d v="2017-03-29T00:00:00"/>
    <s v="March, 2017"/>
    <s v="March, 2017´"/>
    <s v="Nufarm Industria Quimica E Farmaceutica Sa"/>
    <x v="3"/>
    <s v="Florida"/>
    <s v="Shandong Weifang Rainbow Chemical Co., Ltd."/>
    <s v="QINGDAO"/>
    <s v="SANTOS"/>
    <s v="38089325"/>
    <s v="112, 000.00LITERS NUQUAT (PARAQUAT 276 G,L SL) PACKED IN 20LITERS,DRU:M WITH PALLETS, TOTAL 5600DRUMS"/>
    <n v="130843.99"/>
    <n v="130.84"/>
    <n v="543000"/>
    <n v="4.1499804461786898"/>
    <x v="21"/>
    <s v="Nuquat"/>
    <s v="Herbicide"/>
  </r>
  <r>
    <d v="2017-03-28T00:00:00"/>
    <s v="March, 2017"/>
    <s v="March, 2017´"/>
    <s v="Nufarm Industria Quimica E Farmaceutica Sa"/>
    <x v="3"/>
    <s v="Ceará"/>
    <s v="Newport China Tank Containers Co."/>
    <s v="HOUSTON (TX)"/>
    <s v="PECEM"/>
    <s v="29211923"/>
    <s v="5 TANK, RECTANGULAR ISOPROPYLAMINE"/>
    <n v="72265"/>
    <n v="72.260000000000005"/>
    <n v="344000"/>
    <n v="4.7602573860098252"/>
    <x v="13"/>
    <s v="Not Identified"/>
    <s v="General Chemical"/>
  </r>
  <r>
    <d v="2017-03-28T00:00:00"/>
    <s v="March, 2017"/>
    <s v="March, 2017´"/>
    <s v="Nufarm Industria Quimica E Farmaceutica Sa"/>
    <x v="3"/>
    <s v="Ceará"/>
    <s v="Volvo Group North America Llc ."/>
    <s v="HOUSTON (TX)"/>
    <s v="SUAPE"/>
    <s v="29211923"/>
    <s v="7 TANK UN1221, ISOPROPYLAMINE, CLASS 3(8),   PGI, FLP: -22F, -30C, EMS:F-E, S-C   MONOISOPROPYLAMINE, BULK"/>
    <n v="101177"/>
    <n v="101.18"/>
    <n v="482000"/>
    <n v="4.7639285608389255"/>
    <x v="13"/>
    <s v="Not Identified"/>
    <s v="General Chemical"/>
  </r>
  <r>
    <d v="2017-03-26T00:00:00"/>
    <s v="March, 2017"/>
    <s v="March, 2017´"/>
    <s v="Nufarm Industria Quimica E Farmaceutica Sa"/>
    <x v="3"/>
    <s v="Florida"/>
    <s v="Shandong Weifang Rainbow Chemical Co., Ltd."/>
    <s v="QINGDAO"/>
    <s v="SANTOS"/>
    <s v="38089325"/>
    <s v="07 20´ X 8´ X 8´6&quot; GENERAL PU SLAC 5,600 JERRICANS 112, 000.00LITERS NUQUAT (PARAQUAT 276 G,L SL)"/>
    <n v="130850.01"/>
    <n v="130.85"/>
    <n v="543000"/>
    <n v="4.149789518548757"/>
    <x v="21"/>
    <s v="Nuquat"/>
    <s v="Herbicide"/>
  </r>
  <r>
    <d v="2017-03-26T00:00:00"/>
    <s v="March, 2017"/>
    <s v="March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4536"/>
    <n v="4.54"/>
    <n v="18800"/>
    <n v="4.1446208112874778"/>
    <x v="12"/>
    <s v="Nufuron"/>
    <s v="Herbicide"/>
  </r>
  <r>
    <d v="2017-03-25T00:00:00"/>
    <s v="March, 2017"/>
    <s v="March, 2017´"/>
    <s v="Nufarm Industria Quimica E Farmaceutica Sa"/>
    <x v="3"/>
    <s v="Ceará"/>
    <s v="Ninhua Group Co., Ltd."/>
    <s v="SHANGHAI"/>
    <s v="SUAPE"/>
    <s v="29309054"/>
    <s v="DIMETOATO TECNICO AGRIPEC UN NO:2783 CLASS:6.1 FISCAL ID"/>
    <n v="49728"/>
    <n v="49.73"/>
    <n v="244000"/>
    <n v="4.9066924066924065"/>
    <x v="35"/>
    <s v="Not Identified"/>
    <s v="Insecticide"/>
  </r>
  <r>
    <d v="2017-03-23T00:00:00"/>
    <s v="March, 2017"/>
    <s v="March, 2017´"/>
    <s v="Nufarm Industria Quimica E Farmaceutica Sa"/>
    <x v="3"/>
    <s v="Ceará"/>
    <s v="Nufarm Gmb H &amp; Co."/>
    <s v="HAMBURG"/>
    <s v="PECEM"/>
    <s v="29189912"/>
    <s v="180 PALLET 2,4-D ACID TECNICO NUFARM"/>
    <n v="184140"/>
    <n v="184.14"/>
    <n v="2840000"/>
    <n v="15.423047681112196"/>
    <x v="9"/>
    <s v="2,4 D"/>
    <s v="Herbicide"/>
  </r>
  <r>
    <d v="2017-03-23T00:00:00"/>
    <s v="March, 2017"/>
    <s v="March, 2017´"/>
    <s v="Nufarm Industria Quimica E Farmaceutica Sa"/>
    <x v="3"/>
    <s v="Ceará"/>
    <s v="Nufarm Australia"/>
    <s v="MELBOURNE"/>
    <s v="FORTALEZA"/>
    <s v="38080000"/>
    <s v="576 PACKAGES UN3077, ENVIRONMENTALLY HAZARDOUS SUBSTANCE, SO LID, N.O.S (CONTAINS IMIDACLOPRID), NUPRID 700WG"/>
    <n v="45984"/>
    <n v="45.98"/>
    <n v="166000"/>
    <n v="3.6099512874043147"/>
    <x v="5"/>
    <s v="Nuprid"/>
    <s v="Insecticide"/>
  </r>
  <r>
    <d v="2017-03-23T00:00:00"/>
    <s v="March, 2017"/>
    <s v="March, 2017´"/>
    <s v="Nufarm Industria Quimica E Farmaceutica Sa"/>
    <x v="3"/>
    <s v="Ceará"/>
    <s v="Taminco Bvba"/>
    <s v="ANTWERPEN"/>
    <s v="FORTALEZA"/>
    <s v="29210000"/>
    <s v="6 TANK,CYLINDRICAL   UN 1160 DIMETHYLAMINE   AQUEOUS SOLUTION"/>
    <n v="110440"/>
    <n v="110.44"/>
    <n v="353000"/>
    <n v="3.1963056863455268"/>
    <x v="15"/>
    <s v="Not Identified"/>
    <s v="General Chemical"/>
  </r>
  <r>
    <d v="2017-03-20T00:00:00"/>
    <s v="March, 2017"/>
    <s v="March, 2017´"/>
    <s v="Nufarm Industria Quimica E Farmaceutica Sa"/>
    <x v="3"/>
    <s v="Ceará"/>
    <s v="Gulf Express Line"/>
    <s v="SAVANNAH (GA)"/>
    <s v="SANTOS"/>
    <s v="38089359"/>
    <s v="UN3265, CORROSIVE LIQUID, ACIDIC, ORGANIC, N.O.S., (UREA SULFATE AND ETHEPHON),"/>
    <n v="18430"/>
    <n v="18.43"/>
    <n v="380000"/>
    <n v="20.618556701030929"/>
    <x v="9"/>
    <s v="2,4 D"/>
    <s v="Herbicide"/>
  </r>
  <r>
    <d v="2017-03-20T00:00:00"/>
    <s v="March, 2017"/>
    <s v="March, 2017´"/>
    <s v="Nufarm Industria Quimica E Farmaceutica Sa"/>
    <x v="3"/>
    <s v="Ceará"/>
    <s v="Gulf Express Line"/>
    <s v="SAVANNAH (GA)"/>
    <s v="SANTOS"/>
    <s v="38089359"/>
    <s v="UN3265, CORROSIVE LIQUID, ACIDIC, ORGANIC, N.O.S., (UREA SULFATE AND ETHEPHON),"/>
    <n v="89004"/>
    <n v="89"/>
    <n v="1837000"/>
    <n v="20.639521819244077"/>
    <x v="9"/>
    <s v="2,4 D"/>
    <s v="Herbicide"/>
  </r>
  <r>
    <d v="2017-03-18T00:00:00"/>
    <s v="March, 2017"/>
    <s v="March, 2017´"/>
    <s v="Nufarm Industria Quimica E Farmaceutica Sa"/>
    <x v="3"/>
    <s v="Ceará"/>
    <s v="Changzhou August Agrochem Co., Ltd."/>
    <s v="SHANGHAI"/>
    <s v="SANTOS"/>
    <s v="38089300"/>
    <s v="30 CARTOON BOXES X 20L PALLETS USED X 3 PALLET 600L 10 CARTOON BOXES X 20L 1 PALLET 200L UN 3082 ENVIRONMENTA LLY HAZARDOUS SUBSTANCE, LIQUID, N.O.S (THIDIAZURON,DIURON MIXTURE)"/>
    <n v="2604"/>
    <n v="2.6"/>
    <n v="19000"/>
    <n v="7.2964669738863286"/>
    <x v="30"/>
    <s v="Not Identified"/>
    <s v="Herbicide"/>
  </r>
  <r>
    <d v="2017-03-18T00:00:00"/>
    <s v="March, 2017"/>
    <s v="March, 2017´"/>
    <s v="Nufarm Industria Quimica E Farmaceutica Sa"/>
    <x v="3"/>
    <s v="Ceará"/>
    <s v="Changzhou August Agrochem Co., Ltd."/>
    <s v="SHANGHAI"/>
    <s v="SANTOS"/>
    <s v="38089300"/>
    <s v="30 CARTOON BOXES X 20L 600L 20 CARTOON BOXES X 2 0L 1 PALLET 17 PALLET 400L UN 3082 ENVIRONMENTALLY HAZARDOUS SUBSTANCE, LIQUID, N O.S (THIDIAZURON,DIURON MIXTURE) 500CARTONS 17 PALLETS"/>
    <n v="12958"/>
    <n v="12.96"/>
    <n v="94700"/>
    <n v="7.3082265781756446"/>
    <x v="30"/>
    <s v="Not Identified"/>
    <s v="Herbicide"/>
  </r>
  <r>
    <d v="2017-03-16T00:00:00"/>
    <s v="March, 2017"/>
    <s v="March, 2017´"/>
    <s v="Nufarm Industria Quimica E Farmaceutica Sa"/>
    <x v="3"/>
    <s v="Ceará"/>
    <s v="Nufarm Gmb H &amp; Co."/>
    <s v="HAMBURG"/>
    <s v="PECEM"/>
    <s v="29189912"/>
    <s v="PACKAGES 2,4-D ACID TECNICO NUFARM"/>
    <n v="81840"/>
    <n v="81.84"/>
    <n v="1262000"/>
    <n v="15.420332355816226"/>
    <x v="9"/>
    <s v="2,4 D"/>
    <s v="Herbicide"/>
  </r>
  <r>
    <d v="2017-03-16T00:00:00"/>
    <s v="March, 2017"/>
    <s v="March, 2017´"/>
    <s v="Nufarm Industria Quimica E Farmaceutica Sa"/>
    <x v="3"/>
    <s v="Ceará"/>
    <s v="Arkema"/>
    <s v="LA CHAMBRE"/>
    <s v="PECEM"/>
    <s v="29053910"/>
    <s v="80 DRUM X195KG NW EACH ON 20 PALLETS ISPM15 HEXILENO GLICOL (HG)"/>
    <n v="17337"/>
    <n v="17.34"/>
    <n v="110000"/>
    <n v="6.3448116744534806"/>
    <x v="36"/>
    <s v="Not Identified"/>
    <s v="General Chemical"/>
  </r>
  <r>
    <d v="2017-03-16T00:00:00"/>
    <s v="March, 2017"/>
    <s v="March, 2017´"/>
    <s v="Nufarm Industria Quimica E Farmaceutica Sa"/>
    <x v="3"/>
    <s v="Florida"/>
    <s v="Sulphur Mills Ltd."/>
    <s v="NHAVA SHEVA (JAWAHARLAL N"/>
    <s v="SANTOS"/>
    <s v="38081000"/>
    <s v="40 PALLETS NUPRID 700 WG (IMIDACLOPRIDO)"/>
    <n v="19240"/>
    <n v="19.239999999999998"/>
    <n v="170000"/>
    <n v="8.8357588357588366"/>
    <x v="5"/>
    <s v="Nuprid"/>
    <s v="Insecticide"/>
  </r>
  <r>
    <d v="2017-03-16T00:00:00"/>
    <s v="March, 2017"/>
    <s v="March, 2017´"/>
    <s v="Nufarm Industria Quimica E Farmaceutica Sa"/>
    <x v="3"/>
    <s v="Ceará"/>
    <s v="Sulphur Mills Ltd."/>
    <s v="NHAVA SHEVA (JAWAHARLAL N"/>
    <s v="FORTALEZA"/>
    <s v="38081000"/>
    <s v="KAISO 250 CS NUMERO DO REGISTRO 13811:NOME COMUM DO PRINCIPIO ATIVO?:LAMBDA-CYHALOTHRIN (LAMBDA-CIALOTRINA) N:UMERO CAS 91465-08-6 CONCENTRACAO MINIMA DO INGREDIENTE ATIVO?: 250 G:,L (25% M,V) CLASSE INSETICIDA FORMULACAO?:CS CLASSIFICACAO TOXICOLOGI:CA?: II ALTAMENTE TOXICO NUMERO DO"/>
    <n v="41980"/>
    <n v="41.98"/>
    <n v="371000"/>
    <n v="8.8375416865173886"/>
    <x v="6"/>
    <s v="Kaiso"/>
    <s v="Pesticide"/>
  </r>
  <r>
    <d v="2017-03-16T00:00:00"/>
    <s v="March, 2017"/>
    <s v="March, 2017´"/>
    <s v="Nufarm Industria Quimica E Farmaceutica Sa"/>
    <x v="3"/>
    <s v="Ceará"/>
    <s v="Gulf Express Line"/>
    <s v="SAVANNAH (GA)"/>
    <s v="SANTOS"/>
    <s v="38089359"/>
    <s v="UN3265, CORROSIVE LIQUID, ACIDIC, ORGANIC, N.O.S., (UREA SULFATE AND ETHEPHON), 8, III"/>
    <n v="55289"/>
    <n v="55.29"/>
    <n v="1141000"/>
    <n v="20.637016404709797"/>
    <x v="9"/>
    <s v="2,4 D"/>
    <s v="Herbicide"/>
  </r>
  <r>
    <d v="2017-03-15T00:00:00"/>
    <s v="March, 2017"/>
    <s v="March, 2017´"/>
    <s v="Nufarm Industria Quimica E Farmaceutica Sa"/>
    <x v="3"/>
    <s v="Ceará"/>
    <s v="Newport China Tank Containers Co."/>
    <s v="HOUSTON (TX)"/>
    <s v="FORTALEZA"/>
    <s v="29211923"/>
    <s v="07 20´ X 8´ X 8´6&quot; TANK CONTA SLAC 7 TANK MONOISOPROPYLAMINE ISOPROPYLAMINE"/>
    <n v="100923"/>
    <n v="100.92"/>
    <n v="481000"/>
    <n v="4.7660097301903432"/>
    <x v="13"/>
    <s v="Not Identified"/>
    <s v="General Chemical"/>
  </r>
  <r>
    <d v="2017-03-15T00:00:00"/>
    <s v="March, 2017"/>
    <s v="March, 2017´"/>
    <s v="Nufarm Industria Quimica E Farmaceutica Sa"/>
    <x v="3"/>
    <s v="Ceará"/>
    <s v="Vtg Tanktainer North America Inc."/>
    <s v="HOUSTON (TX)"/>
    <s v="SUAPE"/>
    <s v="29211923"/>
    <s v="7 TNK UN1221, ISOPROPYLAMINE, CLASS 3 (8), PG I,"/>
    <n v="100796"/>
    <n v="100.8"/>
    <n v="480000"/>
    <n v="4.7620937338783289"/>
    <x v="13"/>
    <s v="Not Identified"/>
    <s v="General Chemical"/>
  </r>
  <r>
    <d v="2017-03-15T00:00:00"/>
    <s v="March, 2017"/>
    <s v="March, 2017´"/>
    <s v="Nufarm Industria Quimica E Farmaceutica Sa"/>
    <x v="3"/>
    <s v="Ceará"/>
    <s v="Vtg Tanktainer North America Inc."/>
    <s v="HOUSTON (TX)"/>
    <s v="SUAPE"/>
    <s v="29210000"/>
    <s v="1 TANK UN1221, ISOPROPYLAMINE, CLASS 3 (8), PG I,"/>
    <n v="14406"/>
    <n v="14.41"/>
    <n v="43300"/>
    <n v="3.0056920727474665"/>
    <x v="13"/>
    <s v="Not Identified"/>
    <s v="General Chemical"/>
  </r>
  <r>
    <d v="2017-03-13T00:00:00"/>
    <s v="March, 2017"/>
    <s v="March, 2017´"/>
    <s v="Nufarm Industria Quimica E Farmaceutica Sa"/>
    <x v="3"/>
    <s v="Ceará"/>
    <s v="Gharda Chemicals Ltd."/>
    <s v="NHAVA SHEVA (JAWAHARLAL N"/>
    <s v="SUAPE"/>
    <s v="29333922"/>
    <s v="2 X 20 136 DRUMS INSECTICIDE - CLORPIRIFOS TECNICO AGRIPEC:FISCAL ID"/>
    <n v="42365"/>
    <n v="42.37"/>
    <n v="1136000"/>
    <n v="26.81458751327747"/>
    <x v="7"/>
    <s v="Agripec"/>
    <s v="Pesticide"/>
  </r>
  <r>
    <d v="2017-03-09T00:00:00"/>
    <s v="March, 2017"/>
    <s v="March, 2017´"/>
    <s v="Nufarm Industria Quimica E Farmaceutica Sa"/>
    <x v="3"/>
    <s v="Florida"/>
    <s v="Shandong Weifang Rainbow Chemical Co., Ltd."/>
    <s v="QINGDAO"/>
    <s v="SANTOS"/>
    <s v="38089325"/>
    <s v="112 000.00LITERS NUQUAT (PARAQUAT 276 G,L SL) PACKED IN 20LITERS,DRU:M WITH PALLETS TOTAL 5600DRUMS"/>
    <n v="130843.99"/>
    <n v="130.84"/>
    <n v="543000"/>
    <n v="4.1499804461786898"/>
    <x v="21"/>
    <s v="Nuquat"/>
    <s v="Herbicide"/>
  </r>
  <r>
    <d v="2017-03-08T00:00:00"/>
    <s v="March, 2017"/>
    <s v="March, 2017´"/>
    <s v="Nufarm Industria Quimica E Farmaceutica Sa"/>
    <x v="3"/>
    <s v="Ceará"/>
    <s v="Vtg Tanktainer North America Inc."/>
    <s v="HOUSTON (TX)"/>
    <s v="SUAPE"/>
    <s v="29211923"/>
    <s v="6 TNK ISOPROPYLAMINE MONOISOPROPYLAMINE"/>
    <n v="86635"/>
    <n v="86.64"/>
    <n v="413000"/>
    <n v="4.767126450049056"/>
    <x v="13"/>
    <s v="Not Identified"/>
    <s v="General Chemical"/>
  </r>
  <r>
    <d v="2017-03-02T00:00:00"/>
    <s v="March, 2017"/>
    <s v="March, 2017´"/>
    <s v="Nufarm Industria Quimica E Farmaceutica Sa"/>
    <x v="3"/>
    <s v="Ceará"/>
    <s v="Nutrichem Co., Ltd."/>
    <s v="SHANGHAI"/>
    <s v="FORTALEZA"/>
    <s v="29339969"/>
    <s v="TEBUCONAZOLE TECHNICAL (TEBUCONAZOLE TECNICO AGRIPEC) THIRTY-SIX PALLETS"/>
    <n v="14840"/>
    <n v="14.84"/>
    <n v="188000"/>
    <n v="12.668463611859838"/>
    <x v="8"/>
    <s v="Torque"/>
    <s v="Fungicide"/>
  </r>
  <r>
    <d v="2017-03-02T00:00:00"/>
    <s v="March, 2017"/>
    <s v="March, 2017´"/>
    <s v="Nufarm Industria Quimica E Farmaceutica Sa"/>
    <x v="3"/>
    <s v="Ceará"/>
    <s v="Taminco Bvba"/>
    <s v="ANTWERPEN"/>
    <s v="SUAPE"/>
    <s v="29210000"/>
    <s v="5 BULK   DMA 60% DIMETHYLAMINE 60 PERCENT   SOLUTION   UN 1160 DIMETHYLAMINE, AQUEOUS   SOLUTION, 3 (8) II,"/>
    <n v="94460"/>
    <n v="94.46"/>
    <n v="302000"/>
    <n v="3.1971204742748252"/>
    <x v="15"/>
    <s v="Not Identified"/>
    <s v="General Chemical"/>
  </r>
  <r>
    <d v="2017-03-02T00:00:00"/>
    <s v="March, 2017"/>
    <s v="March, 2017´"/>
    <s v="Nufarm Industria Quimica E Farmaceutica Sa"/>
    <x v="3"/>
    <s v="Ceará"/>
    <s v="Nutrichem Co., Ltd."/>
    <s v="SHANGHAI"/>
    <s v="FORTALEZA"/>
    <s v="29339969"/>
    <s v="TOTAL TWENTY-FOUR PALLE TS ONLY TEBUCONAZOLE TECHNICAL (TEBUCONAZOLE TECNICO AGRIPEC)"/>
    <n v="10450"/>
    <n v="10.45"/>
    <n v="133000"/>
    <n v="12.727272727272727"/>
    <x v="8"/>
    <s v="Torque"/>
    <s v="Fungicide"/>
  </r>
  <r>
    <d v="2017-03-02T00:00:00"/>
    <s v="March, 2017"/>
    <s v="March, 2017´"/>
    <s v="Nufarm Industria Quimica E Farmaceutica Sa"/>
    <x v="3"/>
    <s v="Ceará"/>
    <s v="Nufarm Gmb H &amp; Co."/>
    <s v="HAMBURG"/>
    <s v="PECEM"/>
    <s v="29189912"/>
    <s v="120 PALLETS ACID TECNICO NUFARM"/>
    <n v="122760"/>
    <n v="122.76"/>
    <n v="1894000"/>
    <n v="15.428478331704138"/>
    <x v="9"/>
    <s v="2,4 D"/>
    <s v="Herbicide"/>
  </r>
  <r>
    <d v="2017-03-02T00:00:00"/>
    <s v="March, 2017"/>
    <s v="March, 2017´"/>
    <s v="Nufarm Industria Quimica E Farmaceutica Sa"/>
    <x v="3"/>
    <s v="Ceará"/>
    <s v="Taminco Bvba"/>
    <s v="ANTWERPEN"/>
    <s v="SUAPE"/>
    <s v="29210000"/>
    <s v="5 BULK   DMA 60% DIMETHYLAMINE 60 PERCENT   SOLUTION UN 1160 DIMETHYLAMINE,   AQUEOUS SOLUTION, 3 (8) II,"/>
    <n v="93940"/>
    <n v="93.94"/>
    <n v="301000"/>
    <n v="3.2041728763040238"/>
    <x v="15"/>
    <s v="Not Identified"/>
    <s v="General Chemical"/>
  </r>
  <r>
    <d v="2017-02-27T00:00:00"/>
    <s v="February, 2017"/>
    <s v="February, 2017´"/>
    <s v="Nufarm Industria Quimica E Farmaceutica Sa"/>
    <x v="3"/>
    <s v="Florida"/>
    <s v="Jiangsu Institute Of Ecomones Co., Ltd."/>
    <s v="SHANGHAI"/>
    <s v="SANTOS"/>
    <s v="38089329"/>
    <s v="METSULFURON-METHYL 60%WDG (NUFURON)"/>
    <n v="9072"/>
    <n v="9.07"/>
    <n v="38100"/>
    <n v="4.1997354497354493"/>
    <x v="12"/>
    <s v="Nufuron"/>
    <s v="Herbicide"/>
  </r>
  <r>
    <d v="2017-02-27T00:00:00"/>
    <s v="February, 2017"/>
    <s v="February, 2017´"/>
    <s v="Nufarm Industria Quimica E Farmaceutica Sa"/>
    <x v="3"/>
    <s v="Ceará"/>
    <s v="Agromen Chemiclas Co."/>
    <s v="SHANGHAI"/>
    <s v="SUAPE"/>
    <s v="29189993"/>
    <s v="240 DRUMS LACTOFEN TECNICO AGRIPEC FISCAL"/>
    <n v="65160"/>
    <n v="65.16"/>
    <n v="550000"/>
    <n v="8.4407612031921424"/>
    <x v="32"/>
    <s v="Not Identified"/>
    <s v="Herbicide"/>
  </r>
  <r>
    <d v="2017-02-27T00:00:00"/>
    <s v="February, 2017"/>
    <s v="February, 2017´"/>
    <s v="Nufarm Industria Quimica E Farmaceutica Sa"/>
    <x v="3"/>
    <s v="Florida"/>
    <s v="Nutrichem Co., Ltd."/>
    <s v="SHANGHAI"/>
    <s v="SANTOS"/>
    <s v="29333935"/>
    <s v="CONTAINS 810 DRUMS IMAZETHAPYR TECHNICAL (IMAZETAPIR TECNICO NUFARM"/>
    <n v="34830"/>
    <n v="34.83"/>
    <n v="755000"/>
    <n v="21.676715475165089"/>
    <x v="0"/>
    <s v="Kyte"/>
    <s v="Herbicide"/>
  </r>
  <r>
    <d v="2017-02-23T00:00:00"/>
    <s v="February, 2017"/>
    <s v="February, 2017´"/>
    <s v="Nufarm Industria Quimica E Farmaceutica Sa"/>
    <x v="3"/>
    <s v="Ceará"/>
    <s v="Nufarm Gmb H &amp; Co."/>
    <s v="HAMBURG"/>
    <s v="PECEM"/>
    <s v="29189912"/>
    <s v="COLLI2,4-D ACID TECNICO NUFARM"/>
    <n v="102300"/>
    <n v="102.3"/>
    <n v="1582000"/>
    <n v="15.464320625610949"/>
    <x v="9"/>
    <s v="2,4 D"/>
    <s v="Herbicide"/>
  </r>
  <r>
    <d v="2017-02-23T00:00:00"/>
    <s v="February, 2017"/>
    <s v="February, 2017´"/>
    <s v="Nufarm Industria Quimica E Farmaceutica Sa"/>
    <x v="3"/>
    <s v="Ceará"/>
    <s v="Nufarm Gmb H &amp; Co."/>
    <s v="HAMBURG"/>
    <s v="PECEM"/>
    <s v="29189912"/>
    <s v="COLLI 2,4-D ACIDTECNICO NUFARM"/>
    <n v="102300"/>
    <n v="102.3"/>
    <n v="1582000"/>
    <n v="15.464320625610949"/>
    <x v="9"/>
    <s v="2,4 D"/>
    <s v="Herbicide"/>
  </r>
  <r>
    <d v="2017-02-22T00:00:00"/>
    <s v="February, 2017"/>
    <s v="February, 2017´"/>
    <s v="Nufarm Industria Quimica E Farmaceutica Sa"/>
    <x v="3"/>
    <s v="Ceará"/>
    <s v="Bulkhaul Ltd."/>
    <s v="HOUSTON (TX)"/>
    <s v="SUAPE"/>
    <s v="28152000"/>
    <s v="3 BLK UN1814 POTASSIUM HYDROXIDE SOLUTION CLASS 8 PG II"/>
    <n v="59374"/>
    <n v="59.37"/>
    <n v="44200"/>
    <n v="0.74443359046047086"/>
    <x v="37"/>
    <s v="Not Identified"/>
    <s v="General Chemical"/>
  </r>
  <r>
    <d v="2017-02-21T00:00:00"/>
    <s v="February, 2017"/>
    <s v="February, 2017´"/>
    <s v="Nufarm Industria Quimica E Farmaceutica Sa"/>
    <x v="3"/>
    <s v="Ceará"/>
    <s v="Ninhua Group Co., Ltd."/>
    <s v="SHANGHAI"/>
    <s v="SUAPE"/>
    <s v="29322000"/>
    <s v="ABAMECTIN TECNICO 95% FISCAL"/>
    <n v="6720"/>
    <n v="6.72"/>
    <n v="90700"/>
    <n v="13.49702380952381"/>
    <x v="24"/>
    <s v="Not Identified"/>
    <s v="Insecticide"/>
  </r>
  <r>
    <d v="2017-02-19T00:00:00"/>
    <s v="February, 2017"/>
    <s v="February, 2017´"/>
    <s v="Nufarm Industria Quimica E Farmaceutica Sa"/>
    <x v="3"/>
    <s v="Ceará"/>
    <s v="Ninhua Group Co., Ltd."/>
    <s v="SHANGHAI"/>
    <s v="SUAPE"/>
    <s v="29309054"/>
    <s v="296 DRUMS   DIMETOATO TECNICO AGRIPEC"/>
    <n v="49728"/>
    <n v="49.73"/>
    <n v="245000"/>
    <n v="4.926801801801802"/>
    <x v="35"/>
    <s v="Not Identified"/>
    <s v="Insecticide"/>
  </r>
  <r>
    <d v="2017-02-19T00:00:00"/>
    <s v="February, 2017"/>
    <s v="February, 2017´"/>
    <s v="Nufarm Industria Quimica E Farmaceutica Sa"/>
    <x v="3"/>
    <s v="Florida"/>
    <s v="Nutrichem Co., Ltd."/>
    <s v="SHANGHAI"/>
    <s v="SANTOS"/>
    <s v="29333935"/>
    <s v="(540DRUMS) CY , CY IMAZETHAPYR TECHNICAL (IMAZETAPIR TECNICO NUFARM)"/>
    <n v="23220"/>
    <n v="23.22"/>
    <n v="503000"/>
    <n v="21.662360034453059"/>
    <x v="0"/>
    <s v="Kyte"/>
    <s v="Herbicide"/>
  </r>
  <r>
    <d v="2017-02-16T00:00:00"/>
    <s v="February, 2017"/>
    <s v="February, 2017´"/>
    <s v="Nufarm Industria Quimica E Farmaceutica Sa"/>
    <x v="3"/>
    <s v="Ceará"/>
    <s v="Nufarm Australia"/>
    <s v="MELBOURNE"/>
    <s v="FORTALEZA"/>
    <s v="38089100"/>
    <s v="576 PACKAGES UN3077, ENVIRONMENTALLY HAZAR:DOUS SUBSTANCE, SOLID, N.O.S. (CONTAINS IMIDACLOPRID), CLASS 9, PG III"/>
    <n v="46464"/>
    <n v="46.46"/>
    <n v="1145000"/>
    <n v="24.642734159779614"/>
    <x v="5"/>
    <s v="Nuprid"/>
    <s v="Insecticide"/>
  </r>
  <r>
    <d v="2017-02-16T00:00:00"/>
    <s v="February, 2017"/>
    <s v="February, 2017´"/>
    <s v="Nufarm Industria Quimica E Farmaceutica Sa"/>
    <x v="3"/>
    <s v="Ceará"/>
    <s v="Nufarm Gmb H &amp; Co."/>
    <s v="HAMBURG"/>
    <s v="PECEM"/>
    <s v="29189912"/>
    <s v="100 PX 2,4-D ACID TECNICO NUFARM"/>
    <n v="102300"/>
    <n v="102.3"/>
    <n v="1582000"/>
    <n v="15.464320625610949"/>
    <x v="9"/>
    <s v="2,4 D"/>
    <s v="Herbicide"/>
  </r>
  <r>
    <d v="2017-02-15T00:00:00"/>
    <s v="February, 2017"/>
    <s v="February, 2017´"/>
    <s v="Nufarm Industria Quimica E Farmaceutica Sa"/>
    <x v="3"/>
    <s v="Ceará"/>
    <s v="Newport China Tank Containers Co."/>
    <s v="HOUSTON (TX)"/>
    <s v="FORTALEZA"/>
    <s v="29211923"/>
    <s v="ONE 20´ X 8´ X 8´6&quot; TANK CONTA SLAC 1 TANK : MONOISOPROPYLAMINE : ISOPROPYLAMINE"/>
    <n v="14406"/>
    <n v="14.41"/>
    <n v="68900"/>
    <n v="4.7827294182979312"/>
    <x v="13"/>
    <s v="Not Identified"/>
    <s v="General Chemical"/>
  </r>
  <r>
    <d v="2017-02-15T00:00:00"/>
    <s v="February, 2017"/>
    <s v="February, 2017´"/>
    <s v="Nufarm Industria Quimica E Farmaceutica Sa"/>
    <x v="3"/>
    <s v="Ceará"/>
    <s v="Vtg Tanktainer North America Inc."/>
    <s v="HOUSTON (TX)"/>
    <s v="FORTALEZA"/>
    <s v="29210000"/>
    <s v="1 TANK UN1221, ISOPROPYLAMINE,"/>
    <n v="14442"/>
    <n v="14.44"/>
    <n v="43300"/>
    <n v="2.9981996953330565"/>
    <x v="13"/>
    <s v="Not Identified"/>
    <s v="General Chemical"/>
  </r>
  <r>
    <d v="2017-02-15T00:00:00"/>
    <s v="February, 2017"/>
    <s v="February, 2017´"/>
    <s v="Nufarm Industria Quimica E Farmaceutica Sa"/>
    <x v="3"/>
    <s v="Ceará"/>
    <s v="Vtg Tanktainer North America Inc."/>
    <s v="HOUSTON (TX)"/>
    <s v="FORTALEZA"/>
    <s v="29210000"/>
    <s v="3 TANK UN1221, ISOPROPYLAMINE"/>
    <n v="43254"/>
    <n v="43.25"/>
    <n v="130000"/>
    <n v="3.005502381282656"/>
    <x v="13"/>
    <s v="Not Identified"/>
    <s v="General Chemical"/>
  </r>
  <r>
    <d v="2017-02-13T00:00:00"/>
    <s v="February, 2017"/>
    <s v="February, 2017´"/>
    <s v="Nufarm Industria Quimica E Farmaceutica Sa"/>
    <x v="3"/>
    <s v="Ceará"/>
    <s v="Sulphur Mills Ltd."/>
    <s v="NHAVA SHEVA (JAWAHARLAL N"/>
    <s v="FORTALEZA"/>
    <s v="38081000"/>
    <s v="13811:NOME COMUM DO PRINCIPIO ATIVO LAMBDA-CYHALOTHRIN (LAMBDA-CIALOTRINA"/>
    <n v="20710"/>
    <n v="20.71"/>
    <n v="184000"/>
    <n v="8.8845968131337525"/>
    <x v="6"/>
    <s v="Kaiso"/>
    <s v="Pesticide"/>
  </r>
  <r>
    <d v="2017-02-13T00:00:00"/>
    <s v="February, 2017"/>
    <s v="February, 2017´"/>
    <s v="Nufarm Industria Quimica E Farmaceutica Sa"/>
    <x v="3"/>
    <s v="Ceará"/>
    <s v="Sulphur Mills Ltd."/>
    <s v="NHAVA SHEVA (JAWAHARLAL N"/>
    <s v="SANTOS"/>
    <s v="38089100"/>
    <s v="4000 BOXES = 100:PALLETS NUPRID 700 WG (IMIDACLOPRID 70% WG)"/>
    <n v="48100"/>
    <n v="48.1"/>
    <n v="1186000"/>
    <n v="24.656964656964657"/>
    <x v="5"/>
    <s v="Nuprid"/>
    <s v="Insecticide"/>
  </r>
  <r>
    <d v="2017-02-09T00:00:00"/>
    <s v="February, 2017"/>
    <s v="February, 2017´"/>
    <s v="Nufarm Industria Quimica E Farmaceutica Sa"/>
    <x v="3"/>
    <s v="Ceará"/>
    <s v="Nutrichem Co., Ltd."/>
    <s v="SHANGHAI"/>
    <s v="FORTALEZA"/>
    <s v="29339969"/>
    <s v="TEBUCONAZOLE TECH (TEBUCONAZOLE TECNICO AGRIPEC)"/>
    <n v="18180"/>
    <n v="18.18"/>
    <n v="231000"/>
    <n v="12.706270627062706"/>
    <x v="8"/>
    <s v="Torque"/>
    <s v="Fungicide"/>
  </r>
  <r>
    <d v="2017-02-08T00:00:00"/>
    <s v="February, 2017"/>
    <s v="February, 2017´"/>
    <s v="Nufarm Industria Quimica E Farmaceutica Sa"/>
    <x v="3"/>
    <s v="Ceará"/>
    <s v="Newport China Tank Containers Co."/>
    <s v="HOUSTON (TX)"/>
    <s v="FORTALEZA"/>
    <s v="29211923"/>
    <s v="04 20´ X 8´ X 8´6&quot; TANK CONTA SLAC 4 TANK MONOISOPROPYLAMINE ISOPROPYLAMINE"/>
    <n v="57787"/>
    <n v="57.79"/>
    <n v="277000"/>
    <n v="4.7934656583660686"/>
    <x v="13"/>
    <s v="Not Identified"/>
    <s v="General Chemical"/>
  </r>
  <r>
    <d v="2017-02-08T00:00:00"/>
    <s v="February, 2017"/>
    <s v="February, 2017´"/>
    <s v="Nufarm Industria Quimica E Farmaceutica Sa"/>
    <x v="3"/>
    <s v="Ceará"/>
    <s v="Newport China Tank Containers Co."/>
    <s v="HOUSTON (TX)"/>
    <s v="FORTALEZA"/>
    <s v="29211923"/>
    <s v="04 20´ X 8´ X 8´6&quot; TANK CONTA SLAC 4 TANK MONOISOPROPYLAMINE ISOPROPYLAMINE"/>
    <n v="57769"/>
    <n v="57.77"/>
    <n v="276000"/>
    <n v="4.7776489120462529"/>
    <x v="13"/>
    <s v="Not Identified"/>
    <s v="General Chemical"/>
  </r>
  <r>
    <d v="2017-02-08T00:00:00"/>
    <s v="February, 2017"/>
    <s v="February, 2017´"/>
    <s v="Nufarm Industria Quimica E Farmaceutica Sa"/>
    <x v="3"/>
    <s v="Ceará"/>
    <s v="Newport China Tank Containers Co."/>
    <s v="HOUSTON (TX)"/>
    <s v="FORTALEZA"/>
    <s v="29211923"/>
    <s v="04 20´ X 8´ X 8´6&quot; TANK CONTA SLAC 4 TANK MONOISOPROPYLAMINE BULK CHEMICALS NOS, HAZARDOUS UN 1221, ISOPROPYLAMINE, 3(8), I,"/>
    <n v="57723"/>
    <n v="57.72"/>
    <n v="276000"/>
    <n v="4.7814562652668782"/>
    <x v="13"/>
    <s v="Not Identified"/>
    <s v="General Chemical"/>
  </r>
  <r>
    <d v="2017-02-08T00:00:00"/>
    <s v="February, 2017"/>
    <s v="February, 2017´"/>
    <s v="Nufarm Industria Quimica E Farmaceutica Sa"/>
    <x v="3"/>
    <s v="Ceará"/>
    <s v="Newport China Tank Containers Co."/>
    <s v="HOUSTON (TX)"/>
    <s v="SUAPE"/>
    <s v="29211923"/>
    <s v="03 20´ X 8´ X 8´6&quot; TANK CONTA SLAC 3 TANK MONOISOPROPYLAMINE ISOPROPYLAMINE"/>
    <n v="43299"/>
    <n v="43.3"/>
    <n v="207000"/>
    <n v="4.7807108709208066"/>
    <x v="13"/>
    <s v="Not Identified"/>
    <s v="General Chemical"/>
  </r>
  <r>
    <d v="2017-02-08T00:00:00"/>
    <s v="February, 2017"/>
    <s v="February, 2017´"/>
    <s v="Nufarm Industria Quimica E Farmaceutica Sa"/>
    <x v="3"/>
    <s v="Ceará"/>
    <s v="Newport China Tank Containers Co."/>
    <s v="HOUSTON (TX)"/>
    <s v="SUAPE"/>
    <s v="29211923"/>
    <s v="04 20´ X 8´ X 8´6&quot; TANK CONTA SLAC 4 TANK MONOISOPROPYLAMINE- BULK CHEMICALS NOS, HAZARDOUS UN 1221, ISOPROPYLAMINE, 3(8), I,"/>
    <n v="57652"/>
    <n v="57.65"/>
    <n v="276000"/>
    <n v="4.7873447582043989"/>
    <x v="13"/>
    <s v="Not Identified"/>
    <s v="General Chemical"/>
  </r>
  <r>
    <d v="2017-02-06T00:00:00"/>
    <s v="February, 2017"/>
    <s v="February, 2017´"/>
    <s v="Nufarm Industria Quimica E Farmaceutica Sa"/>
    <x v="3"/>
    <s v="Ceará"/>
    <s v="Sulphur Mills Ltd."/>
    <s v="NHAVA SHEVA (JAWAHARLAL N"/>
    <s v="FORTALEZA"/>
    <s v="38089100"/>
    <s v="1 X 20 FCL KAISO 250 CS (LAMBDA CYHALOTHRIN 250 G,L CS)"/>
    <n v="20710"/>
    <n v="20.71"/>
    <n v="510000"/>
    <n v="24.625784645098985"/>
    <x v="6"/>
    <s v="Kaiso"/>
    <s v="Pesticide"/>
  </r>
  <r>
    <d v="2017-02-06T00:00:00"/>
    <s v="February, 2017"/>
    <s v="February, 2017´"/>
    <s v="Nufarm Industria Quimica E Farmaceutica Sa"/>
    <x v="3"/>
    <s v="Rio Grande do Sul"/>
    <s v="Sulphur Mills Ltd."/>
    <s v="NHAVA SHEVA (JAWAHARLAL N"/>
    <s v="SANTOS"/>
    <s v="38081000"/>
    <s v="60 PALLETS NUPRID 700 WG (IMIDACLOPRIDO)"/>
    <n v="28860"/>
    <n v="28.86"/>
    <n v="256000"/>
    <n v="8.8704088704088697"/>
    <x v="5"/>
    <s v="Nuprid"/>
    <s v="Insecticide"/>
  </r>
  <r>
    <d v="2017-02-06T00:00:00"/>
    <s v="February, 2017"/>
    <s v="February, 2017´"/>
    <s v="Nufarm Industria Quimica E Farmaceutica Sa"/>
    <x v="3"/>
    <s v="Ceará"/>
    <s v="Sulphur Mills Ltd."/>
    <s v="NHAVA SHEVA (JAWAHARLAL N"/>
    <s v="FORTALEZA"/>
    <s v="38081000"/>
    <s v="KAISO 250 CS NUMERO DO NOME COMUM DO PRINCIPIO ATIVO LAMBDA-CYHALOTHRIN (LAMBDA-CIALOTRINA)"/>
    <n v="41420"/>
    <n v="41.42"/>
    <n v="367000"/>
    <n v="8.860453887011106"/>
    <x v="6"/>
    <s v="Kaiso"/>
    <s v="Pesticide"/>
  </r>
  <r>
    <d v="2017-02-05T00:00:00"/>
    <s v="February, 2017"/>
    <s v="February, 2017´"/>
    <s v="Nufarm Industria Quimica E Farmaceutica Sa"/>
    <x v="3"/>
    <s v="Rio Grande do Sul"/>
    <s v="Shandong Weifang Rainbow Chemical Co., Ltd."/>
    <s v="QINGDAO"/>
    <s v="SANTOS"/>
    <s v="38089325"/>
    <s v="800DRUMS 16, 000.00LITERSNUQUAT (PARAQUAT276 G/L SL) PACKED IN 20LITERS/DRUM WITH PALLETS"/>
    <n v="130849"/>
    <n v="130.85"/>
    <n v="550000"/>
    <n v="4.2033183287606324"/>
    <x v="21"/>
    <s v="Nuquat"/>
    <s v="Herbicide"/>
  </r>
  <r>
    <d v="2017-02-05T00:00:00"/>
    <s v="February, 2017"/>
    <s v="February, 2017´"/>
    <s v="Nufarm Industria Quimica E Farmaceutica Sa"/>
    <x v="3"/>
    <s v="Rio Grande do Sul"/>
    <s v="Shandong Weifang Rainbow Chemical Co., Ltd."/>
    <s v="QINGDAO"/>
    <s v="SANTOS"/>
    <s v="38089325"/>
    <s v="800DRUMS 16, 000.00LITERSNUQUAT (PARAQUAT276 G/L SL) PACKED IN 20LITERS/DRUM WITH PALLETS"/>
    <n v="130849"/>
    <n v="130.85"/>
    <n v="550000"/>
    <n v="4.2033183287606324"/>
    <x v="21"/>
    <s v="Nuquat"/>
    <s v="Herbicide"/>
  </r>
  <r>
    <d v="2017-02-05T00:00:00"/>
    <s v="February, 2017"/>
    <s v="February, 2017´"/>
    <s v="Nufarm Industria Quimica E Farmaceutica Sa"/>
    <x v="3"/>
    <s v="Rio Grande do Sul"/>
    <s v="Shandong Weifang Rainbow Chemical Co., Ltd."/>
    <s v="QINGDAO"/>
    <s v="SANTOS"/>
    <s v="38089325"/>
    <s v="800DRUMS 16, 000.00LITERSNUQUAT (PARAQUAT276 G/L SL) PACKED IN 20LITERS/DRUM WITH PALLETS"/>
    <n v="130849"/>
    <n v="130.85"/>
    <n v="550000"/>
    <n v="4.2033183287606324"/>
    <x v="21"/>
    <s v="Nuquat"/>
    <s v="Herbicide"/>
  </r>
  <r>
    <d v="2017-02-05T00:00:00"/>
    <s v="February, 2017"/>
    <s v="February, 2017´"/>
    <s v="Nufarm Industria Quimica E Farmaceutica Sa"/>
    <x v="3"/>
    <s v="Ceará"/>
    <s v="Shandong Weifang Rainbow Chemical Co., Ltd."/>
    <s v="QINGDAO"/>
    <s v="SANTOS"/>
    <s v="38089325"/>
    <s v="07 20´ X 8´ X 8´6&quot; GENERAL PU SLAC 5,600 JERRICANS 112, 000.00LITERS NUQUAT (PARAQUAT 276 G,L SL) 5600DRUMS UN:3016 CLASS:6.1"/>
    <n v="130850.01"/>
    <n v="130.85"/>
    <n v="550000"/>
    <n v="4.2032858843495697"/>
    <x v="21"/>
    <s v="Nuquat"/>
    <s v="Herbicide"/>
  </r>
  <r>
    <d v="2017-02-02T00:00:00"/>
    <s v="February, 2017"/>
    <s v="February, 2017´"/>
    <s v="Nufarm Industria Quimica E Farmaceutica Sa"/>
    <x v="3"/>
    <s v="Florida"/>
    <s v="Shandong Weifang Rainbow Chemical Co., Ltd."/>
    <s v="QINGDAO"/>
    <s v="SANTOS"/>
    <s v="38089325"/>
    <s v="128,000.00LITERS NUQUAT (PARAQUAT 276 G/L SL) PACKED IN 20LITERS/D RUM WITH PALLETS, TOTAL 6400DRUMS"/>
    <n v="149536"/>
    <n v="149.54"/>
    <n v="628000"/>
    <n v="4.1996576075326342"/>
    <x v="21"/>
    <s v="Nuquat"/>
    <s v="Herbicide"/>
  </r>
  <r>
    <d v="2017-02-02T00:00:00"/>
    <s v="February, 2017"/>
    <s v="February, 2017´"/>
    <s v="Nufarm Industria Quimica E Farmaceutica Sa"/>
    <x v="3"/>
    <s v="Ceará"/>
    <s v="Sulphur Mills Ltd."/>
    <s v="HAZIRA"/>
    <s v="FORTALEZA"/>
    <s v="38081000"/>
    <s v="LAMBDA CYHALOTHRIN (LAMBDA CIALOTRINA)"/>
    <n v="20710"/>
    <n v="20.71"/>
    <n v="184000"/>
    <n v="8.8845968131337525"/>
    <x v="6"/>
    <s v="Kaiso"/>
    <s v="Pesticide"/>
  </r>
  <r>
    <d v="2017-02-02T00:00:00"/>
    <s v="February, 2017"/>
    <s v="February, 2017´"/>
    <s v="Nufarm Industria Quimica E Farmaceutica Sa"/>
    <x v="3"/>
    <s v=""/>
    <s v="Sulphur Mills Ltd."/>
    <s v="NHAVA SHEVA (JAWAHARLAL N"/>
    <s v="SANTOS"/>
    <s v="38081000"/>
    <s v="NUPRID 700 WG (IMIDACLOPRIDO) 80 PALLETS"/>
    <n v="48100"/>
    <n v="48.1"/>
    <n v="426000"/>
    <n v="8.8565488565488568"/>
    <x v="5"/>
    <s v="Nuprid"/>
    <s v="Insecticide"/>
  </r>
  <r>
    <d v="2017-02-02T00:00:00"/>
    <s v="February, 2017"/>
    <s v="February, 2017´"/>
    <s v="Nufarm Industria Quimica E Farmaceutica Sa"/>
    <x v="3"/>
    <s v="Ceará"/>
    <s v="Nufarm Gmb H &amp; Co."/>
    <s v="HAMBURG"/>
    <s v="PECEM"/>
    <s v="29189912"/>
    <s v="100 PK ACID TECNICO NUFARM"/>
    <n v="102300"/>
    <n v="102.3"/>
    <n v="1582000"/>
    <n v="15.464320625610949"/>
    <x v="9"/>
    <s v="2,4 D"/>
    <s v="Herbicide"/>
  </r>
  <r>
    <d v="2017-02-02T00:00:00"/>
    <s v="February, 2017"/>
    <s v="February, 2017´"/>
    <s v="Nufarm Industria Quimica E Farmaceutica Sa"/>
    <x v="3"/>
    <s v=""/>
    <s v="Sulphur Mills Ltd."/>
    <s v="HAZIRA"/>
    <s v="SANTOS"/>
    <s v="38081000"/>
    <s v="NUPRID 700 WG (IMIDACLOPRIDO 20 PALLETS"/>
    <n v="9620"/>
    <n v="9.6199999999999992"/>
    <n v="85300"/>
    <n v="8.8669438669438669"/>
    <x v="5"/>
    <s v="Nuprid"/>
    <s v="Insecticide"/>
  </r>
  <r>
    <d v="2017-02-02T00:00:00"/>
    <s v="February, 2017"/>
    <s v="February, 2017´"/>
    <s v="Nufarm Industria Quimica E Farmaceutica Sa"/>
    <x v="3"/>
    <s v="Ceará"/>
    <s v="Nufarm Gmb H &amp; Co."/>
    <s v="HAMBURG"/>
    <s v="PECEM"/>
    <s v="29189912"/>
    <s v="2,4-D ACID TECNICO NUFARM 2,4-D ACID TECNICO NUFARM"/>
    <n v="122760"/>
    <n v="122.76"/>
    <n v="1898000"/>
    <n v="15.461062235255783"/>
    <x v="9"/>
    <s v="2,4 D"/>
    <s v="Herbicide"/>
  </r>
  <r>
    <d v="2017-01-28T00:00:00"/>
    <s v="January, 2017"/>
    <s v="January, 2017´"/>
    <s v="Nufarm Industria Quimica E Farmaceutica Sa"/>
    <x v="3"/>
    <s v=""/>
    <s v="Shandong Weifang Rainbow Chemical Co., Ltd."/>
    <s v="QINGDAO"/>
    <s v="SANTOS"/>
    <s v="38089325"/>
    <s v="800DRUMS 16, 000.00LITERSNUQUAT (PARAQUAT276 G/L SL) PACKED IN 20LITERS/DRUM WITH PALLETS"/>
    <n v="112156"/>
    <n v="112.16"/>
    <n v="467000"/>
    <n v="4.1638432183744074"/>
    <x v="21"/>
    <s v="Nuquat"/>
    <s v="Herbicide"/>
  </r>
  <r>
    <d v="2017-01-28T00:00:00"/>
    <s v="January, 2017"/>
    <s v="January, 2017´"/>
    <s v="Nufarm Industria Quimica E Farmaceutica Sa"/>
    <x v="3"/>
    <s v=""/>
    <s v="Shandong Weifang Rainbow Chemical Co., Ltd."/>
    <s v="QINGDAO"/>
    <s v="SANTOS"/>
    <s v="38089325"/>
    <s v="800DRUMS 16, 000.00LITERSNUQUAT (PARAQUAT276 G/L SL) PACKED IN 20LITERS/DRUM WITH PALLETS"/>
    <n v="112156"/>
    <n v="112.16"/>
    <n v="467000"/>
    <n v="4.1638432183744074"/>
    <x v="21"/>
    <s v="Nuquat"/>
    <s v="Herbicide"/>
  </r>
  <r>
    <d v="2017-01-28T00:00:00"/>
    <s v="January, 2017"/>
    <s v="January, 2017´"/>
    <s v="Nufarm Industria Quimica E Farmaceutica Sa"/>
    <x v="3"/>
    <s v=""/>
    <s v="Shandong Weifang Rainbow Chemical Co., Ltd."/>
    <s v="QINGDAO"/>
    <s v="SANTOS"/>
    <s v="38089325"/>
    <s v="800DRUMS 16, 000.00LITERSNUQUAT (PARAQUAT276 G/L SL) PACKED IN 20LITERS/DRUM WITH PALLETS"/>
    <n v="112156"/>
    <n v="112.16"/>
    <n v="467000"/>
    <n v="4.1638432183744074"/>
    <x v="21"/>
    <s v="Nuquat"/>
    <s v="Herbicide"/>
  </r>
  <r>
    <d v="2017-01-28T00:00:00"/>
    <s v="January, 2017"/>
    <s v="January, 2017´"/>
    <s v="Nufarm Industria Quimica E Farmaceutica Sa"/>
    <x v="3"/>
    <s v="Florida"/>
    <s v="Shandong Weifang Rainbow Chemical Co., Ltd."/>
    <s v="QINGDAO"/>
    <s v="SANTOS"/>
    <s v="38089325"/>
    <s v="128,000.00LITERS NUQUAT (PARAQUAT 276 G/L SL) PACKED IN 20LITERS D RUM WITH PALLETS, TOTAL 6400DRUMS"/>
    <n v="149536"/>
    <n v="149.54"/>
    <n v="623000"/>
    <n v="4.1662208431414509"/>
    <x v="21"/>
    <s v="Nuquat"/>
    <s v="Herbicide"/>
  </r>
  <r>
    <d v="2017-01-26T00:00:00"/>
    <s v="January, 2017"/>
    <s v="January, 2017´"/>
    <s v="Nufarm Industria Quimica E Farmaceutica Sa"/>
    <x v="3"/>
    <s v="Florida"/>
    <s v="Jiangsu Institute Of Ecomones Co., Ltd."/>
    <s v="SHANGHAI"/>
    <s v="SANTOS"/>
    <s v="38089329"/>
    <s v="METSULFURON-METHYL 60%WDG (NUFURON) CLASS:9 UN NO:3077 PG:III"/>
    <n v="14400"/>
    <n v="14.4"/>
    <n v="60000"/>
    <n v="4.166666666666667"/>
    <x v="12"/>
    <s v="Nufuron"/>
    <s v="Herbicide"/>
  </r>
  <r>
    <d v="2017-01-26T00:00:00"/>
    <s v="January, 2017"/>
    <s v="January, 2017´"/>
    <s v="Nufarm Industria Quimica E Farmaceutica Sa"/>
    <x v="3"/>
    <s v="Ceará"/>
    <s v="Nufarm Gmb H &amp; Co."/>
    <s v="HAMBURG"/>
    <s v="PECEM"/>
    <s v="29189912"/>
    <s v="PACKAGES 2,4-D ACID TECNICO NUFARM 1000KG BIG BAGS, ONPALLETS"/>
    <n v="20460"/>
    <n v="20.46"/>
    <n v="311000"/>
    <n v="15.20039100684262"/>
    <x v="9"/>
    <s v="2,4 D"/>
    <s v="Herbicide"/>
  </r>
  <r>
    <d v="2017-01-23T00:00:00"/>
    <s v="January, 2017"/>
    <s v="January, 2017´"/>
    <s v="Nufarm Industria Quimica E Farmaceutica Sa"/>
    <x v="3"/>
    <s v=""/>
    <s v="Sulphur Mills Ltd."/>
    <s v="NHAVA SHEVA (JAWAHARLAL N"/>
    <s v="SANTOS"/>
    <s v="38081000"/>
    <s v="40 PALLETS NUPRID 700 WG (IMIDACLOPRIDO"/>
    <n v="28860"/>
    <n v="28.86"/>
    <n v="255000"/>
    <n v="8.8357588357588366"/>
    <x v="5"/>
    <s v="Nuprid"/>
    <s v="Insecticide"/>
  </r>
  <r>
    <d v="2017-01-23T00:00:00"/>
    <s v="January, 2017"/>
    <s v="January, 2017´"/>
    <s v="Nufarm Industria Quimica E Farmaceutica Sa"/>
    <x v="3"/>
    <s v=""/>
    <s v="Sulphur Mills Ltd."/>
    <s v="NHAVA SHEVA (JAWAHARLAL N"/>
    <s v="SANTOS"/>
    <s v="38081000"/>
    <s v="NUPRID 700 WG (IMIDACLOPRIDO 60 PALLETS"/>
    <n v="28860"/>
    <n v="28.86"/>
    <n v="255000"/>
    <n v="8.8357588357588366"/>
    <x v="5"/>
    <s v="Nuprid"/>
    <s v="Insecticide"/>
  </r>
  <r>
    <d v="2017-01-23T00:00:00"/>
    <s v="January, 2017"/>
    <s v="January, 2017´"/>
    <s v="Nufarm Industria Quimica E Farmaceutica Sa"/>
    <x v="3"/>
    <s v=""/>
    <s v="Sulphur Mills Ltd."/>
    <s v="HAZIRA"/>
    <s v="SANTOS"/>
    <s v="38089100"/>
    <s v="3200 BOXES(80 PALLETS) NUPRID 700 WG (IMIDACLOPRID 70% WG) PKG : 10 X:1 KG X 3200 BOXES = 80 PALLETS"/>
    <n v="38480"/>
    <n v="38.479999999999997"/>
    <n v="942000"/>
    <n v="24.48024948024948"/>
    <x v="5"/>
    <s v="Nuprid"/>
    <s v="Insecticide"/>
  </r>
  <r>
    <d v="2017-01-23T00:00:00"/>
    <s v="January, 2017"/>
    <s v="January, 2017´"/>
    <s v="Nufarm Industria Quimica E Farmaceutica Sa"/>
    <x v="3"/>
    <s v=""/>
    <s v="Sulphur Mills Ltd."/>
    <s v="MUNDRA"/>
    <s v="SANTOS"/>
    <s v="38081000"/>
    <s v="100 PALLETS NUPRID 700 WG (IMIDACLOPRIDO)"/>
    <n v="48100"/>
    <n v="48.1"/>
    <n v="424000"/>
    <n v="8.8149688149688146"/>
    <x v="5"/>
    <s v="Nuprid"/>
    <s v="Insecticide"/>
  </r>
  <r>
    <d v="2017-01-23T00:00:00"/>
    <s v="January, 2017"/>
    <s v="January, 2017´"/>
    <s v="Nufarm Industria Quimica E Farmaceutica Sa"/>
    <x v="3"/>
    <s v=""/>
    <s v="Sulphur Mills Ltd."/>
    <s v="NHAVA SHEVA (JAWAHARLAL N"/>
    <s v="SANTOS"/>
    <s v="38089100"/>
    <s v="2X 20  FCL NUPRID 700 WG (IMIDACLOPRID 70% WG) 10 X 1 KG X 1600 BOXES = 40 PALLETS"/>
    <n v="19240"/>
    <n v="19.239999999999998"/>
    <n v="471000"/>
    <n v="24.48024948024948"/>
    <x v="5"/>
    <s v="Nuprid"/>
    <s v="Insecticide"/>
  </r>
  <r>
    <d v="2017-01-23T00:00:00"/>
    <s v="January, 2017"/>
    <s v="January, 2017´"/>
    <s v="Nufarm Industria Quimica E Farmaceutica Sa"/>
    <x v="3"/>
    <s v="Florida"/>
    <s v="Shandong Weifang Rainbow Chemical Co., Ltd."/>
    <s v="QINGDAO"/>
    <s v="SANTOS"/>
    <s v="38089325"/>
    <s v="128,000.00LITERS NUQUAT (PARAQUAT 276 G/L SL) PACKED IN 20LITERS/D:RUM WITH PALLETS, TOTAL 6400DRUMS"/>
    <n v="149536"/>
    <n v="149.54"/>
    <n v="623000"/>
    <n v="4.1662208431414509"/>
    <x v="21"/>
    <s v="Nuquat"/>
    <s v="Herbicide"/>
  </r>
  <r>
    <d v="2017-01-20T00:00:00"/>
    <s v="January, 2017"/>
    <s v="January, 2017´"/>
    <s v="Nufarm Industria Quimica E Farmaceutica Sa"/>
    <x v="3"/>
    <s v="Ceará"/>
    <s v="Nufarm Gmb H &amp; Co."/>
    <s v="HAMBURG"/>
    <s v="PECEM"/>
    <s v="29189912"/>
    <s v="PACKAGES = BIG BAGS ON PALLETS 2,4-D ACID TECNICO NUFARMPACKAGES = BIG BAGS ON PALLETS 2,4-D ACID TECNICO NUFARMPACKAGES = BIG BAGS ON PALLETS 2,4-D ACID TECNICO NUFARMPACKAGES = BIG BAGS ON PALLETS 2,4-D ACID TECNICO NUFARMPACKAGES = BIG BAGS ON PALLETS 2,4-D ACID TECNICO NUFARMPACKAGES = BIG BAGS ON PALLETS 2,4-D ACID TECNICO NUFARMPACKAGES = BIG BAGS ON PALLETS 2,4-D ACID TECNICO NUFARMPACKAGES = BIG BAGS ON PALLETS 2,4-D ACID TECNICO"/>
    <n v="163679.99"/>
    <n v="163.68"/>
    <n v="2489000"/>
    <n v="15.206501417797009"/>
    <x v="9"/>
    <s v="2,4 D"/>
    <s v="Herbicide"/>
  </r>
  <r>
    <d v="2017-01-18T00:00:00"/>
    <s v="January, 2017"/>
    <s v="January, 2017´"/>
    <s v="Nufarm Industria Quimica E Farmaceutica Sa"/>
    <x v="3"/>
    <s v="Ceará"/>
    <s v="Newport China Tank Containers Co."/>
    <s v="HOUSTON (TX)"/>
    <s v="SUAPE"/>
    <s v="27070000"/>
    <s v="XYLENE UN 1307 ,XYLENES 3 , PG 3, TOXIC INHALATION HAZARD ZONE A NET EXPLOSIVE"/>
    <n v="37993"/>
    <n v="37.99"/>
    <s v=""/>
    <e v="#VALUE!"/>
    <x v="20"/>
    <s v="Not Identified"/>
    <s v="General Chemical"/>
  </r>
  <r>
    <d v="2017-01-18T00:00:00"/>
    <s v="January, 2017"/>
    <s v="January, 2017´"/>
    <s v="Nufarm Industria Quimica E Farmaceutica Sa"/>
    <x v="3"/>
    <s v="Ceará"/>
    <s v="Dow Chemical"/>
    <s v="HOUSTON (TX)"/>
    <s v="PECEM"/>
    <s v="34020000"/>
    <s v="78 CONTAINING CHEMICALS NOS TRITON(TM) X-114 SURFACTANT 4 70 LB PLASTIC DRUM HAZARDOUS"/>
    <n v="17377"/>
    <n v="17.38"/>
    <n v="61200"/>
    <n v="3.5218967600851698"/>
    <x v="14"/>
    <s v="Triton"/>
    <s v="Surfactant"/>
  </r>
  <r>
    <d v="2017-01-15T00:00:00"/>
    <s v="January, 2017"/>
    <s v="January, 2017´"/>
    <s v="Nufarm Industria Quimica E Farmaceutica Sa"/>
    <x v="3"/>
    <s v="Ceará"/>
    <s v="Nufarm Gmb H &amp; Co."/>
    <s v="HAMBURG"/>
    <s v="PECEM"/>
    <s v="29189912"/>
    <s v="120 PACKAGES 2,4-D ACID TECNICO NUFARM"/>
    <n v="122760"/>
    <n v="122.76"/>
    <n v="1867000"/>
    <n v="15.20853698273053"/>
    <x v="9"/>
    <s v="2,4 D"/>
    <s v="Herbicide"/>
  </r>
  <r>
    <d v="2017-01-14T00:00:00"/>
    <s v="January, 2017"/>
    <s v="January, 2017´"/>
    <s v="Nufarm Industria Quimica E Farmaceutica Sa"/>
    <x v="3"/>
    <s v="Florida"/>
    <s v="Shandong Weifang Rainbow Chemical Co., Ltd."/>
    <s v="QINGDAO"/>
    <s v="SANTOS"/>
    <s v="38089325"/>
    <s v="112,000.00LITERS NUQUAT (PARAQUAT 276 G/L SL) PACKED IN 20LITERS"/>
    <n v="130843.99"/>
    <n v="130.84"/>
    <n v="545000"/>
    <n v="4.1652658253543011"/>
    <x v="21"/>
    <s v="Nuquat"/>
    <s v="Herbicide"/>
  </r>
  <r>
    <d v="2017-01-12T00:00:00"/>
    <s v="January, 2017"/>
    <s v="January, 2017´"/>
    <s v="Nufarm Industria Quimica E Farmaceutica Sa"/>
    <x v="3"/>
    <s v="Florida"/>
    <s v="Jiangsu Institute Of Ecomones Co., Ltd."/>
    <s v="SHANGHAI"/>
    <s v="SANTOS"/>
    <s v="38089329"/>
    <s v="METSULFURON-METHYL 60%WDG (NUFURON) CLASS:9 UN NO:3077 PG:III"/>
    <n v="4536"/>
    <n v="4.54"/>
    <n v="18900"/>
    <n v="4.166666666666667"/>
    <x v="12"/>
    <s v="Nufuron"/>
    <s v="Herbicide"/>
  </r>
  <r>
    <d v="2017-01-11T00:00:00"/>
    <s v="January, 2017"/>
    <s v="January, 2017´"/>
    <s v="Nufarm Industria Quimica E Farmaceutica Sa"/>
    <x v="3"/>
    <s v="Ceará"/>
    <s v="Gharda Chemicals Ltd."/>
    <s v="ROTTERDAM"/>
    <s v="SUAPE"/>
    <s v="29269000"/>
    <s v="CYPERMETHRIN TECHNICAL ) PYRETHROID, PESTICIDE, LIQUID, TOXIC6.1 UN3352 PACKING GROUP III"/>
    <n v="59280"/>
    <n v="59.28"/>
    <n v="107000"/>
    <n v="1.8049932523616734"/>
    <x v="16"/>
    <s v="Not Identified"/>
    <s v="Insecticide"/>
  </r>
  <r>
    <d v="2017-01-09T00:00:00"/>
    <s v="January, 2017"/>
    <s v="January, 2017´"/>
    <s v="Nufarm Industria Quimica E Farmaceutica Sa"/>
    <x v="3"/>
    <s v="Florida"/>
    <s v="Shandong Weifang Rainbow Chemical Co., Ltd."/>
    <s v="QINGDAO"/>
    <s v="SANTOS"/>
    <s v="38089325"/>
    <s v="112,000.00LITERS NUQUAT (PARAQUAT 276 G/L SL) PACKED IN 20LITERS"/>
    <n v="130843.99"/>
    <n v="130.84"/>
    <n v="545000"/>
    <n v="4.1652658253543011"/>
    <x v="21"/>
    <s v="Nuquat"/>
    <s v="Herbicide"/>
  </r>
  <r>
    <d v="2017-01-09T00:00:00"/>
    <s v="January, 2017"/>
    <s v="January, 2017´"/>
    <s v="Nufarm Industria Quimica E Farmaceutica Sa"/>
    <x v="3"/>
    <s v="Florida"/>
    <s v="Shandong Weifang Rainbow Chemical Co., Ltd."/>
    <s v="QINGDAO"/>
    <s v="SANTOS"/>
    <s v="38089325"/>
    <s v="112,000.00LITERS NUQUAT (PARAQUAT 276 G/L SL) PACKED IN 20LITERS"/>
    <n v="130843.99"/>
    <n v="130.84"/>
    <n v="545000"/>
    <n v="4.1652658253543011"/>
    <x v="21"/>
    <s v="Nuquat"/>
    <s v="Herbicide"/>
  </r>
  <r>
    <d v="2017-01-09T00:00:00"/>
    <s v="January, 2017"/>
    <s v="January, 2017´"/>
    <s v="Nufarm Industria Quimica E Farmaceutica Sa"/>
    <x v="3"/>
    <s v="Ceará"/>
    <s v="Sulphur Mills Ltd."/>
    <s v="HAZIRA"/>
    <s v="FORTALEZA"/>
    <s v="38089100"/>
    <s v="KAISO 250 CS LAMBDA CYHALOTHRIN"/>
    <n v="20710"/>
    <n v="20.71"/>
    <n v="507000"/>
    <n v="24.48092708836311"/>
    <x v="6"/>
    <s v="Kaiso"/>
    <s v="Pesticide"/>
  </r>
  <r>
    <d v="2017-01-09T00:00:00"/>
    <s v="January, 2017"/>
    <s v="January, 2017´"/>
    <s v="Nufarm Industria Quimica E Farmaceutica Sa"/>
    <x v="3"/>
    <s v="Ceará"/>
    <s v="Sulphur Mills Ltd."/>
    <s v="HAZIRA"/>
    <s v="FORTALEZA"/>
    <s v="38081000"/>
    <s v="KAISO 250 CS COMUM DO PRINCIPIO ATIVO:LAMBDA-CYHALOTHRIN (LAMBDA-CIALOTRINA)"/>
    <n v="20710"/>
    <n v="20.71"/>
    <n v="183000"/>
    <n v="8.8363109608884596"/>
    <x v="6"/>
    <s v="Kaiso"/>
    <s v="Pesticide"/>
  </r>
  <r>
    <d v="2017-01-07T00:00:00"/>
    <s v="January, 2017"/>
    <s v="January, 2017´"/>
    <s v="Nufarm Industria Quimica E Farmaceutica Sa"/>
    <x v="3"/>
    <s v="Ceará"/>
    <s v="Nufarm Australia"/>
    <s v="MELBOURNE"/>
    <s v="FORTALEZA"/>
    <s v="38089100"/>
    <s v="243 PACKAGE UN3077,ENVIRONMENTALLY HAZARDOUS SUBSTANCE,SOLID,N.O.S(CONTAINS IMIDACLOPRID),"/>
    <n v="19399"/>
    <n v="19.399999999999999"/>
    <n v="475000"/>
    <n v="24.485798237022529"/>
    <x v="5"/>
    <s v="Nuprid"/>
    <s v="Insecticide"/>
  </r>
  <r>
    <d v="2017-01-05T00:00:00"/>
    <s v="January, 2017"/>
    <s v="January, 2017´"/>
    <s v="Nufarm Industria Quimica E Farmaceutica Sa"/>
    <x v="3"/>
    <s v="Ceará"/>
    <s v="Nufarm Gmb H &amp; Co."/>
    <s v="HAMBURG"/>
    <s v="PECEM"/>
    <s v="29189912"/>
    <s v="COLLI2,4-D ACID TECNICO NUFARM"/>
    <n v="102300"/>
    <n v="102.3"/>
    <n v="1556000"/>
    <n v="15.210166177908114"/>
    <x v="9"/>
    <s v="2,4 D"/>
    <s v="Herbicide"/>
  </r>
  <r>
    <d v="2017-01-04T00:00:00"/>
    <s v="January, 2017"/>
    <s v="January, 2017´"/>
    <s v="Nufarm Industria Quimica E Farmaceutica Sa"/>
    <x v="3"/>
    <s v="Ceará"/>
    <s v="Dow Chemical"/>
    <s v="HOUSTON (TX)"/>
    <s v="PECEM"/>
    <s v="34020000"/>
    <s v="234 DRUM(S) ON 20 PLTS   CONTAINING   CHEMICALS TRITON(TM) X-114 SURFACTANT"/>
    <n v="52131"/>
    <n v="52.13"/>
    <n v="184000"/>
    <n v="3.5295697377759874"/>
    <x v="14"/>
    <s v="Triton"/>
    <s v="Surfactant"/>
  </r>
  <r>
    <d v="2017-01-04T00:00:00"/>
    <s v="January, 2017"/>
    <s v="January, 2017´"/>
    <s v="Nufarm Industria Quimica E Farmaceutica Sa"/>
    <x v="3"/>
    <s v="Ceará"/>
    <s v="Dow Chemical"/>
    <s v="HOUSTON (TX)"/>
    <s v="PECEM"/>
    <s v="34020000"/>
    <s v="234 DRUM(S) CONTAINING:   CHEMICALS TRITON(TM) X-114 SURFACTANT 4   70 LB PLASTIC DRUM HAZARDOUS"/>
    <n v="52131"/>
    <n v="52.13"/>
    <n v="184000"/>
    <n v="3.5295697377759874"/>
    <x v="14"/>
    <s v="Triton"/>
    <s v="Surfactant"/>
  </r>
  <r>
    <d v="2017-01-02T00:00:00"/>
    <s v="January, 2017"/>
    <s v="January, 2017´"/>
    <s v="Nufarm Industria Quimica E Farmaceutica Sa"/>
    <x v="3"/>
    <s v="Ceará"/>
    <s v="Sulphur Mills Ltd."/>
    <s v="HAZIRA"/>
    <s v="FORTALEZA"/>
    <s v="38089100"/>
    <s v="19 IBCS KAISO 250 CS LAMBDA-CYHALOTHRIN"/>
    <n v="20710"/>
    <n v="20.71"/>
    <n v="507000"/>
    <n v="24.48092708836311"/>
    <x v="6"/>
    <s v="Kaiso"/>
    <s v="Pesticide"/>
  </r>
  <r>
    <d v="2017-01-01T00:00:00"/>
    <s v="January, 2017"/>
    <s v="January, 2017´"/>
    <s v="Nufarm Industria Quimica E Farmaceutica Sa"/>
    <x v="3"/>
    <s v="Ceará"/>
    <s v="Jiangsu Fengdeng Pesticide Co., Ltd."/>
    <s v="SHANGHAI"/>
    <s v="PECEM"/>
    <s v="29339900"/>
    <s v="FLUTRIAFOL TECNICO NUFARM FISCAL"/>
    <n v="13650"/>
    <n v="13.65"/>
    <n v="172000"/>
    <n v="12.6007326007326"/>
    <x v="4"/>
    <s v="Intake"/>
    <s v="Fungicide"/>
  </r>
  <r>
    <d v="2017-01-01T00:00:00"/>
    <s v="January, 2017"/>
    <s v="January, 2017´"/>
    <s v="Nufarm Industria Quimica E Farmaceutica Sa"/>
    <x v="3"/>
    <s v="Florida"/>
    <s v="Shandong Weifang Rainbow Chemical Co., Ltd."/>
    <s v="QINGDAO"/>
    <s v="SANTOS"/>
    <s v="38089325"/>
    <s v="112,000.00LITERS NUQUAT (PARAQUAT 276 G/L SL) PACKED IN 20LITERS"/>
    <n v="130843.99"/>
    <n v="130.84"/>
    <n v="545000"/>
    <n v="4.1652658253543011"/>
    <x v="21"/>
    <s v="Nuquat"/>
    <s v="Herbicide"/>
  </r>
  <r>
    <d v="2016-12-31T00:00:00"/>
    <s v="December, 2016"/>
    <s v="December, 2016´"/>
    <s v="Nufarm Industria Quimica E Farmaceutica Sa"/>
    <x v="4"/>
    <s v="Ceará"/>
    <s v="Nufarm Australia"/>
    <s v="MELBOURNE"/>
    <s v="PECEM"/>
    <s v="38089100"/>
    <s v="486 PACKAGE UN3077,ENVIRONMENTALLY HAZARDOUS   SUBSTANCE,SOLID,N.O.S(CONTAINS   IMIDACLOPRID), NUPRID 700WG"/>
    <n v="38799"/>
    <n v="38.799999999999997"/>
    <n v="984000"/>
    <n v="25.361478388618263"/>
    <x v="5"/>
    <s v="Nuprid"/>
    <s v="Insecticide"/>
  </r>
  <r>
    <d v="2016-12-29T00:00:00"/>
    <s v="December, 2016"/>
    <s v="December, 2016´"/>
    <s v="Nufarm Industria Quimica E Farmaceutica Sa"/>
    <x v="4"/>
    <s v="Florida"/>
    <s v="Jiangsu Institute Of Ecomones Co., Ltd."/>
    <s v="SHANGHAI"/>
    <s v="SANTOS"/>
    <s v="38089329"/>
    <s v="1440,CTN METSULFURON-METHYL 60%WDG"/>
    <n v="9072"/>
    <n v="9.07"/>
    <n v="37200"/>
    <n v="4.1005291005291005"/>
    <x v="12"/>
    <s v="Nufuron"/>
    <s v="Herbicide"/>
  </r>
  <r>
    <d v="2016-12-29T00:00:00"/>
    <s v="December, 2016"/>
    <s v="December, 2016´"/>
    <s v="Nufarm Industria Quimica E Farmaceutica Sa"/>
    <x v="4"/>
    <s v="Ceará"/>
    <s v="Nufarm Gmb H &amp; Co."/>
    <s v="HAMBURG"/>
    <s v="PECEM"/>
    <s v="29189912"/>
    <s v="120 PALLETS ACID TECNICO NUFARM"/>
    <n v="122760"/>
    <n v="122.76"/>
    <n v="1695000"/>
    <n v="13.807429130009774"/>
    <x v="9"/>
    <s v="2,4 D"/>
    <s v="Herbicide"/>
  </r>
  <r>
    <d v="2016-12-28T00:00:00"/>
    <s v="December, 2016"/>
    <s v="December, 2016´"/>
    <s v="Nufarm Industria Quimica E Farmaceutica Sa"/>
    <x v="4"/>
    <s v="Ceará"/>
    <s v="Gharda Chemicals Ltd."/>
    <s v="NHAVA SHEVA (JAWAHARLAL N"/>
    <s v="PECEM"/>
    <s v="29242992"/>
    <s v="INSECTICIDE - DIFLUBENZURO N TECNICO AGRIPEC FISCALI"/>
    <n v="41995"/>
    <n v="41.99"/>
    <n v="2783000"/>
    <n v="66.269794023097987"/>
    <x v="34"/>
    <s v="Not Identified"/>
    <s v="Insecticide"/>
  </r>
  <r>
    <d v="2016-12-28T00:00:00"/>
    <s v="December, 2016"/>
    <s v="December, 2016´"/>
    <s v="Nufarm Industria Quimica E Farmaceutica Sa"/>
    <x v="4"/>
    <s v="Ceará"/>
    <s v="Gharda Chemicals Ltd."/>
    <s v="NHAVA SHEVA (JAWAHARLAL N"/>
    <s v="PECEM"/>
    <s v="29333922"/>
    <s v="INSECTICIDE - CLORPIRIFOS TECNICOAGRIPEC FISCAL"/>
    <n v="148339"/>
    <n v="148.34"/>
    <n v="3914000"/>
    <n v="26.385508868200542"/>
    <x v="7"/>
    <s v="Agripec"/>
    <s v="Pesticide"/>
  </r>
  <r>
    <d v="2016-12-27T00:00:00"/>
    <s v="December, 2016"/>
    <s v="December, 2016´"/>
    <s v="Nufarm Industria Quimica E Farmaceutica Sa"/>
    <x v="4"/>
    <s v="Ceará"/>
    <s v="Tagros Chemicals India Ltd."/>
    <s v="CHENNAI"/>
    <s v="PECEM"/>
    <s v="29269023"/>
    <s v="80 DRUMS ON 23 PALLETS CIPERMETRINA (CI PERMETRINA TAGROS TECNICO)"/>
    <n v="21280"/>
    <n v="21.28"/>
    <n v="204000"/>
    <n v="9.5864661654135332"/>
    <x v="16"/>
    <s v="Not Identified"/>
    <s v="Insecticide"/>
  </r>
  <r>
    <d v="2016-12-27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112,000.00LITERS NUQUAT (PARAQUAT 276 G/L SL) 5600DRUM"/>
    <n v="130843.99"/>
    <n v="130.84"/>
    <n v="537000"/>
    <n v="4.1041243086518531"/>
    <x v="21"/>
    <s v="Nuquat"/>
    <s v="Herbicide"/>
  </r>
  <r>
    <d v="2016-12-27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112,000.00LITERS NUQUAT (PARAQUAT 276 G/L SL) 5600DRUMS"/>
    <n v="130843.99"/>
    <n v="130.84"/>
    <n v="537000"/>
    <n v="4.1041243086518531"/>
    <x v="21"/>
    <s v="Nuquat"/>
    <s v="Herbicide"/>
  </r>
  <r>
    <d v="2016-12-27T00:00:00"/>
    <s v="December, 2016"/>
    <s v="December, 2016´"/>
    <s v="Nufarm Industria Quimica E Farmaceutica Sa"/>
    <x v="4"/>
    <s v="Ceará"/>
    <s v="Gharda Chemicals Ltd."/>
    <s v="NHAVA SHEVA (JAWAHARLAL N"/>
    <s v="PECEM"/>
    <s v="29333922"/>
    <s v="INSECTICIDE - CLORPIRIFOS TECNICOAGRIPEC FISCAL"/>
    <n v="84778"/>
    <n v="84.78"/>
    <n v="2237000"/>
    <n v="26.386562551605369"/>
    <x v="7"/>
    <s v="Agripec"/>
    <s v="Pesticide"/>
  </r>
  <r>
    <d v="2016-12-25T00:00:00"/>
    <s v="December, 2016"/>
    <s v="December, 2016´"/>
    <s v="Nufarm Industria Quimica E Farmaceutica Sa"/>
    <x v="4"/>
    <s v="Ceará"/>
    <s v="Ninhua Group Co., Ltd."/>
    <s v="SHANGHAI"/>
    <s v="FORTALEZA"/>
    <s v="29322000"/>
    <s v="ABAMECTIN TECNICO 95% FISCAL"/>
    <n v="11200"/>
    <n v="11.2"/>
    <n v="153000"/>
    <n v="13.660714285714286"/>
    <x v="24"/>
    <s v="Not Identified"/>
    <s v="Insecticide"/>
  </r>
  <r>
    <d v="2016-12-25T00:00:00"/>
    <s v="December, 2016"/>
    <s v="December, 2016´"/>
    <s v="Nufarm Industria Quimica E Farmaceutica Sa"/>
    <x v="4"/>
    <s v="Ceará"/>
    <s v="Jiangsu Fengdeng Pesticide Co., Ltd."/>
    <s v="SHANGHAI"/>
    <s v="PECEM"/>
    <s v="29339900"/>
    <s v="FLUTRIAFOL TECNICO NUFARM FISCAL 30BAGS=20 ISPM 15WOOD PALLETS"/>
    <n v="13650"/>
    <n v="13.65"/>
    <n v="171000"/>
    <n v="12.527472527472527"/>
    <x v="4"/>
    <s v="Intake"/>
    <s v="Fungicide"/>
  </r>
  <r>
    <d v="2016-12-24T00:00:00"/>
    <s v="December, 2016"/>
    <s v="December, 2016´"/>
    <s v="Nufarm Industria Quimica E Farmaceutica Sa"/>
    <x v="4"/>
    <s v="Ceará"/>
    <s v="Gharda Chemicals Ltd."/>
    <s v="ROTTERDAM"/>
    <s v="PECEM"/>
    <s v="29260000"/>
    <s v="( CYPERMETHRIN TECHNICAL ) PYRETHROID, PESTICIDE, LIQUID, TOXIC6.1 UN3352 PACKING GROUP III"/>
    <n v="39520"/>
    <n v="39.520000000000003"/>
    <n v="240000"/>
    <n v="6.0728744939271255"/>
    <x v="16"/>
    <s v="Not Identified"/>
    <s v="Insecticide"/>
  </r>
  <r>
    <d v="2016-12-24T00:00:00"/>
    <s v="December, 2016"/>
    <s v="December, 2016´"/>
    <s v="Nufarm Industria Quimica E Farmaceutica Sa"/>
    <x v="4"/>
    <s v="Ceará"/>
    <s v="Nufarm Australia"/>
    <s v="MELBOURNE"/>
    <s v="SUAPE"/>
    <s v="38089100"/>
    <s v="576 PACKAGE UN3077,ENVIRONMENTALLY HAZARDOUS   SUBSTANCE,SOLID,N.O.S(CONTAINS   IMIDACLOPRID) NUPRID 700WG"/>
    <n v="45984"/>
    <n v="45.98"/>
    <n v="1166000"/>
    <n v="25.356645789839945"/>
    <x v="5"/>
    <s v="Nuprid"/>
    <s v="Insecticide"/>
  </r>
  <r>
    <d v="2016-12-22T00:00:00"/>
    <s v="December, 2016"/>
    <s v="December, 2016´"/>
    <s v="Nufarm Industria Quimica E Farmaceutica Sa"/>
    <x v="4"/>
    <s v="Florida"/>
    <s v="Jiangsu Institute Of Ecomones Co., Ltd."/>
    <s v="SHANGHAI"/>
    <s v="SANTOS"/>
    <s v="38089329"/>
    <s v="METSULFURON-METHYL 60%WDG (NUFURON)"/>
    <n v="7200"/>
    <n v="7.2"/>
    <n v="29600"/>
    <n v="4.1111111111111107"/>
    <x v="12"/>
    <s v="Nufuron"/>
    <s v="Herbicide"/>
  </r>
  <r>
    <d v="2016-12-21T00:00:00"/>
    <s v="December, 2016"/>
    <s v="December, 2016´"/>
    <s v="Nufarm Industria Quimica E Farmaceutica Sa"/>
    <x v="4"/>
    <s v="Ceará"/>
    <s v="Bulkhaul Ltd."/>
    <s v="HOUSTON (TX)"/>
    <s v="FORTALEZA"/>
    <s v="28152000"/>
    <s v="3 TNK POTASSIUM HYDROXIDE SOLUTION 50% CAUSTIC POTASH MEMBRANE GRADE KOH 50% (IMPORTADO"/>
    <n v="59240"/>
    <n v="59.24"/>
    <n v="44700"/>
    <n v="0.75455773126266035"/>
    <x v="37"/>
    <s v="Not Identified"/>
    <s v="General Chemical"/>
  </r>
  <r>
    <d v="2016-12-19T00:00:00"/>
    <s v="December, 2016"/>
    <s v="December, 2016´"/>
    <s v="Nufarm Industria Quimica E Farmaceutica Sa"/>
    <x v="4"/>
    <s v="Ceará"/>
    <s v="Sulphur Mills Ltd."/>
    <s v="HAZIRA"/>
    <s v="SANTOS"/>
    <s v="38089100"/>
    <s v="1600 BOXES NUPRID 700 WG (IMIDACLOPRID 70% WG 1600:BOXES = 40 PALLETS"/>
    <n v="19240"/>
    <n v="19.239999999999998"/>
    <n v="488000"/>
    <n v="25.363825363825363"/>
    <x v="5"/>
    <s v="Nuprid"/>
    <s v="Insecticide"/>
  </r>
  <r>
    <d v="2016-12-18T00:00:00"/>
    <s v="December, 2016"/>
    <s v="December, 2016´"/>
    <s v="Nufarm Industria Quimica E Farmaceutica Sa"/>
    <x v="4"/>
    <s v="Ceará"/>
    <s v="Jiangsu Fengdeng Pesticide Co., Ltd."/>
    <s v="SHANGHAI"/>
    <s v="PECEM"/>
    <s v="29339900"/>
    <s v="FLUTRIAFOL TECNICO NUFARM FISCAL"/>
    <n v="13650"/>
    <n v="13.65"/>
    <n v="171000"/>
    <n v="12.527472527472527"/>
    <x v="4"/>
    <s v="Intake"/>
    <s v="Fungicide"/>
  </r>
  <r>
    <d v="2016-12-18T00:00:00"/>
    <s v="December, 2016"/>
    <s v="December, 2016´"/>
    <s v="Nufarm Industria Quimica E Farmaceutica Sa"/>
    <x v="4"/>
    <s v="Florida"/>
    <s v="Ninhua Group Co., Ltd."/>
    <s v="SHANGHAI"/>
    <s v="SANTOS"/>
    <s v="38089329"/>
    <s v="NIPPON 40 FISCAL"/>
    <n v="50400"/>
    <n v="50.4"/>
    <n v="207000"/>
    <n v="4.1071428571428568"/>
    <x v="1"/>
    <s v="Nippon 40"/>
    <s v="Herbicide"/>
  </r>
  <r>
    <d v="2016-12-18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NUQUAT (PARAQUAT 200 G/L SL) PACKED IN 5LITERS/D:RUM 4/CARTON WITH PALLETS, TOTAL 5040 CARTONS"/>
    <n v="117761"/>
    <n v="117.76"/>
    <n v="483000"/>
    <n v="4.1015276704511683"/>
    <x v="21"/>
    <s v="Nuquat"/>
    <s v="Herbicide"/>
  </r>
  <r>
    <d v="2016-12-18T00:00:00"/>
    <s v="December, 2016"/>
    <s v="December, 2016´"/>
    <s v="Nufarm Industria Quimica E Farmaceutica Sa"/>
    <x v="4"/>
    <s v="Florida"/>
    <s v="Ninhua Group Co., Ltd."/>
    <s v="SHANGHAI"/>
    <s v="SANTOS"/>
    <s v="38089329"/>
    <s v="NIPPON 40 FISCAL"/>
    <n v="40320"/>
    <n v="40.32"/>
    <n v="166000"/>
    <n v="4.1170634920634921"/>
    <x v="1"/>
    <s v="Nippon 40"/>
    <s v="Herbicide"/>
  </r>
  <r>
    <d v="2016-12-18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07 20´ X 8´ X 8´6&quot; GENERAL PU SLAC 5,600 DRUMS NUQUAT (PARAQUAT 276 G/L SL)"/>
    <n v="130850.01"/>
    <n v="130.85"/>
    <n v="537000"/>
    <n v="4.1039354907194889"/>
    <x v="21"/>
    <s v="Nuquat"/>
    <s v="Herbicide"/>
  </r>
  <r>
    <d v="2016-12-17T00:00:00"/>
    <s v="December, 2016"/>
    <s v="December, 2016´"/>
    <s v="Nufarm Industria Quimica E Farmaceutica Sa"/>
    <x v="4"/>
    <s v="Ceará"/>
    <s v="Nufarm Australia"/>
    <s v="MELBOURNE"/>
    <s v="FORTALEZA"/>
    <s v="38089100"/>
    <s v="576 PACKAGE CONTAINS   IMIDACLOPRID"/>
    <n v="45984"/>
    <n v="45.98"/>
    <n v="1166000"/>
    <n v="25.356645789839945"/>
    <x v="5"/>
    <s v="Nuprid"/>
    <s v="Insecticide"/>
  </r>
  <r>
    <d v="2016-12-15T00:00:00"/>
    <s v="December, 2016"/>
    <s v="December, 2016´"/>
    <s v="Nufarm Industria Quimica E Farmaceutica Sa"/>
    <x v="4"/>
    <s v="Ceará"/>
    <s v="Arkema"/>
    <s v="LA CHAMBRE"/>
    <s v="PECEM"/>
    <s v="29053910"/>
    <s v="40 PALLETS HEXILENO GLICOL"/>
    <n v="34674"/>
    <n v="34.67"/>
    <n v="78900"/>
    <n v="2.2754801868835437"/>
    <x v="36"/>
    <s v="Not Identified"/>
    <s v="General Chemical"/>
  </r>
  <r>
    <d v="2016-12-15T00:00:00"/>
    <s v="December, 2016"/>
    <s v="December, 2016´"/>
    <s v="Nufarm Industria Quimica E Farmaceutica Sa"/>
    <x v="4"/>
    <s v="Ceará"/>
    <s v="Nufarm Gmb H &amp; Co."/>
    <s v="HAMBURG"/>
    <s v="PECEM"/>
    <s v="29189912"/>
    <s v="COLLI 2,4-D ACIDTECNICO NUFARM 1000 KG BIG BAGS, ON PALLETS"/>
    <n v="61380"/>
    <n v="61.38"/>
    <n v="848000"/>
    <n v="13.815575105897686"/>
    <x v="9"/>
    <s v="2,4 D"/>
    <s v="Herbicide"/>
  </r>
  <r>
    <d v="2016-12-14T00:00:00"/>
    <s v="December, 2016"/>
    <s v="December, 2016´"/>
    <s v="Nufarm Industria Quimica E Farmaceutica Sa"/>
    <x v="4"/>
    <s v=""/>
    <s v="Indofil Industries Ltd."/>
    <s v="HAZIRA"/>
    <s v="SANTOS"/>
    <s v="38082000"/>
    <s v="TOTAL 3920 BAGS 3920 X 25 KG BAGSMANFIL 800 WP INDI AN"/>
    <n v="104160"/>
    <n v="104.16"/>
    <n v="916000"/>
    <n v="8.7941628264208909"/>
    <x v="19"/>
    <s v="Manfill 800 WP"/>
    <s v="Fungicide"/>
  </r>
  <r>
    <d v="2016-12-14T00:00:00"/>
    <s v="December, 2016"/>
    <s v="December, 2016´"/>
    <s v="Nufarm Industria Quimica E Farmaceutica Sa"/>
    <x v="4"/>
    <s v=""/>
    <s v="Indofil Industries Ltd."/>
    <s v="HAZIRA"/>
    <s v="SANTOS"/>
    <s v="38082000"/>
    <s v="MANFIL 800 WPTOTAL 3920 BAGS BAGSMANFIL 800 WP"/>
    <n v="104160"/>
    <n v="104.16"/>
    <n v="916000"/>
    <n v="8.7941628264208909"/>
    <x v="19"/>
    <s v="Manfill 800 WP"/>
    <s v="Fungicide"/>
  </r>
  <r>
    <d v="2016-12-14T00:00:00"/>
    <s v="December, 2016"/>
    <s v="December, 2016´"/>
    <s v="Nufarm Industria Quimica E Farmaceutica Sa"/>
    <x v="4"/>
    <s v="Ceará"/>
    <s v="Dow Chemical"/>
    <s v="HOUSTON (TX)"/>
    <s v="PECEM"/>
    <s v="34020000"/>
    <s v="156 CONTAINING CHEMICALS TRITON(TM) X-114 SURFACTANT 4 70 LB PLASTIC DRUM HAZARDOUS"/>
    <n v="34754"/>
    <n v="34.75"/>
    <n v="123000"/>
    <n v="3.5391609598895091"/>
    <x v="14"/>
    <s v="Triton"/>
    <s v="Surfactant"/>
  </r>
  <r>
    <d v="2016-12-14T00:00:00"/>
    <s v="December, 2016"/>
    <s v="December, 2016´"/>
    <s v="Nufarm Industria Quimica E Farmaceutica Sa"/>
    <x v="4"/>
    <s v="Ceará"/>
    <s v="Gharda Chemicals Ltd."/>
    <s v="NHAVA SHEVA (JAWAHARLAL N"/>
    <s v="PECEM"/>
    <s v="29333900"/>
    <s v="INSECTICIDE - CLORPIRIFOS TECNICOAGRIPEC FISCAL 6X20FT CONTAINERS 408 DRUMS"/>
    <n v="127208"/>
    <n v="127.21"/>
    <n v="3356000"/>
    <n v="26.381988554178982"/>
    <x v="7"/>
    <s v="Agripec"/>
    <s v="Pesticide"/>
  </r>
  <r>
    <d v="2016-12-14T00:00:00"/>
    <s v="December, 2016"/>
    <s v="December, 2016´"/>
    <s v="Nufarm Industria Quimica E Farmaceutica Sa"/>
    <x v="4"/>
    <s v="Ceará"/>
    <s v="Sulphur Mills Ltd."/>
    <s v="HAZIRA"/>
    <s v="FORTALEZA"/>
    <s v="38081000"/>
    <s v="PRODUTO KAISO 250 CS COMUM DO PRINCIPIO ATIVO LAMBDA-CYHALOTHRIN (LAMBDA-CIALOTRINA)"/>
    <n v="41420"/>
    <n v="41.42"/>
    <n v="364000"/>
    <n v="8.7880251086431684"/>
    <x v="6"/>
    <s v="Kaiso"/>
    <s v="Pesticide"/>
  </r>
  <r>
    <d v="2016-12-13T00:00:00"/>
    <s v="December, 2016"/>
    <s v="December, 2016´"/>
    <s v="Nufarm Industria Quimica E Farmaceutica Sa"/>
    <x v="4"/>
    <s v="Ceará"/>
    <s v="Sulphur Mills Ltd."/>
    <s v="HAZIRA"/>
    <s v="FORTALEZA"/>
    <s v="38089100"/>
    <s v="38 IBCS KAISO 250 CS LAMBDA-CYHALOTHRIN"/>
    <n v="41420"/>
    <n v="41.42"/>
    <n v="1050000"/>
    <n v="25.350072428778368"/>
    <x v="6"/>
    <s v="Kaiso"/>
    <s v="Pesticide"/>
  </r>
  <r>
    <d v="2016-12-13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NUQUAT (PARAQUAT 276 G/L SL) PACKED IN 20LITERS/D:RUM WITH PALLETS, TOTAL 4800DRUMS"/>
    <n v="112152"/>
    <n v="112.15"/>
    <n v="460000"/>
    <n v="4.1015764319851629"/>
    <x v="21"/>
    <s v="Nuquat"/>
    <s v="Herbicide"/>
  </r>
  <r>
    <d v="2016-12-13T00:00:00"/>
    <s v="December, 2016"/>
    <s v="December, 2016´"/>
    <s v="Nufarm Industria Quimica E Farmaceutica Sa"/>
    <x v="4"/>
    <s v="Ceará"/>
    <s v="Sulphur Mills Ltd."/>
    <s v="HAZIRA"/>
    <s v="SANTOS"/>
    <s v="38089100"/>
    <s v="1600 BOXES NUPRID 700 WG (IMIDACLOPRID 70% WG)"/>
    <n v="19240"/>
    <n v="19.239999999999998"/>
    <n v="488000"/>
    <n v="25.363825363825363"/>
    <x v="5"/>
    <s v="Nuprid"/>
    <s v="Insecticide"/>
  </r>
  <r>
    <d v="2016-12-13T00:00:00"/>
    <s v="December, 2016"/>
    <s v="December, 2016´"/>
    <s v="Nufarm Industria Quimica E Farmaceutica Sa"/>
    <x v="4"/>
    <s v="Ceará"/>
    <s v="Tagros Chemicals India Ltd."/>
    <s v="CHENNAI"/>
    <s v="PECEM"/>
    <s v="29269023"/>
    <s v="80 DRUMS ON 23 PALLETS CIPERMETRINA (CI PERMETRINA TAGROS TECNICO)"/>
    <n v="21280"/>
    <n v="21.28"/>
    <n v="204000"/>
    <n v="9.5864661654135332"/>
    <x v="16"/>
    <s v="Not Identified"/>
    <s v="Insecticide"/>
  </r>
  <r>
    <d v="2016-12-13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NUQUAT (PARAQUAT 276 G/L SL) PACKED IN 20LITERS/D:RUM WITH PALLETS, TOTAL 4800DRUMS"/>
    <n v="112152"/>
    <n v="112.15"/>
    <n v="460000"/>
    <n v="4.1015764319851629"/>
    <x v="21"/>
    <s v="Nuquat"/>
    <s v="Herbicide"/>
  </r>
  <r>
    <d v="2016-12-11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07 20´ X 8´ X 8´6&quot; GENERAL PU SLAC 5,600 DRUMS NUQUAT (PARAQUAT 276 G/L SL)"/>
    <n v="130850.01"/>
    <n v="130.85"/>
    <n v="537000"/>
    <n v="4.1039354907194889"/>
    <x v="21"/>
    <s v="Nuquat"/>
    <s v="Herbicide"/>
  </r>
  <r>
    <d v="2016-12-11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07 20´ X 8´ X 8´6&quot; GENERAL PU SLAC 5,600 DRUMS NUQUAT (PARAQUAT 276 G/L SL)"/>
    <n v="130850.01"/>
    <n v="130.85"/>
    <n v="537000"/>
    <n v="4.1039354907194889"/>
    <x v="21"/>
    <s v="Nuquat"/>
    <s v="Herbicide"/>
  </r>
  <r>
    <d v="2016-12-10T00:00:00"/>
    <s v="December, 2016"/>
    <s v="December, 2016´"/>
    <s v="Nufarm Industria Quimica E Farmaceutica Sa"/>
    <x v="4"/>
    <s v="Ceará"/>
    <s v="Yongnong Biosciences Co., Ltd."/>
    <s v="SHANGHAI"/>
    <s v="PECEM"/>
    <s v="29333921"/>
    <s v="100 BAGS PICLORAM TECNICO YN"/>
    <n v="50300"/>
    <n v="50.3"/>
    <n v="1397000"/>
    <n v="27.773359840954274"/>
    <x v="2"/>
    <s v="Not Identified"/>
    <s v="Herbicide"/>
  </r>
  <r>
    <d v="2016-12-10T00:00:00"/>
    <s v="December, 2016"/>
    <s v="December, 2016´"/>
    <s v="Nufarm Industria Quimica E Farmaceutica Sa"/>
    <x v="4"/>
    <s v="Ceará"/>
    <s v="Yongnong Biosciences Co., Ltd."/>
    <s v="SHANGHAI"/>
    <s v="PECEM"/>
    <s v="29333921"/>
    <s v="100 BAGS PICLORAM TECNICO YN"/>
    <n v="50300"/>
    <n v="50.3"/>
    <n v="1397000"/>
    <n v="27.773359840954274"/>
    <x v="2"/>
    <s v="Not Identified"/>
    <s v="Herbicide"/>
  </r>
  <r>
    <d v="2016-12-10T00:00:00"/>
    <s v="December, 2016"/>
    <s v="December, 2016´"/>
    <s v="Nufarm Industria Quimica E Farmaceutica Sa"/>
    <x v="4"/>
    <s v="Ceará"/>
    <s v="Ninhua Group Co., Ltd."/>
    <s v="SHANGHAI"/>
    <s v="FORTALEZA"/>
    <s v="29322000"/>
    <s v="ABAMECTIN TECNICO 95%"/>
    <n v="8400"/>
    <n v="8.4"/>
    <n v="115000"/>
    <n v="13.69047619047619"/>
    <x v="24"/>
    <s v="Not Identified"/>
    <s v="Insecticide"/>
  </r>
  <r>
    <d v="2016-12-07T00:00:00"/>
    <s v="December, 2016"/>
    <s v="December, 2016´"/>
    <s v="Nufarm Industria Quimica E Farmaceutica Sa"/>
    <x v="4"/>
    <s v="Ceará"/>
    <s v="Dow Chemical"/>
    <s v="HOUSTON (TX)"/>
    <s v="PECEM"/>
    <s v="34020000"/>
    <s v="78 CONTAINING CHEMICALS NOS TRITON(TM) X-114 SURFACTANT 4 70 LB PLASTIC DRUM HAZARDOUS GOODS"/>
    <n v="17377"/>
    <n v="17.38"/>
    <n v="61300"/>
    <n v="3.5276514933532832"/>
    <x v="14"/>
    <s v="Triton"/>
    <s v="Surfactant"/>
  </r>
  <r>
    <d v="2016-12-05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07 20´ X 8´ X 8´6&quot; GENERAL PU SLAC 5,040 CARTONS NUQUAT (PARAQUAT 200 G/L SL) PACKED IN 5LITERS/DRUM"/>
    <n v="117765"/>
    <n v="117.76"/>
    <n v="483000"/>
    <n v="4.1013883581709338"/>
    <x v="21"/>
    <s v="Nuquat"/>
    <s v="Herbicide"/>
  </r>
  <r>
    <d v="2016-12-05T00:00:00"/>
    <s v="December, 2016"/>
    <s v="December, 2016´"/>
    <s v="Nufarm Industria Quimica E Farmaceutica Sa"/>
    <x v="4"/>
    <s v="Florida"/>
    <s v="Shandong Weifang Rainbow Chemical Co., Ltd."/>
    <s v="QINGDAO"/>
    <s v="SANTOS"/>
    <s v="38089325"/>
    <s v="NUQUAT (PARAQUAT 276 G/L SL) PACKED IN 20LITERS/:DRUM WITH PALLETS, TOTAL 5600DRUMS"/>
    <n v="130843.99"/>
    <n v="130.84"/>
    <n v="537000"/>
    <n v="4.1041243086518531"/>
    <x v="21"/>
    <s v="Nuquat"/>
    <s v="Herbicide"/>
  </r>
  <r>
    <d v="2016-12-03T00:00:00"/>
    <s v="December, 2016"/>
    <s v="December, 2016´"/>
    <s v="Nufarm Industria Quimica E Farmaceutica Sa"/>
    <x v="4"/>
    <s v="Ceará"/>
    <s v="Ninhua Group Co., Ltd."/>
    <s v="SHANGHAI"/>
    <s v="FORTALEZA"/>
    <s v="29309054"/>
    <s v="444 DRUMS DIMETOATO TECNICO AGRIPEC   FISCAL"/>
    <n v="74592"/>
    <n v="74.59"/>
    <n v="369000"/>
    <n v="4.9469111969111967"/>
    <x v="35"/>
    <s v="Not Identified"/>
    <s v="Insecticide"/>
  </r>
  <r>
    <d v="2016-11-29T00:00:00"/>
    <s v="November, 2016"/>
    <s v="November, 2016´"/>
    <s v="Nufarm Industria Quimica E Farmaceutica Sa"/>
    <x v="4"/>
    <s v="Ceará"/>
    <s v="Indofil Industries Ltd."/>
    <s v="HAZIRA"/>
    <s v="SANTOS"/>
    <s v="38089200"/>
    <s v="MANFIL 800 WPTOTAL 2240 BAGS BAGSMANFIL 800 WP INDI AN"/>
    <n v="59520"/>
    <n v="59.52"/>
    <n v="749000"/>
    <n v="12.584005376344086"/>
    <x v="19"/>
    <s v="Manfill 800 WP"/>
    <s v="Fungicide"/>
  </r>
  <r>
    <d v="2016-11-27T00:00:00"/>
    <s v="November, 2016"/>
    <s v="November, 2016´"/>
    <s v="Nufarm Industria Quimica E Farmaceutica Sa"/>
    <x v="4"/>
    <s v="Ceará"/>
    <s v="Ninhua Group Co., Ltd."/>
    <s v="SHANGHAI"/>
    <s v="FORTALEZA"/>
    <s v="29309054"/>
    <s v="148 DRUMS DIMETOATO TECNICO AGRIPEC"/>
    <n v="24864"/>
    <n v="24.86"/>
    <n v="118000"/>
    <n v="4.7458172458172454"/>
    <x v="35"/>
    <s v="Not Identified"/>
    <s v="Insecticide"/>
  </r>
  <r>
    <d v="2016-11-24T00:00:00"/>
    <s v="November, 2016"/>
    <s v="November, 2016´"/>
    <s v="Nufarm Industria Quimica E Farmaceutica Sa"/>
    <x v="4"/>
    <s v="Ceará"/>
    <s v="Gharda Chemicals Ltd."/>
    <s v="ROTTERDAM"/>
    <s v="PECEM"/>
    <s v="29269095"/>
    <s v="( CYPERMETHRIN TECHNICAL ) PYRETHROID, PESTICIDE, LIQUID, TOXIC"/>
    <n v="39520"/>
    <n v="39.520000000000003"/>
    <n v="547000"/>
    <n v="13.841093117408906"/>
    <x v="16"/>
    <s v="Not Identified"/>
    <s v="Insecticide"/>
  </r>
  <r>
    <d v="2016-11-24T00:00:00"/>
    <s v="November, 2016"/>
    <s v="November, 2016´"/>
    <s v="Nufarm Industria Quimica E Farmaceutica Sa"/>
    <x v="4"/>
    <s v="Ceará"/>
    <s v="Arkema"/>
    <s v="LA CHAMBRE"/>
    <s v="PECEM"/>
    <s v="29053910"/>
    <s v="40 PALLET HEXILENO GLICOL (HG CAS 107-41-5"/>
    <n v="34674"/>
    <n v="34.67"/>
    <n v="86000"/>
    <n v="2.4802445636499972"/>
    <x v="36"/>
    <s v="Not Identified"/>
    <s v="General Chemical"/>
  </r>
  <r>
    <d v="2016-11-23T00:00:00"/>
    <s v="November, 2016"/>
    <s v="November, 2016´"/>
    <s v="Nufarm Industria Quimica E Farmaceutica Sa"/>
    <x v="4"/>
    <s v="Ceará"/>
    <s v="The Chemours Co. Fc Llc"/>
    <s v="HOUSTON (TX)"/>
    <s v="PECEM"/>
    <s v="34020000"/>
    <s v="6 20 CONTAINER CONTAINING 78 DRUM(S) CONTAINING CHEMICALS TRITON(TM) X-114 SURFACTANT"/>
    <n v="104262"/>
    <n v="104.26"/>
    <n v="367000"/>
    <n v="3.5199785156624657"/>
    <x v="14"/>
    <s v="Triton"/>
    <s v="Surfactant"/>
  </r>
  <r>
    <d v="2016-11-20T00:00:00"/>
    <s v="November, 2016"/>
    <s v="November, 2016´"/>
    <s v="Nufarm Industria Quimica E Farmaceutica Sa"/>
    <x v="4"/>
    <s v="Paraná"/>
    <s v="Shandong Weifang Rainbow Chemical Co., Ltd."/>
    <s v="QINGDAO"/>
    <s v="SANTOS"/>
    <s v="38089324"/>
    <s v="21, 600.00LITERSGLYPHOSATE 72% WG(NUFOSATE)"/>
    <n v="116100"/>
    <n v="116.1"/>
    <n v="469000"/>
    <n v="4.039621016365202"/>
    <x v="3"/>
    <s v="Nufosate"/>
    <s v="Herbicide"/>
  </r>
  <r>
    <d v="2016-11-20T00:00:00"/>
    <s v="November, 2016"/>
    <s v="November, 2016´"/>
    <s v="Nufarm Industria Quimica E Farmaceutica Sa"/>
    <x v="4"/>
    <s v="Paraná"/>
    <s v="Shandong Weifang Rainbow Chemical Co., Ltd."/>
    <s v="QINGDAO"/>
    <s v="SANTOS"/>
    <s v="38089324"/>
    <s v="21, 600.00LITERSGLYPHOSATE 72% WG(NUFOSATE)"/>
    <n v="139320.01"/>
    <n v="139.32"/>
    <n v="562000"/>
    <n v="4.0338785505398684"/>
    <x v="3"/>
    <s v="Nufosate"/>
    <s v="Herbicide"/>
  </r>
  <r>
    <d v="2016-11-20T00:00:00"/>
    <s v="November, 2016"/>
    <s v="November, 2016´"/>
    <s v="Nufarm Industria Quimica E Farmaceutica Sa"/>
    <x v="4"/>
    <s v="Ceará"/>
    <s v="Nutrichem Co., Ltd."/>
    <s v="SHANGHAI"/>
    <s v="PECEM"/>
    <s v="29339969"/>
    <s v="TEBUCONAZOLE TECH(TEBUCONAZOLE TECNICO AGRIPEC)"/>
    <n v="7950"/>
    <n v="7.95"/>
    <n v="100000"/>
    <n v="12.578616352201259"/>
    <x v="8"/>
    <s v="Torque"/>
    <s v="Fungicide"/>
  </r>
  <r>
    <d v="2016-11-20T00:00:00"/>
    <s v="November, 2016"/>
    <s v="November, 2016´"/>
    <s v="Nufarm Industria Quimica E Farmaceutica Sa"/>
    <x v="4"/>
    <s v="Paraná"/>
    <s v="Shandong Weifang Rainbow Chemical Co., Ltd."/>
    <s v="QINGDAO"/>
    <s v="SANTOS"/>
    <s v="38089324"/>
    <s v="21, 600.00LITERSGLYPHOSATE 72% WG(NUFOSATE)"/>
    <n v="139320.01"/>
    <n v="139.32"/>
    <n v="562000"/>
    <n v="4.0338785505398684"/>
    <x v="3"/>
    <s v="Nufosate"/>
    <s v="Herbicide"/>
  </r>
  <r>
    <d v="2016-11-20T00:00:00"/>
    <s v="November, 2016"/>
    <s v="November, 2016´"/>
    <s v="Nufarm Industria Quimica E Farmaceutica Sa"/>
    <x v="4"/>
    <s v="Ceará"/>
    <s v="Jiangsu Fengdeng Pesticide Co., Ltd."/>
    <s v="SHANGHAI"/>
    <s v="PECEM"/>
    <s v="29339969"/>
    <s v="15 WOOD PALLETS FLUTRIAFOL TECNICO NUFARM FISCAL"/>
    <n v="13650"/>
    <n v="13.65"/>
    <n v="172000"/>
    <n v="12.6007326007326"/>
    <x v="4"/>
    <s v="Intake"/>
    <s v="Fungicide"/>
  </r>
  <r>
    <d v="2016-11-19T00:00:00"/>
    <s v="November, 2016"/>
    <s v="November, 2016´"/>
    <s v="Nufarm Industria Quimica E Farmaceutica Sa"/>
    <x v="4"/>
    <s v="Rio Grande do Sul"/>
    <s v="Indofil Industries Ltd."/>
    <s v="HAZIRA"/>
    <s v="SANTOS"/>
    <s v="38089200"/>
    <s v="5600 BAGS 5600 X 25 KG BAGSMANFIL 800 WP INDI AN"/>
    <n v="148800"/>
    <n v="148.80000000000001"/>
    <n v="1874000"/>
    <n v="12.594086021505376"/>
    <x v="19"/>
    <s v="Manfill 800 WP"/>
    <s v="Fungicide"/>
  </r>
  <r>
    <d v="2016-11-19T00:00:00"/>
    <s v="November, 2016"/>
    <s v="November, 2016´"/>
    <s v="Nufarm Industria Quimica E Farmaceutica Sa"/>
    <x v="4"/>
    <s v="Rio Grande do Sul"/>
    <s v="Indofil Industries Ltd."/>
    <s v="HAZIRA"/>
    <s v="SANTOS"/>
    <s v="38089200"/>
    <s v="2560 BOXES2560 CB X 10 NOSX 1 KG POUCH MAN FIL 800 WP INDIAN"/>
    <n v="33120"/>
    <n v="33.119999999999997"/>
    <n v="417000"/>
    <n v="12.590579710144928"/>
    <x v="19"/>
    <s v="Manfill 800 WP"/>
    <s v="Fungicide"/>
  </r>
  <r>
    <d v="2016-11-19T00:00:00"/>
    <s v="November, 2016"/>
    <s v="November, 2016´"/>
    <s v="Nufarm Industria Quimica E Farmaceutica Sa"/>
    <x v="4"/>
    <s v="Ceará"/>
    <s v="Nufarm Australia"/>
    <s v="MELBOURNE"/>
    <s v="PECEM"/>
    <s v="38089100"/>
    <s v="207 PACKAGE UN3077,ENVIRONMENTALLY HAZARDOUS SUBSTANCE,SOLID,N.O.S(CONTAINS IMIDACLOPRID),CLASS 9,PG III,"/>
    <n v="16525"/>
    <n v="16.52"/>
    <n v="416000"/>
    <n v="25.173978819969744"/>
    <x v="5"/>
    <s v="Nuprid"/>
    <s v="Insecticide"/>
  </r>
  <r>
    <d v="2016-11-19T00:00:00"/>
    <s v="November, 2016"/>
    <s v="November, 2016´"/>
    <s v="Nufarm Industria Quimica E Farmaceutica Sa"/>
    <x v="4"/>
    <s v="Florida"/>
    <s v="Indofil Industries Ltd."/>
    <s v="HAZIRA"/>
    <s v="SANTOS"/>
    <s v="38089200"/>
    <s v="2240 BAGS 2240 X 25 KG BAGSMANFIL 800 WP INDI AN"/>
    <n v="59520"/>
    <n v="59.52"/>
    <n v="749000"/>
    <n v="12.584005376344086"/>
    <x v="19"/>
    <s v="Manfill 800 WP"/>
    <s v="Fungicide"/>
  </r>
  <r>
    <d v="2016-11-14T00:00:00"/>
    <s v="November, 2016"/>
    <s v="November, 2016´"/>
    <s v="Nufarm Industria Quimica E Farmaceutica Sa"/>
    <x v="4"/>
    <s v="Ceará"/>
    <s v="Sulphur Mills Ltd."/>
    <s v="HAZIRA"/>
    <s v="PECEM"/>
    <s v="38089100"/>
    <s v="19 IBCS KAISO 250 CS LAMBDA-CYHALOTHRIN"/>
    <n v="20710"/>
    <n v="20.71"/>
    <n v="521000"/>
    <n v="25.1569290197972"/>
    <x v="6"/>
    <s v="Kaiso"/>
    <s v="Pesticide"/>
  </r>
  <r>
    <d v="2016-11-12T00:00:00"/>
    <s v="November, 2016"/>
    <s v="November, 2016´"/>
    <s v="Nufarm Industria Quimica E Farmaceutica Sa"/>
    <x v="4"/>
    <s v="Ceará"/>
    <s v="Indofil Industries Ltd."/>
    <s v="HAZIRA"/>
    <s v="SANTOS"/>
    <s v="38089200"/>
    <s v="2560 CORRUGATED BOX 2560 CBX 10 NOS X 1 KG POUCH MANFIL 800WP INDIAN"/>
    <n v="33120"/>
    <n v="33.119999999999997"/>
    <n v="417000"/>
    <n v="12.590579710144928"/>
    <x v="19"/>
    <s v="Manfill 800 WP"/>
    <s v="Fungicide"/>
  </r>
  <r>
    <d v="2016-11-12T00:00:00"/>
    <s v="November, 2016"/>
    <s v="November, 2016´"/>
    <s v="Nufarm Industria Quimica E Farmaceutica Sa"/>
    <x v="4"/>
    <s v="Ceará"/>
    <s v="Indofil Industries Ltd."/>
    <s v="HAZIRA"/>
    <s v="SANTOS"/>
    <s v="38089200"/>
    <s v="5600 BAGS 5600 X 25 KG MANFIL 800 WP INDIAN"/>
    <n v="148800"/>
    <n v="148.80000000000001"/>
    <n v="1874000"/>
    <n v="12.594086021505376"/>
    <x v="19"/>
    <s v="Manfill 800 WP"/>
    <s v="Fungicide"/>
  </r>
  <r>
    <d v="2016-11-12T00:00:00"/>
    <s v="November, 2016"/>
    <s v="November, 2016´"/>
    <s v="Nufarm Industria Quimica E Farmaceutica Sa"/>
    <x v="4"/>
    <s v="Ceará"/>
    <s v="Indofil Industries Ltd."/>
    <s v="HAZIRA"/>
    <s v="SANTOS"/>
    <s v="38089200"/>
    <s v="5600 BAGS 5600 X 25 KG BAGSMANFIL 800 WP INDI AN"/>
    <n v="148800"/>
    <n v="148.80000000000001"/>
    <n v="1874000"/>
    <n v="12.594086021505376"/>
    <x v="19"/>
    <s v="Manfill 800 WP"/>
    <s v="Fungicide"/>
  </r>
  <r>
    <d v="2016-11-12T00:00:00"/>
    <s v="November, 2016"/>
    <s v="November, 2016´"/>
    <s v="Nufarm Industria Quimica E Farmaceutica Sa"/>
    <x v="4"/>
    <s v="Florida"/>
    <s v="Indofil Industries Ltd."/>
    <s v="HAZIRA"/>
    <s v="SANTOS"/>
    <s v="38089200"/>
    <s v="MANFIL 800 WPTOTAL 3360 BAGS 3360 X 25 KG BAGSMANFIL 800 WP INDI AN"/>
    <n v="89280"/>
    <n v="89.28"/>
    <n v="1124000"/>
    <n v="12.589605734767025"/>
    <x v="19"/>
    <s v="Manfill 800 WP"/>
    <s v="Fungicide"/>
  </r>
  <r>
    <d v="2016-11-12T00:00:00"/>
    <s v="November, 2016"/>
    <s v="November, 2016´"/>
    <s v="Nufarm Industria Quimica E Farmaceutica Sa"/>
    <x v="4"/>
    <s v="Florida"/>
    <s v="Indofil Industries Ltd."/>
    <s v="HAZIRA"/>
    <s v="SANTOS"/>
    <s v="38089200"/>
    <s v="5600 BAGS 5600 X 25 KG BAGSMANFIL 800 WP INDI AN"/>
    <n v="148800"/>
    <n v="148.80000000000001"/>
    <n v="1874000"/>
    <n v="12.594086021505376"/>
    <x v="19"/>
    <s v="Manfill 800 WP"/>
    <s v="Fungicide"/>
  </r>
  <r>
    <d v="2016-11-10T00:00:00"/>
    <s v="November, 2016"/>
    <s v="November, 2016´"/>
    <s v="Nufarm Industria Quimica E Farmaceutica Sa"/>
    <x v="4"/>
    <s v="Ceará"/>
    <s v="Gat Microencapsulation Ag"/>
    <s v="EBENFURTH"/>
    <s v="PECEM"/>
    <s v="38089100"/>
    <s v="PYRETHROID PESTICIDE, LIQUID,TOXIC, N.O.S. (CONTAINS LAMBDA- CYHALOTHRIN) KAISO 250 CS - UN 3352/CLASS 6.1/PG III"/>
    <n v="43105"/>
    <n v="43.1"/>
    <n v="1085000"/>
    <n v="25.171093840621737"/>
    <x v="6"/>
    <s v="Kaiso"/>
    <s v="Pesticide"/>
  </r>
  <r>
    <d v="2016-11-10T00:00:00"/>
    <s v="November, 2016"/>
    <s v="November, 2016´"/>
    <s v="Nufarm Industria Quimica E Farmaceutica Sa"/>
    <x v="4"/>
    <s v="Ceará"/>
    <s v="Taminco Bvba"/>
    <s v="ANTWERPEN"/>
    <s v="PECEM"/>
    <s v="29210000"/>
    <s v="6 CONTAINERS DIMETHYLAMINE, AQUEOUS SOLUTION   CLASS: 3 UN: 1160 PACKINGGROUP: II   FLASHPOINT: 32 (DEGREES CELCIUS)   DIMETHYLAMINE MINUMUM 60% SOLUTION"/>
    <n v="112980"/>
    <n v="112.98"/>
    <n v="381000"/>
    <n v="3.3722782793414763"/>
    <x v="15"/>
    <s v="Not Identified"/>
    <s v="General Chemical"/>
  </r>
  <r>
    <d v="2016-11-06T00:00:00"/>
    <s v="November, 2016"/>
    <s v="November, 2016´"/>
    <s v="Nufarm Industria Quimica E Farmaceutica Sa"/>
    <x v="4"/>
    <s v="Florida"/>
    <s v="Shandong Weifang Rainbow Chemical Co., Ltd."/>
    <s v="QINGDAO"/>
    <s v="SANTOS"/>
    <s v="38089324"/>
    <s v="129, 600.00LITERS GLYPHOSATE 72% WG (NUFOSATE) 5KGS BAGS 4/CARTON WIT:H PALLETS, 6480CARTONS"/>
    <n v="139320.01"/>
    <n v="139.32"/>
    <n v="562000"/>
    <n v="4.0338785505398684"/>
    <x v="3"/>
    <s v="Nufosate"/>
    <s v="Herbicide"/>
  </r>
  <r>
    <d v="2016-11-06T00:00:00"/>
    <s v="November, 2016"/>
    <s v="November, 2016´"/>
    <s v="Nufarm Industria Quimica E Farmaceutica Sa"/>
    <x v="4"/>
    <s v="Ceará"/>
    <s v="Nutrichem Co., Ltd."/>
    <s v="SHANGHAI"/>
    <s v="PECEM"/>
    <s v="29339969"/>
    <s v="TEBUCONAZOLE TECH(TEBUCONAZOLE TECNICO AGRIPEC)"/>
    <n v="15900"/>
    <n v="15.9"/>
    <n v="201000"/>
    <n v="12.641509433962264"/>
    <x v="8"/>
    <s v="Torque"/>
    <s v="Fungicide"/>
  </r>
  <r>
    <d v="2016-11-06T00:00:00"/>
    <s v="November, 2016"/>
    <s v="November, 2016´"/>
    <s v="Nufarm Industria Quimica E Farmaceutica Sa"/>
    <x v="4"/>
    <s v="Rio Grande do Sul"/>
    <s v="Shandong Weifang Rainbow Chemical Co., Ltd."/>
    <s v="QINGDAO"/>
    <s v="SANTOS"/>
    <s v="38089325"/>
    <s v="720CARTONS 14, 400.00LITERSNUQUAT (PARAQUAT200 G/L SL) PACKED IN 5LITERS/DRUM*4/CARTON WITH PALLETS,"/>
    <n v="134588"/>
    <n v="134.59"/>
    <n v="543000"/>
    <n v="4.0345350254108832"/>
    <x v="21"/>
    <s v="Nuquat"/>
    <s v="Herbicide"/>
  </r>
  <r>
    <d v="2016-11-06T00:00:00"/>
    <s v="November, 2016"/>
    <s v="November, 2016´"/>
    <s v="Nufarm Industria Quimica E Farmaceutica Sa"/>
    <x v="4"/>
    <s v="Rio Grande do Sul"/>
    <s v="Shandong Weifang Rainbow Chemical Co., Ltd."/>
    <s v="QINGDAO"/>
    <s v="SANTOS"/>
    <s v="38089325"/>
    <s v="720CARTONS 14, 400.00LITERSNUQUAT (PARAQUAT200 G/L SL) PACKED IN 5LITERS/DRUM*4/CARTON WITH PALLETS,"/>
    <n v="134588"/>
    <n v="134.59"/>
    <n v="543000"/>
    <n v="4.0345350254108832"/>
    <x v="21"/>
    <s v="Nuquat"/>
    <s v="Herbicide"/>
  </r>
  <r>
    <d v="2016-11-06T00:00:00"/>
    <s v="November, 2016"/>
    <s v="November, 2016´"/>
    <s v="Nufarm Industria Quimica E Farmaceutica Sa"/>
    <x v="4"/>
    <s v="Ceará"/>
    <s v="Nutrichem Co., Ltd."/>
    <s v="SHANGHAI"/>
    <s v="PECEM"/>
    <s v="29339969"/>
    <s v="TEBUCONAZOLE TECH(TEBUCONAZOLE TECNICO AGRIPEC)"/>
    <n v="45450"/>
    <n v="45.45"/>
    <n v="574000"/>
    <n v="12.629262926292629"/>
    <x v="8"/>
    <s v="Torque"/>
    <s v="Fungicide"/>
  </r>
  <r>
    <d v="2016-11-06T00:00:00"/>
    <s v="November, 2016"/>
    <s v="November, 2016´"/>
    <s v="Nufarm Industria Quimica E Farmaceutica Sa"/>
    <x v="4"/>
    <s v="Florida"/>
    <s v="Shandong Weifang Rainbow Chemical Co., Ltd."/>
    <s v="QINGDAO"/>
    <s v="SANTOS"/>
    <s v="38089324"/>
    <s v="129, 600.00LITERS GLYPHOSATE 72% WG (NUFOSATE) 5KGS BAGS 4/CARTON WIT:H PALLETS, TOTAL 6480CARTONS"/>
    <n v="139320.01"/>
    <n v="139.32"/>
    <n v="562000"/>
    <n v="4.0338785505398684"/>
    <x v="3"/>
    <s v="Nufosate"/>
    <s v="Herbicide"/>
  </r>
  <r>
    <d v="2016-11-06T00:00:00"/>
    <s v="November, 2016"/>
    <s v="November, 2016´"/>
    <s v="Nufarm Industria Quimica E Farmaceutica Sa"/>
    <x v="4"/>
    <s v="Florida"/>
    <s v="Shandong Weifang Rainbow Chemical Co., Ltd."/>
    <s v="QINGDAO"/>
    <s v="SANTOS"/>
    <s v="38089324"/>
    <s v="129, 600.00LITERS GLYPHOSATE 72% WG (NUFOSATE) 5KGS BAGS 4/CARTON WIT:H PALLETS 6480CARTONS"/>
    <n v="139320.01"/>
    <n v="139.32"/>
    <n v="562000"/>
    <n v="4.0338785505398684"/>
    <x v="3"/>
    <s v="Nufosate"/>
    <s v="Herbicide"/>
  </r>
  <r>
    <d v="2016-11-03T00:00:00"/>
    <s v="November, 2016"/>
    <s v="November, 2016´"/>
    <s v="Nufarm Industria Quimica E Farmaceutica Sa"/>
    <x v="4"/>
    <s v="Ceará"/>
    <s v="Gat Microencapsulation Ag"/>
    <s v="EBENFURTH"/>
    <s v="PECEM"/>
    <s v="38089100"/>
    <s v="PYRETHROID PESTICIDE, LIQUID,TOXIC, N.O.S. (CONTAINS LAMBDA- CYHALOTHRIN)"/>
    <n v="21619"/>
    <n v="21.62"/>
    <n v="544000"/>
    <n v="25.163051019936166"/>
    <x v="6"/>
    <s v="Kaiso"/>
    <s v="Pesticide"/>
  </r>
  <r>
    <d v="2016-11-03T00:00:00"/>
    <s v="November, 2016"/>
    <s v="November, 2016´"/>
    <s v="Nufarm Industria Quimica E Farmaceutica Sa"/>
    <x v="4"/>
    <s v="Ceará"/>
    <s v="Nufarm Gmb H &amp; Co."/>
    <s v="HAMBURG"/>
    <s v="PECEM"/>
    <s v="29189912"/>
    <s v="160 PALLETS 2,4-D ACID TECNICO NUFARM 1000 KG BIG BAGS, ON PALLETS"/>
    <n v="163679.99"/>
    <n v="163.68"/>
    <n v="2201000"/>
    <n v="13.44697051850993"/>
    <x v="9"/>
    <s v="2,4 D"/>
    <s v="Herbicide"/>
  </r>
  <r>
    <d v="2016-11-03T00:00:00"/>
    <s v="November, 2016"/>
    <s v="November, 2016´"/>
    <s v="Nufarm Industria Quimica E Farmaceutica Sa"/>
    <x v="4"/>
    <s v="Ceará"/>
    <s v="Arkema"/>
    <s v="LA CHAMBRE"/>
    <s v="PECEM"/>
    <s v="29053910"/>
    <s v="40 PALLET HEXILENO GLICOL (HG) - CAS 107-41-5 80 DRUMS X 195KG NW EACH ISPM15"/>
    <n v="34674"/>
    <n v="34.67"/>
    <n v="86000"/>
    <n v="2.4802445636499972"/>
    <x v="36"/>
    <s v="Not Identified"/>
    <s v="General Chemical"/>
  </r>
  <r>
    <d v="2016-11-02T00:00:00"/>
    <s v="November, 2016"/>
    <s v="November, 2016´"/>
    <s v="Nufarm Industria Quimica E Farmaceutica Sa"/>
    <x v="4"/>
    <s v="Ceará"/>
    <s v="Bulkhaul Ltd."/>
    <s v="HOUSTON (TX)"/>
    <s v="PECEM"/>
    <s v="28152000"/>
    <s v="3 X 20´ TANK CONTAINER(S), 3 BULK UN1814 POTASSIUM HYDROXIDE SOLUTION CLASS 8 PG II RQ CAUSTIC POTASH LIQUID   50% CAUSTIC POTASH MEMBRANE GRADE   KOH 50% (IMPORTADO)"/>
    <n v="58949"/>
    <n v="58.95"/>
    <n v="45500"/>
    <n v="0.77185363619399816"/>
    <x v="37"/>
    <s v="Not Identified"/>
    <s v="General Chemical"/>
  </r>
  <r>
    <d v="2016-10-31T00:00:00"/>
    <s v="October, 2016"/>
    <s v="October, 2016´"/>
    <s v="Nufarm Industria Quimica E Farmaceutica Sa"/>
    <x v="4"/>
    <s v="Ceará"/>
    <s v="Shandong Weifang Rainbow Chemical Co., Ltd."/>
    <s v="QINGDAO"/>
    <s v="SANTOS"/>
    <s v="38089324"/>
    <s v="06 40´ X 8´ X 9´6&quot; HIGH CUBE SLAC 6,480 CARTONS 129, 600.00LITERS GLYPHOSATE 72% WG (NUFOSATE) 5KGS BAGS*4/CARTON WITH PALLETS"/>
    <n v="139320.01"/>
    <n v="139.32"/>
    <n v="864000"/>
    <n v="6.2015499424669862"/>
    <x v="3"/>
    <s v="Nufosate"/>
    <s v="Herbicide"/>
  </r>
  <r>
    <d v="2016-10-31T00:00:00"/>
    <s v="October, 2016"/>
    <s v="October, 2016´"/>
    <s v="Nufarm Industria Quimica E Farmaceutica Sa"/>
    <x v="4"/>
    <s v="Ceará"/>
    <s v="Gharda Chemicals Ltd."/>
    <s v="NHAVA SHEVA (JAWAHARLAL N"/>
    <s v="PECEM"/>
    <s v="29242992"/>
    <s v="2X40 HC 640 DRUMS INSECTICIDE - DI:FLUBENZURON TECNICO AGRIPEC PACKING 64:0 DRUMS OPEN TOP HEAD TYPE MS LACQUERED (EPOXY) COATED DRUM:S OF UN APPROVED SPECN. AND PALLETISED."/>
    <n v="42044"/>
    <n v="42.04"/>
    <n v="804000"/>
    <n v="19.122823708495861"/>
    <x v="34"/>
    <s v="Not Identified"/>
    <s v="Insecticide"/>
  </r>
  <r>
    <d v="2016-10-31T00:00:00"/>
    <s v="October, 2016"/>
    <s v="October, 2016´"/>
    <s v="Nufarm Industria Quimica E Farmaceutica Sa"/>
    <x v="4"/>
    <s v="Ceará"/>
    <s v="Sulphur Mills Ltd."/>
    <s v="HAZIRA"/>
    <s v="PECEM"/>
    <s v="38089100"/>
    <s v="19 IBCS KAISO 250 CS LAMBDA-CYHALOTHRIN X 1000 LTRS X 19 IBCS:"/>
    <n v="20710"/>
    <n v="20.71"/>
    <n v="515000"/>
    <n v="24.867213906325446"/>
    <x v="6"/>
    <s v="Kaiso"/>
    <s v="Pesticide"/>
  </r>
  <r>
    <d v="2016-10-31T00:00:00"/>
    <s v="October, 2016"/>
    <s v="October, 2016´"/>
    <s v="Nufarm Industria Quimica E Farmaceutica Sa"/>
    <x v="4"/>
    <s v="Ceará"/>
    <s v="Sulphur Mills Ltd."/>
    <s v="HAZIRA"/>
    <s v="PECEM"/>
    <s v="38089100"/>
    <s v="19 IBCS KAISO 250 CS LAMBDA-CYHALOTHRIN 1 X 1000 LTRS X 19 IBCS"/>
    <n v="20710"/>
    <n v="20.71"/>
    <n v="515000"/>
    <n v="24.867213906325446"/>
    <x v="6"/>
    <s v="Kaiso"/>
    <s v="Pesticide"/>
  </r>
  <r>
    <d v="2016-10-30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6 X HIGH CUBE 40´ CONTAINER SAID TO CONTAIN 6480 CARTONS NUFOSATE WG"/>
    <n v="144120"/>
    <n v="144.12"/>
    <n v="893000"/>
    <n v="6.1962253677490979"/>
    <x v="3"/>
    <s v="Nufosate"/>
    <s v="Herbicide"/>
  </r>
  <r>
    <d v="2016-10-30T00:00:00"/>
    <s v="October, 2016"/>
    <s v="October, 2016´"/>
    <s v="Nufarm Industria Quimica E Farmaceutica Sa"/>
    <x v="4"/>
    <s v="Ceará"/>
    <s v="Jiangsu Fengdeng Pesticide Co., Ltd."/>
    <s v="SHANGHAI"/>
    <s v="PECEM"/>
    <s v="29339969"/>
    <s v="FLUTRIAFOL TECNICO NUFARM FISCAL"/>
    <n v="13650"/>
    <n v="13.65"/>
    <n v="182000"/>
    <n v="13.333333333333334"/>
    <x v="4"/>
    <s v="Intake"/>
    <s v="Fungicide"/>
  </r>
  <r>
    <d v="2016-10-30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6 X HIGH CUBE 40´ CONTAINER SAID TO CONTAIN 6480 CARTONS NUFOSATE WG"/>
    <n v="144120"/>
    <n v="144.12"/>
    <n v="893000"/>
    <n v="6.1962253677490979"/>
    <x v="3"/>
    <s v="Nufosate"/>
    <s v="Herbicide"/>
  </r>
  <r>
    <d v="2016-10-29T00:00:00"/>
    <s v="October, 2016"/>
    <s v="October, 2016´"/>
    <s v="Nufarm Industria Quimica E Farmaceutica Sa"/>
    <x v="4"/>
    <s v="Rio Grande do Sul"/>
    <s v="Indofil Industries Ltd."/>
    <s v="HAZIRA"/>
    <s v="SANTOS"/>
    <s v="38089200"/>
    <s v="MANFIL 800 WPTOTAL 1920 CORRUGATED BOX 1920 CBX 10 NOS X 1 KG MA NFIL 800 WP INDIAN"/>
    <n v="24840"/>
    <n v="24.84"/>
    <n v="317000"/>
    <n v="12.761674718196458"/>
    <x v="19"/>
    <s v="Manfill 800 WP"/>
    <s v="Fungicide"/>
  </r>
  <r>
    <d v="2016-10-29T00:00:00"/>
    <s v="October, 2016"/>
    <s v="October, 2016´"/>
    <s v="Nufarm Industria Quimica E Farmaceutica Sa"/>
    <x v="4"/>
    <s v="Rio Grande do Sul"/>
    <s v="Indofil Industries Ltd."/>
    <s v="HAZIRA"/>
    <s v="SANTOS"/>
    <s v="38089200"/>
    <s v="3360 BAGS MANFIL 800 WP INDIAN"/>
    <n v="89280"/>
    <n v="89.28"/>
    <n v="1139000"/>
    <n v="12.757616487455197"/>
    <x v="19"/>
    <s v="Manfill 800 WP"/>
    <s v="Fungicide"/>
  </r>
  <r>
    <d v="2016-10-27T00:00:00"/>
    <s v="October, 2016"/>
    <s v="October, 2016´"/>
    <s v="Nufarm Industria Quimica E Farmaceutica Sa"/>
    <x v="4"/>
    <s v="Ceará"/>
    <s v="Taminco Bvba"/>
    <s v="ANTWERPEN"/>
    <s v="PECEM"/>
    <s v="29211100"/>
    <s v="6 CONTAINERS OF BULK CARGO   DIMETHYLAMINE, DIMETHYLAMINE MINUMUM 60% SOLUTION"/>
    <n v="112620"/>
    <n v="112.62"/>
    <n v="364000"/>
    <n v="3.232107973716924"/>
    <x v="15"/>
    <s v="Not Identified"/>
    <s v="General Chemical"/>
  </r>
  <r>
    <d v="2016-10-26T00:00:00"/>
    <s v="October, 2016"/>
    <s v="October, 2016´"/>
    <s v="Nufarm Industria Quimica E Farmaceutica Sa"/>
    <x v="4"/>
    <s v="Florida"/>
    <s v="Shandong Weifang Rainbow Chemical Co., Ltd."/>
    <s v="QINGDAO"/>
    <s v="SANTOS"/>
    <s v="29310000"/>
    <s v="6X40FCL 6480 CARTON GLYPHOSATE 72% WG"/>
    <n v="139320.01"/>
    <n v="139.32"/>
    <n v="403000"/>
    <n v="2.8926210958497633"/>
    <x v="3"/>
    <s v="Nufosate"/>
    <s v="Herbicide"/>
  </r>
  <r>
    <d v="2016-10-26T00:00:00"/>
    <s v="October, 2016"/>
    <s v="October, 2016´"/>
    <s v="Nufarm Industria Quimica E Farmaceutica Sa"/>
    <x v="4"/>
    <s v="Florida"/>
    <s v="Jiangsu Institute Of Ecomones Co., Ltd."/>
    <s v="SHANGHAI"/>
    <s v="SANTOS"/>
    <s v="38089329"/>
    <s v="METSULFURON-METHYL 60%WDG (NUFURON) CLASS:9 UN NO:3077 PG:III 4800CARTONS =80PALLETS"/>
    <n v="14400"/>
    <n v="14.4"/>
    <n v="89300"/>
    <n v="6.2013888888888893"/>
    <x v="12"/>
    <s v="Nufuron"/>
    <s v="Herbicide"/>
  </r>
  <r>
    <d v="2016-10-23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6:480CARTONS NUFOSATE WG"/>
    <n v="144120"/>
    <n v="144.12"/>
    <n v="893000"/>
    <n v="6.1962253677490979"/>
    <x v="3"/>
    <s v="Nufosate"/>
    <s v="Herbicide"/>
  </r>
  <r>
    <d v="2016-10-23T00:00:00"/>
    <s v="October, 2016"/>
    <s v="October, 2016´"/>
    <s v="Nufarm Industria Quimica E Farmaceutica Sa"/>
    <x v="4"/>
    <s v="Florida"/>
    <s v="Ninhua Group Co., Ltd."/>
    <s v="SHANGHAI"/>
    <s v="SANTOS"/>
    <s v="38089329"/>
    <s v="NIPPON 40 PALLETS"/>
    <n v="25200"/>
    <n v="25.2"/>
    <n v="156000"/>
    <n v="6.1904761904761907"/>
    <x v="1"/>
    <s v="Nippon 40"/>
    <s v="Herbicide"/>
  </r>
  <r>
    <d v="2016-10-22T00:00:00"/>
    <s v="October, 2016"/>
    <s v="October, 2016´"/>
    <s v="Nufarm Industria Quimica E Farmaceutica Sa"/>
    <x v="4"/>
    <s v="Rio Grande do Sul"/>
    <s v="Indofil Industries Ltd."/>
    <s v="HAZIRA"/>
    <s v="SANTOS"/>
    <s v="38089200"/>
    <s v="5600 BAGS MANFIL 800 WP INDIAN"/>
    <n v="148800"/>
    <n v="148.80000000000001"/>
    <n v="1898000"/>
    <n v="12.755376344086022"/>
    <x v="19"/>
    <s v="Manfill 800 WP"/>
    <s v="Fungicide"/>
  </r>
  <r>
    <d v="2016-10-22T00:00:00"/>
    <s v="October, 2016"/>
    <s v="October, 2016´"/>
    <s v="Nufarm Industria Quimica E Farmaceutica Sa"/>
    <x v="4"/>
    <s v="Ceará"/>
    <s v="Nufarm Australia"/>
    <s v="MELBOURNE"/>
    <s v="PECEM"/>
    <s v="38089100"/>
    <s v="576 PACKAGE CONTAINS   IMIDACLOPRID"/>
    <n v="45984"/>
    <n v="45.98"/>
    <n v="1144000"/>
    <n v="24.878218510786361"/>
    <x v="5"/>
    <s v="Nuprid"/>
    <s v="Insecticide"/>
  </r>
  <r>
    <d v="2016-10-21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6:480CARTONS NUFOSATE WG"/>
    <n v="144120"/>
    <n v="144.12"/>
    <n v="893000"/>
    <n v="6.1962253677490979"/>
    <x v="3"/>
    <s v="Nufosate"/>
    <s v="Herbicide"/>
  </r>
  <r>
    <d v="2016-10-17T00:00:00"/>
    <s v="October, 2016"/>
    <s v="October, 2016´"/>
    <s v="Nufarm Industria Quimica E Farmaceutica Sa"/>
    <x v="4"/>
    <s v="Ceará"/>
    <s v="Gharda Chemicals Ltd."/>
    <s v="NHAVA SHEVA (JAWAHARLAL N"/>
    <s v="PECEM"/>
    <s v="29242992"/>
    <s v="2X40 HC 640 DRUMS INSECTICIDE - D:IFLUBENZURON TECNICO AGRIPEC FISCAL OPEN TOP HEAD TYPE MS LACQUERED (EPOXY) COATED DRU:MS"/>
    <n v="41986"/>
    <n v="41.99"/>
    <n v="803000"/>
    <n v="19.125422759967609"/>
    <x v="34"/>
    <s v="Not Identified"/>
    <s v="Insecticide"/>
  </r>
  <r>
    <d v="2016-10-16T00:00:00"/>
    <s v="October, 2016"/>
    <s v="October, 2016´"/>
    <s v="Nufarm Industria Quimica E Farmaceutica Sa"/>
    <x v="4"/>
    <s v="Rio Grande do Sul"/>
    <s v="Dow Chemical"/>
    <s v="HOUSTON (TX)"/>
    <s v="PECEM"/>
    <s v="34020000"/>
    <s v="4 70 LB PLASTIC DRUM HAZARDOUS GOODS CHEMICALS NOS TRITON(TM) X-114 SURFACTANT"/>
    <n v="69508"/>
    <n v="69.510000000000005"/>
    <n v="164000"/>
    <n v="2.3594406399263392"/>
    <x v="14"/>
    <s v="Triton"/>
    <s v="Surfactant"/>
  </r>
  <r>
    <d v="2016-10-16T00:00:00"/>
    <s v="October, 2016"/>
    <s v="October, 2016´"/>
    <s v="Nufarm Industria Quimica E Farmaceutica Sa"/>
    <x v="4"/>
    <s v="Ceará"/>
    <s v="Newport China Tank Containers Co."/>
    <s v="HOUSTON (TX)"/>
    <s v="PECEM"/>
    <s v="27070000"/>
    <s v="XYLENE UN 1307 ,XYLENES 3 , PG 3, TOXIC INHALATION"/>
    <n v="19650"/>
    <n v="19.649999999999999"/>
    <s v=""/>
    <e v="#VALUE!"/>
    <x v="20"/>
    <s v="Not Identified"/>
    <s v="General Chemical"/>
  </r>
  <r>
    <d v="2016-10-16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5KGS BAGS 4/CARTON WITH PALLETS, TOTAL:7560CARTONS NUFOSATE"/>
    <n v="168140"/>
    <n v="168.14"/>
    <n v="1042000"/>
    <n v="6.1972166052099444"/>
    <x v="3"/>
    <s v="Nufosate"/>
    <s v="Herbicide"/>
  </r>
  <r>
    <d v="2016-10-15T00:00:00"/>
    <s v="October, 2016"/>
    <s v="October, 2016´"/>
    <s v="Nufarm Industria Quimica E Farmaceutica Sa"/>
    <x v="4"/>
    <s v="Ceará"/>
    <s v="Indofil Industries Ltd."/>
    <s v="HAZIRA"/>
    <s v="SANTOS"/>
    <s v="38089200"/>
    <s v="5600 BAGS MANFIL 800 WP INDIAN"/>
    <n v="148800"/>
    <n v="148.80000000000001"/>
    <n v="1898000"/>
    <n v="12.755376344086022"/>
    <x v="19"/>
    <s v="Manfill 800 WP"/>
    <s v="Fungicide"/>
  </r>
  <r>
    <d v="2016-10-15T00:00:00"/>
    <s v="October, 2016"/>
    <s v="October, 2016´"/>
    <s v="Nufarm Industria Quimica E Farmaceutica Sa"/>
    <x v="4"/>
    <s v="Ceará"/>
    <s v="Nufarm Australia"/>
    <s v="MELBOURNE"/>
    <s v="PECEM"/>
    <s v="38089100"/>
    <s v="288 PACKAGE CONTAINS IMIDACLOPRID"/>
    <n v="22992"/>
    <n v="22.99"/>
    <n v="572000"/>
    <n v="24.878218510786361"/>
    <x v="5"/>
    <s v="Nuprid"/>
    <s v="Insecticide"/>
  </r>
  <r>
    <d v="2016-10-15T00:00:00"/>
    <s v="October, 2016"/>
    <s v="October, 2016´"/>
    <s v="Nufarm Industria Quimica E Farmaceutica Sa"/>
    <x v="4"/>
    <s v="Ceará"/>
    <s v="Nufarm Australia"/>
    <s v="MELBOURNE"/>
    <s v="PECEM"/>
    <s v="38089100"/>
    <s v="288 PACKAGE CONTAINS IMIDACLOPRID"/>
    <n v="22992"/>
    <n v="22.99"/>
    <n v="572000"/>
    <n v="24.878218510786361"/>
    <x v="5"/>
    <s v="Nuprid"/>
    <s v="Insecticide"/>
  </r>
  <r>
    <d v="2016-10-13T00:00:00"/>
    <s v="October, 2016"/>
    <s v="October, 2016´"/>
    <s v="Nufarm Industria Quimica E Farmaceutica Sa"/>
    <x v="4"/>
    <s v="Ceará"/>
    <s v="Nufarm Gmb H &amp; Co."/>
    <s v="HAMBURG"/>
    <s v="PECEM"/>
    <s v="29189912"/>
    <s v="PACKAGES = COLLI2,4-D ACID TECNICO NUFARMPACKAGES = COLLI2,4-D ACID TECNICO NUFARMPACKAGES = COLLI2,4-D ACID TECNICO NUFARMPACKAGES = COLLI2,4-D ACID TECNICO NUFARM . 80.000KG 2,4-D ACID TECNICO NUFARM 1000KG BIG BAGS, ONPALLETS"/>
    <n v="81840"/>
    <n v="81.84"/>
    <n v="815000"/>
    <n v="9.9584555229716525"/>
    <x v="9"/>
    <s v="2,4 D"/>
    <s v="Herbicide"/>
  </r>
  <r>
    <d v="2016-10-12T00:00:00"/>
    <s v="October, 2016"/>
    <s v="October, 2016´"/>
    <s v="Nufarm Industria Quimica E Farmaceutica Sa"/>
    <x v="4"/>
    <s v="Ceará"/>
    <s v="Bulkhaul Ltd."/>
    <s v="HOUSTON (TX)"/>
    <s v="PECEM"/>
    <s v="28152000"/>
    <s v="1 BULK X 20´ SHIPPER OWNED TANK CONTAINER(S), UN1814 POTASSIUM HYDROXIDE SOLUTION CLASS 8 PG II CAUSTIC POTASH LIQUID 50% CAUSTIC POTASH MEMBRANE GRADE KOH 50% (IMPORTADO)"/>
    <n v="19940"/>
    <n v="19.940000000000001"/>
    <n v="14800"/>
    <n v="0.74222668004012038"/>
    <x v="37"/>
    <s v="Not Identified"/>
    <s v="General Chemical"/>
  </r>
  <r>
    <d v="2016-10-08T00:00:00"/>
    <s v="October, 2016"/>
    <s v="October, 2016´"/>
    <s v="Nufarm Industria Quimica E Farmaceutica Sa"/>
    <x v="4"/>
    <s v="Ceará"/>
    <s v="Nufarm Australia"/>
    <s v="MELBOURNE"/>
    <s v="PECEM"/>
    <s v="38089100"/>
    <s v="273 PACKAGE UN3077,ENVIRONMENTALLY HAZARDOUS SUBSTANCE,SOLID,N.O.S(CONTAINS IMIDACLOPRID),CLASS 9,PG III,"/>
    <n v="21814"/>
    <n v="21.81"/>
    <n v="543000"/>
    <n v="24.892271018611901"/>
    <x v="5"/>
    <s v="Nuprid"/>
    <s v="Insecticide"/>
  </r>
  <r>
    <d v="2016-10-08T00:00:00"/>
    <s v="October, 2016"/>
    <s v="October, 2016´"/>
    <s v="Nufarm Industria Quimica E Farmaceutica Sa"/>
    <x v="4"/>
    <s v="Ceará"/>
    <s v="Nufarm Australia"/>
    <s v="MELBOURNE"/>
    <s v="PECEM"/>
    <s v="38089100"/>
    <s v="288 PACKAGE UN3077,ENVIRONMENTALLY HAZARDOUS SUBSTANCE,SOLID,N.O.S(CONTAINS IMIDACLOPRID),CLASS 9,PG III,"/>
    <n v="22992"/>
    <n v="22.99"/>
    <n v="572000"/>
    <n v="24.878218510786361"/>
    <x v="5"/>
    <s v="Nuprid"/>
    <s v="Insecticide"/>
  </r>
  <r>
    <d v="2016-10-08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NUFOSATE WG 5KGS BAGS 4/CARTON WITH PALLETS, TOTAL 54:00CARTONS"/>
    <n v="120100"/>
    <n v="120.1"/>
    <n v="744000"/>
    <n v="6.1948376353039132"/>
    <x v="3"/>
    <s v="Nufosate"/>
    <s v="Herbicide"/>
  </r>
  <r>
    <d v="2016-10-08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NUFOSATE WG 5KGS BAGS 4/CARTON WITH PALLETS,TOTAL 75:60CARTONS"/>
    <n v="168140"/>
    <n v="168.14"/>
    <n v="1042000"/>
    <n v="6.1972166052099444"/>
    <x v="3"/>
    <s v="Nufosate"/>
    <s v="Herbicide"/>
  </r>
  <r>
    <d v="2016-10-08T00:00:00"/>
    <s v="October, 2016"/>
    <s v="October, 2016´"/>
    <s v="Nufarm Industria Quimica E Farmaceutica Sa"/>
    <x v="4"/>
    <s v="Ceará"/>
    <s v="Nufarm Australia"/>
    <s v="MELBOURNE"/>
    <s v="PECEM"/>
    <s v="38089100"/>
    <s v="90 PACKAGE UN3077,ENVIRONMENTALLY HAZARDOUS SUBSTANCE,SOLID,N.O.S(CONTAINS IMIDACLOPRID),CLASS 9,PG III,"/>
    <n v="7185"/>
    <n v="7.18"/>
    <n v="179000"/>
    <n v="24.913013221990258"/>
    <x v="5"/>
    <s v="Nuprid"/>
    <s v="Insecticide"/>
  </r>
  <r>
    <d v="2016-10-08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NUFOSATE WG 5KGS BAGS 4/CARTON WITH PALLETS, TOTAL 7:560CARTONS"/>
    <n v="168140"/>
    <n v="168.14"/>
    <n v="1042000"/>
    <n v="6.1972166052099444"/>
    <x v="3"/>
    <s v="Nufosate"/>
    <s v="Herbicide"/>
  </r>
  <r>
    <d v="2016-10-08T00:00:00"/>
    <s v="October, 2016"/>
    <s v="October, 2016´"/>
    <s v="Nufarm Industria Quimica E Farmaceutica Sa"/>
    <x v="4"/>
    <s v="Ceará"/>
    <s v="Nufarm Australia"/>
    <s v="MELBOURNE"/>
    <s v="PECEM"/>
    <s v="38089100"/>
    <s v="270 PACKAGE UN3077,ENVIRONMENTALLY HAZARDOUS SUBSTANCE,SOLID,N.O.S(CONTAINS IMIDACLOPRID),CLASS 9,PG III,"/>
    <n v="21555"/>
    <n v="21.56"/>
    <n v="536000"/>
    <n v="24.866620273718397"/>
    <x v="5"/>
    <s v="Nuprid"/>
    <s v="Insecticide"/>
  </r>
  <r>
    <d v="2016-10-06T00:00:00"/>
    <s v="October, 2016"/>
    <s v="October, 2016´"/>
    <s v="Nufarm Industria Quimica E Farmaceutica Sa"/>
    <x v="4"/>
    <s v="Ceará"/>
    <s v="Nufarm Gmb H &amp; Co."/>
    <s v="HAMBURG"/>
    <s v="PECEM"/>
    <s v="29189912"/>
    <s v="160 PALLETS ACID TECNICO NUFARM"/>
    <n v="167679.99"/>
    <n v="167.68"/>
    <n v="1669000"/>
    <n v="9.9534834180273997"/>
    <x v="9"/>
    <s v="2,4 D"/>
    <s v="Herbicide"/>
  </r>
  <r>
    <d v="2016-10-06T00:00:00"/>
    <s v="October, 2016"/>
    <s v="October, 2016´"/>
    <s v="Nufarm Industria Quimica E Farmaceutica Sa"/>
    <x v="4"/>
    <s v="Ceará"/>
    <s v="Nufarm Gmb H &amp; Co."/>
    <s v="HAMBURG"/>
    <s v="PECEM"/>
    <s v="29189912"/>
    <s v="PACKAGES = CLL 2,4-D ACID TECNICONUFARMPACKAGES = CLL 2,4-D ACID"/>
    <n v="163679.99"/>
    <n v="163.68"/>
    <n v="1629000"/>
    <n v="9.9523466490925383"/>
    <x v="9"/>
    <s v="2,4 D"/>
    <s v="Herbicide"/>
  </r>
  <r>
    <d v="2016-10-05T00:00:00"/>
    <s v="October, 2016"/>
    <s v="October, 2016´"/>
    <s v="Nufarm Industria Quimica E Farmaceutica Sa"/>
    <x v="4"/>
    <s v="Ceará"/>
    <s v="Bulkhaul Ltd."/>
    <s v="HOUSTON (TX)"/>
    <s v="PECEM"/>
    <s v="28152000"/>
    <s v="3 BULK CONTAINER(S), POTASSIUM HYDROXIDE SOLUTION CLASS 8 PG II RQ CAUSTIC POTASH LIQUID 50% CAUSTIC POTASH MEMBRANE GRADE KOH 50% (IMPORTADO)"/>
    <n v="59656"/>
    <n v="59.66"/>
    <n v="44200"/>
    <n v="0.74091457690760354"/>
    <x v="37"/>
    <s v="Not Identified"/>
    <s v="General Chemical"/>
  </r>
  <r>
    <d v="2016-10-03T00:00:00"/>
    <s v="October, 2016"/>
    <s v="October, 2016´"/>
    <s v="Nufarm Industria Quimica E Farmaceutica Sa"/>
    <x v="4"/>
    <s v="Florida"/>
    <s v="Shandong Weifang Rainbow Chemical Co., Ltd."/>
    <s v="QINGDAO"/>
    <s v="SANTOS"/>
    <s v="38089324"/>
    <s v="NUFOSATE WG 5KGS BAGS 4/CARTON WITH PALLETS, TOTAL 756:0CARTONS"/>
    <n v="162539.99"/>
    <n v="162.54"/>
    <n v="1008000"/>
    <n v="6.2015507691368752"/>
    <x v="3"/>
    <s v="Nufosate"/>
    <s v="Herbicide"/>
  </r>
  <r>
    <d v="2016-10-01T00:00:00"/>
    <s v="October, 2016"/>
    <s v="October, 2016´"/>
    <s v="Nufarm Industria Quimica E Farmaceutica Sa"/>
    <x v="4"/>
    <s v="Ceará"/>
    <s v="Nufarm Australia"/>
    <s v="MELBOURNE"/>
    <s v="PECEM"/>
    <s v="38089100"/>
    <s v="288 PACKAGE UN3077,ENVIRONMENTALLY HAZARDOUS SUBSTANCE,SOLID,N.O.S(CONTAINS IMIDACLOPRID),CLASS 9,PG III, EMS:F-A,S-F, MARINE POLLUTANT NUPRID 700WG"/>
    <n v="22992"/>
    <n v="22.99"/>
    <n v="572000"/>
    <n v="24.878218510786361"/>
    <x v="5"/>
    <s v="Nuprid"/>
    <s v="Insecticide"/>
  </r>
  <r>
    <d v="2016-10-01T00:00:00"/>
    <s v="October, 2016"/>
    <s v="October, 2016´"/>
    <s v="Nufarm Industria Quimica E Farmaceutica Sa"/>
    <x v="4"/>
    <s v="Ceará"/>
    <s v="Nufarm Australia"/>
    <s v="MELBOURNE"/>
    <s v="PECEM"/>
    <s v="38089100"/>
    <s v="288 PACKAGE UN3077,ENVIRONMENTALLY HAZARDOUS SUBSTANCE,SOLID,N.O.S(CONTAINS IMIDACLOPRID),CLASS 9,PG III, EMS:F-A,S-F, MARINE POLLUTANT NUPRID 700WG"/>
    <n v="22992"/>
    <n v="22.99"/>
    <n v="572000"/>
    <n v="24.878218510786361"/>
    <x v="5"/>
    <s v="Nuprid"/>
    <s v="Insecticide"/>
  </r>
  <r>
    <d v="2016-10-01T00:00:00"/>
    <s v="October, 2016"/>
    <s v="October, 2016´"/>
    <s v="Nufarm Industria Quimica E Farmaceutica Sa"/>
    <x v="4"/>
    <s v="Ceará"/>
    <s v="Nufarm Australia"/>
    <s v="MELBOURNE"/>
    <s v="PECEM"/>
    <s v="38089100"/>
    <s v="288 PACKAGE UN3077,ENVIRONMENTALLY HAZARDOUS SUBSTANCE,SOLID,N.O.S(CONTAINS IMIDACLOPRID),CLASS 9,PG III, EMS:F-A,S-F, MARINE POLLUTANT NUPRID 700WG"/>
    <n v="22992"/>
    <n v="22.99"/>
    <n v="572000"/>
    <n v="24.878218510786361"/>
    <x v="5"/>
    <s v="Nuprid"/>
    <s v="Insecticide"/>
  </r>
  <r>
    <d v="2016-10-01T00:00:00"/>
    <s v="October, 2016"/>
    <s v="October, 2016´"/>
    <s v="Nufarm Industria Quimica E Farmaceutica Sa"/>
    <x v="4"/>
    <s v="Ceará"/>
    <s v="Nufarm Australia"/>
    <s v="MELBOURNE"/>
    <s v="PECEM"/>
    <s v="38089100"/>
    <s v="288 PACKAGE UN3077,ENVIRONMENTALLY HAZARDOUS SUBSTANCE,SOLID,N.O.S(CONTAINS IMIDACLOPRID),CLASS 9,PG III, EMS:F-A,S-F, MARINE POLLUTANT"/>
    <n v="22992"/>
    <n v="22.99"/>
    <n v="572000"/>
    <n v="24.878218510786361"/>
    <x v="5"/>
    <s v="Nuprid"/>
    <s v="Insecticide"/>
  </r>
  <r>
    <d v="2016-10-01T00:00:00"/>
    <s v="October, 2016"/>
    <s v="October, 2016´"/>
    <s v="Nufarm Industria Quimica E Farmaceutica Sa"/>
    <x v="4"/>
    <s v="Ceará"/>
    <s v="Nufarm Australia"/>
    <s v="MELBOURNE"/>
    <s v="PECEM"/>
    <s v="38089100"/>
    <s v="288 PACKAGE UN3077,ENVIRONMENTALLY HAZARDOUS SUBSTANCE,SOLID,N.O.S(CONTAINS IMIDACLOPRID),CLASS 9,PG III, EMS:F-A,S-F, MARINE POLLUTANT NUPRID 700WG"/>
    <n v="22992"/>
    <n v="22.99"/>
    <n v="572000"/>
    <n v="24.878218510786361"/>
    <x v="5"/>
    <s v="Nuprid"/>
    <s v="Insecticide"/>
  </r>
  <r>
    <d v="2016-09-29T00:00:00"/>
    <s v="September, 2016"/>
    <s v="September, 2016´"/>
    <s v="Nufarm Industria Quimica E Farmaceutica Sa"/>
    <x v="4"/>
    <s v="Paraná"/>
    <s v="Sulphur Mills Ltd."/>
    <s v="HAZIRA"/>
    <s v="SANTOS"/>
    <s v="38089100"/>
    <s v="4000:BOXES = 100 PALLETS NUPRID 700 WG (IMIDACLOPRID 70% WG"/>
    <n v="48100"/>
    <n v="48.1"/>
    <n v="1179000"/>
    <n v="24.511434511434512"/>
    <x v="5"/>
    <s v="Nuprid"/>
    <s v="Insecticide"/>
  </r>
  <r>
    <d v="2016-09-29T00:00:00"/>
    <s v="September, 2016"/>
    <s v="September, 2016´"/>
    <s v="Nufarm Industria Quimica E Farmaceutica Sa"/>
    <x v="4"/>
    <s v="Ceará"/>
    <s v="Taminco Bvba"/>
    <s v="ANTWERPEN"/>
    <s v="PECEM"/>
    <s v="29210000"/>
    <s v="6 CONTAINERS OF BULK CARGO DIMETHYLAMINE, AQUEOUS SOLUTION CLASS: 3 UN: 1160 PACKINGGROUP: II FLASHPOINT: 32 (DEGREES CELCIUS) DIMETHYLAMINE MINUMUM 60% SOLUTION"/>
    <n v="113000"/>
    <n v="113"/>
    <n v="390000"/>
    <n v="3.4513274336283186"/>
    <x v="15"/>
    <s v="Not Identified"/>
    <s v="General Chemical"/>
  </r>
  <r>
    <d v="2016-09-29T00:00:00"/>
    <s v="September, 2016"/>
    <s v="September, 2016´"/>
    <s v="Nufarm Industria Quimica E Farmaceutica Sa"/>
    <x v="4"/>
    <s v="Paraná"/>
    <s v="Nufarm Gmb H &amp; Co."/>
    <s v="HAMBURG"/>
    <s v="PECEM"/>
    <s v="29189912"/>
    <s v="2,4-D ACID TECNICO NUFARMPACKAGES 2,4-D ACID TECNICO NUFARMPACKAGES 2,4-D ACID TECNICO NUFARMPACKAGES 2,4-D ACID TECNICO NUFARMPACKAGES 2,4-D ACID TECNICO NUFARMPACKAGES 2,4-D ACID TECNICO NUFARMPACKAGES 2,4-D ACID TECNICO NUFARMPACKAGES 2,4-D ACID TECNICO NU"/>
    <n v="163679.99"/>
    <n v="163.68"/>
    <n v="1693000"/>
    <n v="10.343353515600777"/>
    <x v="9"/>
    <s v="2,4 D"/>
    <s v="Herbicide"/>
  </r>
  <r>
    <d v="2016-09-29T00:00:00"/>
    <s v="September, 2016"/>
    <s v="September, 2016´"/>
    <s v="Nufarm Industria Quimica E Farmaceutica Sa"/>
    <x v="4"/>
    <s v="Ceará"/>
    <s v="Nufarm Gmb H &amp; Co."/>
    <s v="HAMBURG"/>
    <s v="PECEM"/>
    <s v="29189912"/>
    <s v="120 PALLETS 2,4-D ACID TECNICO NUFARM"/>
    <n v="122760"/>
    <n v="122.76"/>
    <n v="1270000"/>
    <n v="10.345389377647443"/>
    <x v="9"/>
    <s v="2,4 D"/>
    <s v="Herbicide"/>
  </r>
  <r>
    <d v="2016-09-28T00:00:00"/>
    <s v="September, 2016"/>
    <s v="September, 2016´"/>
    <s v="Nufarm Industria Quimica E Farmaceutica Sa"/>
    <x v="4"/>
    <s v="Ceará"/>
    <s v="Newport China Tank Containers Co."/>
    <s v="HOUSTON (TX)"/>
    <s v="PECEM"/>
    <s v="29211923"/>
    <s v="8 TANK MONOISOPROPYLAMINE - BULK CHEMICALS NOS, HAZARDOUS"/>
    <n v="115510"/>
    <n v="115.51"/>
    <n v="471000"/>
    <n v="4.0775690416414161"/>
    <x v="13"/>
    <s v="Not Identified"/>
    <s v="General Chemical"/>
  </r>
  <r>
    <d v="2016-09-28T00:00:00"/>
    <s v="September, 2016"/>
    <s v="September, 2016´"/>
    <s v="Nufarm Industria Quimica E Farmaceutica Sa"/>
    <x v="4"/>
    <s v="Ceará"/>
    <s v="Newport China Tank Containers Co."/>
    <s v="HOUSTON (TX)"/>
    <s v="PECEM"/>
    <s v="29211923"/>
    <s v="8 TANK MONOISOPROPYLAMINE - BULK CHEMICALS NOS, HAZARDOUS"/>
    <n v="115409"/>
    <n v="115.41"/>
    <n v="471000"/>
    <n v="4.0811375196041899"/>
    <x v="13"/>
    <s v="Not Identified"/>
    <s v="General Chemical"/>
  </r>
  <r>
    <d v="2016-09-27T00:00:00"/>
    <s v="September, 2016"/>
    <s v="September, 2016´"/>
    <s v="Nufarm Industria Quimica E Farmaceutica Sa"/>
    <x v="4"/>
    <s v="Rio Grande do Sul"/>
    <s v="Indofil Industries Ltd."/>
    <s v="HAZIRA"/>
    <s v="SANTOS"/>
    <s v="38089200"/>
    <s v="1280 CB MANFIL 800WP"/>
    <n v="16560"/>
    <n v="16.559999999999999"/>
    <n v="199000"/>
    <n v="12.016908212560386"/>
    <x v="19"/>
    <s v="Manfill 800 WP"/>
    <s v="Fungicide"/>
  </r>
  <r>
    <d v="2016-09-27T00:00:00"/>
    <s v="September, 2016"/>
    <s v="September, 2016´"/>
    <s v="Nufarm Industria Quimica E Farmaceutica Sa"/>
    <x v="4"/>
    <s v="Florida"/>
    <s v="Indofil Industries Ltd."/>
    <s v="HAZIRA"/>
    <s v="SANTOS"/>
    <s v="38089200"/>
    <s v="5600 BAGS MANFIL"/>
    <n v="148800"/>
    <n v="148.80000000000001"/>
    <n v="1786000"/>
    <n v="12.00268817204301"/>
    <x v="19"/>
    <s v="Manfill 800 WP"/>
    <s v="Fungicide"/>
  </r>
  <r>
    <d v="2016-09-25T00:00:00"/>
    <s v="September, 2016"/>
    <s v="September, 2016´"/>
    <s v="Nufarm Industria Quimica E Farmaceutica Sa"/>
    <x v="4"/>
    <s v="Ceará"/>
    <s v="Newport China Tank Containers Co."/>
    <s v="HOUSTON (TX)"/>
    <s v="PECEM"/>
    <s v="28150000"/>
    <s v="POTASSIUMHYDROXIDE, SOLUTION CLASS 8 PG IIRQ CAUSTIC POTASH, LIQUID 50% CUSTIC POTASH MEMBRANE GRADE KOH 50% (IMPORTADO)"/>
    <n v="58677"/>
    <n v="58.68"/>
    <n v="10100"/>
    <n v="0.1721287727729775"/>
    <x v="37"/>
    <s v="Not Identified"/>
    <s v="General Chemical"/>
  </r>
  <r>
    <d v="2016-09-24T00:00:00"/>
    <s v="September, 2016"/>
    <s v="September, 2016´"/>
    <s v="Nufarm Industria Quimica E Farmaceutica Sa"/>
    <x v="4"/>
    <s v="Ceará"/>
    <s v="Nufarm Australia"/>
    <s v="MELBOURNE"/>
    <s v="PECEM"/>
    <s v="38089100"/>
    <s v="288 PACKAGE ENVIRONMENTALLY HAZARDOUS SUBSTANCE,SOLID,N.O.S(CONTAINS IMIDACLOPRID),CLASS 9,PG III,"/>
    <n v="22992"/>
    <n v="22.99"/>
    <n v="564000"/>
    <n v="24.530271398747391"/>
    <x v="5"/>
    <s v="Nuprid"/>
    <s v="Insecticide"/>
  </r>
  <r>
    <d v="2016-09-17T00:00:00"/>
    <s v="September, 2016"/>
    <s v="September, 2016´"/>
    <s v="Nufarm Industria Quimica E Farmaceutica Sa"/>
    <x v="4"/>
    <s v="Ceará"/>
    <s v="Dow Chemical"/>
    <s v="HOUSTON (TX)"/>
    <s v="PECEM"/>
    <s v="34020000"/>
    <s v="CHEMICALS NOS TRITON(TM) X-114 SURFACTANT 4 70 LB PLASTIC DRUM HAZARDOUS GOODS"/>
    <n v="17377"/>
    <n v="17.38"/>
    <n v="40500"/>
    <n v="2.3306669735857741"/>
    <x v="14"/>
    <s v="Triton"/>
    <s v="Surfactant"/>
  </r>
  <r>
    <d v="2016-09-15T00:00:00"/>
    <s v="September, 2016"/>
    <s v="September, 2016´"/>
    <s v="Nufarm Industria Quimica E Farmaceutica Sa"/>
    <x v="4"/>
    <s v="Ceará"/>
    <s v="Arkema"/>
    <s v="LA CHAMBRE"/>
    <s v="PECEM"/>
    <s v="29053910"/>
    <s v="60 PALLET HEXILENO GLICOL (HG)-CAS"/>
    <n v="52011"/>
    <n v="52.01"/>
    <n v="107000"/>
    <n v="2.0572571186864317"/>
    <x v="36"/>
    <s v="Not Identified"/>
    <s v="General Chemical"/>
  </r>
  <r>
    <d v="2016-09-15T00:00:00"/>
    <s v="September, 2016"/>
    <s v="September, 2016´"/>
    <s v="Nufarm Industria Quimica E Farmaceutica Sa"/>
    <x v="4"/>
    <s v="Ceará"/>
    <s v="Nufarm Gmb H &amp; Co."/>
    <s v="HAMBURG"/>
    <s v="PECEM"/>
    <s v="29189912"/>
    <s v="160 PALLETS ACID TECNICO NUFARM"/>
    <n v="163679.99"/>
    <n v="163.68"/>
    <n v="1693000"/>
    <n v="10.343353515600777"/>
    <x v="9"/>
    <s v="2,4 D"/>
    <s v="Herbicide"/>
  </r>
  <r>
    <d v="2016-09-15T00:00:00"/>
    <s v="September, 2016"/>
    <s v="September, 2016´"/>
    <s v="Nufarm Industria Quimica E Farmaceutica Sa"/>
    <x v="4"/>
    <s v="Ceará"/>
    <s v="Arkema"/>
    <s v="LA CHAMBRE"/>
    <s v="PECEM"/>
    <s v="29053910"/>
    <s v="40 PALLET HEXILENO GLICOL (HG) - CAS"/>
    <n v="34674"/>
    <n v="34.67"/>
    <n v="71700"/>
    <n v="2.0678318048105209"/>
    <x v="36"/>
    <s v="Not Identified"/>
    <s v="General Chemical"/>
  </r>
  <r>
    <d v="2016-09-14T00:00:00"/>
    <s v="September, 2016"/>
    <s v="September, 2016´"/>
    <s v="Nufarm Industria Quimica E Farmaceutica Sa"/>
    <x v="4"/>
    <s v="Ceará"/>
    <s v="Newport China Tank Containers Co."/>
    <s v="HOUSTON (TX)"/>
    <s v="PECEM"/>
    <s v="29211923"/>
    <s v="7TANK MONOISOPROPYLAMINE - BULK CHEMICALS NOS, HAZARDOUS UN 1221, ISOPROPYLAMINE,"/>
    <n v="100995"/>
    <n v="101"/>
    <n v="412000"/>
    <n v="4.0794098717758303"/>
    <x v="13"/>
    <s v="Not Identified"/>
    <s v="General Chemical"/>
  </r>
  <r>
    <d v="2016-09-14T00:00:00"/>
    <s v="September, 2016"/>
    <s v="September, 2016´"/>
    <s v="Nufarm Industria Quimica E Farmaceutica Sa"/>
    <x v="4"/>
    <s v="Ceará"/>
    <s v="Newport China Tank Containers Co."/>
    <s v="HOUSTON (TX)"/>
    <s v="PECEM"/>
    <s v="29211923"/>
    <s v="6 TANK MONOISOPROPYLAMINE - BULK CHEMICALS NOS, HAZARDOUS ISOPROPYLAMINE, 3(8), I,"/>
    <n v="86747"/>
    <n v="86.75"/>
    <n v="354000"/>
    <n v="4.0808327665510049"/>
    <x v="13"/>
    <s v="Not Identified"/>
    <s v="General Chemical"/>
  </r>
  <r>
    <d v="2016-09-14T00:00:00"/>
    <s v="September, 2016"/>
    <s v="September, 2016´"/>
    <s v="Nufarm Industria Quimica E Farmaceutica Sa"/>
    <x v="4"/>
    <s v="Ceará"/>
    <s v="Newport China Tank Containers Co."/>
    <s v="HOUSTON (TX)"/>
    <s v="PECEM"/>
    <s v="29211923"/>
    <s v="7TANK MONOISOPROPYLAMINE - BULK CHEMICALS NOS, HAZARDOUS ISOPROPYLAMINE"/>
    <n v="101114"/>
    <n v="101.11"/>
    <n v="413000"/>
    <n v="4.0844986846529663"/>
    <x v="13"/>
    <s v="Not Identified"/>
    <s v="General Chemical"/>
  </r>
  <r>
    <d v="2016-09-14T00:00:00"/>
    <s v="September, 2016"/>
    <s v="September, 2016´"/>
    <s v="Nufarm Industria Quimica E Farmaceutica Sa"/>
    <x v="4"/>
    <s v="Ceará"/>
    <s v="Newport China Tank Containers Co."/>
    <s v="HOUSTON (TX)"/>
    <s v="PECEM"/>
    <s v="29211923"/>
    <s v="6 TANK MONOISOPROPYLAMINE - BULK   CHEMICALS NOS, HAZARDOUS   UN 1221, ISOPROPYLAMINE"/>
    <n v="86616"/>
    <n v="86.62"/>
    <n v="353000"/>
    <n v="4.0754594993996491"/>
    <x v="13"/>
    <s v="Not Identified"/>
    <s v="General Chemical"/>
  </r>
  <r>
    <d v="2016-09-11T00:00:00"/>
    <s v="September, 2016"/>
    <s v="September, 2016´"/>
    <s v="Nufarm Industria Quimica E Farmaceutica Sa"/>
    <x v="4"/>
    <s v="Paraná"/>
    <s v="Shandong Weifang Rainbow Chemical Co., Ltd."/>
    <s v="QINGDAO"/>
    <s v="SANTOS"/>
    <s v="38089324"/>
    <s v="1080CARTONS NUFOSATE"/>
    <n v="162539.99"/>
    <n v="162.54"/>
    <n v="640000"/>
    <n v="3.9374925518329369"/>
    <x v="3"/>
    <s v="Nufosate"/>
    <s v="Herbicide"/>
  </r>
  <r>
    <d v="2016-09-11T00:00:00"/>
    <s v="September, 2016"/>
    <s v="September, 2016´"/>
    <s v="Nufarm Industria Quimica E Farmaceutica Sa"/>
    <x v="4"/>
    <s v="Ceará"/>
    <s v="Dow Chemical"/>
    <s v="HOUSTON (TX)"/>
    <s v="PECEM"/>
    <s v="34020000"/>
    <s v="CHEMICALS NOS NLR( TRITON(TM) X-114 SURFACTANT 4)(70 LB PLASTIC DRUM HAZARDOUS)"/>
    <n v="69508"/>
    <n v="69.510000000000005"/>
    <n v="162000"/>
    <n v="2.3306669735857741"/>
    <x v="14"/>
    <s v="Triton"/>
    <s v="Surfactant"/>
  </r>
  <r>
    <d v="2016-09-10T00:00:00"/>
    <s v="September, 2016"/>
    <s v="September, 2016´"/>
    <s v="Nufarm Industria Quimica E Farmaceutica Sa"/>
    <x v="4"/>
    <s v="Paraná"/>
    <s v="Indofil Industries Ltd."/>
    <s v="HAZIRA"/>
    <s v="SANTOS"/>
    <s v="38089200"/>
    <s v="2240 X 25 KGBAGS MANFIL 800 WP INDIAN"/>
    <n v="59520"/>
    <n v="59.52"/>
    <n v="715000"/>
    <n v="12.012768817204302"/>
    <x v="19"/>
    <s v="Manfill 800 WP"/>
    <s v="Fungicide"/>
  </r>
  <r>
    <d v="2016-09-10T00:00:00"/>
    <s v="September, 2016"/>
    <s v="September, 2016´"/>
    <s v="Nufarm Industria Quimica E Farmaceutica Sa"/>
    <x v="4"/>
    <s v="Paraná"/>
    <s v="Indofil Industries Ltd."/>
    <s v="HAZIRA"/>
    <s v="SANTOS"/>
    <s v="38089200"/>
    <s v="4480 BAGS 4480 X 25 KG BAGSMANFIL 800 WP IND IAN"/>
    <n v="119040"/>
    <n v="119.04"/>
    <n v="1429000"/>
    <n v="12.004368279569892"/>
    <x v="19"/>
    <s v="Manfill 800 WP"/>
    <s v="Fungicide"/>
  </r>
  <r>
    <d v="2016-09-10T00:00:00"/>
    <s v="September, 2016"/>
    <s v="September, 2016´"/>
    <s v="Nufarm Industria Quimica E Farmaceutica Sa"/>
    <x v="4"/>
    <s v="Ceará"/>
    <s v="Nufarm Australia"/>
    <s v="MELBOURNE"/>
    <s v="PECEM"/>
    <s v="29333921"/>
    <s v="200 PACKAGE PICLORAM TECH"/>
    <n v="103820"/>
    <n v="103.82"/>
    <n v="7572000"/>
    <n v="72.933924099402816"/>
    <x v="2"/>
    <s v="Not Identified"/>
    <s v="Herbicide"/>
  </r>
  <r>
    <d v="2016-09-08T00:00:00"/>
    <s v="September, 2016"/>
    <s v="September, 2016´"/>
    <s v="Nufarm Industria Quimica E Farmaceutica Sa"/>
    <x v="4"/>
    <s v="Ceará"/>
    <s v="Taminco Bvba"/>
    <s v="ANTWERPEN"/>
    <s v="PECEM"/>
    <s v="29211100"/>
    <s v="3 TANK DIMETILAMINA 60 % DIMETHYLAMINE, AQUEOUS, SOLUTION"/>
    <n v="55160"/>
    <n v="55.16"/>
    <n v="170000"/>
    <n v="3.0819434372733867"/>
    <x v="15"/>
    <s v="Not Identified"/>
    <s v="General Chemical"/>
  </r>
  <r>
    <d v="2016-09-08T00:00:00"/>
    <s v="September, 2016"/>
    <s v="September, 2016´"/>
    <s v="Nufarm Industria Quimica E Farmaceutica Sa"/>
    <x v="4"/>
    <s v="Florida"/>
    <s v="Jiangsu Institute Of Ecomones Co., Ltd."/>
    <s v="SHANGHAI"/>
    <s v="SANTOS"/>
    <s v="38089329"/>
    <s v="CHLORIMURON-ETHYL 25%WDG (KROMO 250WG) FISCAL ID"/>
    <n v="14112"/>
    <n v="14.11"/>
    <n v="55500"/>
    <n v="3.9328231292517009"/>
    <x v="28"/>
    <s v="Kromo"/>
    <s v="Herbicide"/>
  </r>
  <r>
    <d v="2016-09-06T00:00:00"/>
    <s v="September, 2016"/>
    <s v="September, 2016´"/>
    <s v="Nufarm Industria Quimica E Farmaceutica Sa"/>
    <x v="4"/>
    <s v="Paraná"/>
    <s v="Indofil Industries Ltd."/>
    <s v="HAZIRA"/>
    <s v="SANTOS"/>
    <s v="38089200"/>
    <s v="5600 BAGS 5600 X 25 KG MANFIL 800 WP INDIAN"/>
    <n v="148800"/>
    <n v="148.80000000000001"/>
    <n v="1786000"/>
    <n v="12.00268817204301"/>
    <x v="19"/>
    <s v="Manfill 800 WP"/>
    <s v="Fungicide"/>
  </r>
  <r>
    <d v="2016-09-01T00:00:00"/>
    <s v="September, 2016"/>
    <s v="September, 2016´"/>
    <s v="Nufarm Industria Quimica E Farmaceutica Sa"/>
    <x v="4"/>
    <s v="Ceará"/>
    <s v="Nufarm Gmb H &amp; Co."/>
    <s v="HAMBURG"/>
    <s v="PECEM"/>
    <s v="29189912"/>
    <s v="PACKAGES 2,4-D ACID TECNICO NUFARM"/>
    <n v="122760"/>
    <n v="122.76"/>
    <n v="1270000"/>
    <n v="10.345389377647443"/>
    <x v="9"/>
    <s v="2,4 D"/>
    <s v="Herbicide"/>
  </r>
  <r>
    <d v="2016-09-01T00:00:00"/>
    <s v="September, 2016"/>
    <s v="September, 2016´"/>
    <s v="Nufarm Industria Quimica E Farmaceutica Sa"/>
    <x v="4"/>
    <s v="Ceará"/>
    <s v="Taminco Bvba"/>
    <s v="ANTWERPEN"/>
    <s v="PECEM"/>
    <s v="29211100"/>
    <s v="3 TANK, RECTANGULAR DIMETILAMINA 60 % UN 1160, DIMETHYLAMINE, AQUEOUS, SOLUTIO N, 3(8), II"/>
    <n v="56580"/>
    <n v="56.58"/>
    <n v="174000"/>
    <n v="3.0752916224814424"/>
    <x v="15"/>
    <s v="Not Identified"/>
    <s v="General Chemical"/>
  </r>
  <r>
    <d v="2016-08-31T00:00:00"/>
    <s v="August, 2016"/>
    <s v="August, 2016´"/>
    <s v="Nufarm Industria Quimica E Farmaceutica Sa"/>
    <x v="4"/>
    <s v="Ceará"/>
    <s v="Indofil Industries Ltd."/>
    <s v="HAZIRA"/>
    <s v="SANTOS"/>
    <s v="38089200"/>
    <s v="5600 BAGS 5600 X 25 KG BAGSMANFIL 800 WP IND IAN"/>
    <n v="148800"/>
    <n v="148.80000000000001"/>
    <n v="1920000"/>
    <n v="12.903225806451612"/>
    <x v="19"/>
    <s v="Manfill 800 WP"/>
    <s v="Fungicide"/>
  </r>
  <r>
    <d v="2016-08-28T00:00:00"/>
    <s v="August, 2016"/>
    <s v="August, 2016´"/>
    <s v="Nufarm Industria Quimica E Farmaceutica Sa"/>
    <x v="4"/>
    <s v="Rio Grande do Sul"/>
    <s v="Shandong Weifang Rainbow Chemical Co., Ltd."/>
    <s v="QINGDAO"/>
    <s v="SANTOS"/>
    <s v="38089324"/>
    <s v="1X40FCL CY/CY 1080CARTONS NUFOSATE"/>
    <n v="162539.99"/>
    <n v="162.54"/>
    <n v="544000"/>
    <n v="3.3468686690579963"/>
    <x v="3"/>
    <s v="Nufosate"/>
    <s v="Herbicide"/>
  </r>
  <r>
    <d v="2016-08-28T00:00:00"/>
    <s v="August, 2016"/>
    <s v="August, 2016´"/>
    <s v="Nufarm Industria Quimica E Farmaceutica Sa"/>
    <x v="4"/>
    <s v="Rio Grande do Sul"/>
    <s v="Shandong Weifang Rainbow Chemical Co., Ltd."/>
    <s v="QINGDAO"/>
    <s v="SANTOS"/>
    <s v="38089325"/>
    <s v="1X20FCL 800DRUMS (PARAQUATE200 G/L) PACKEDIN 20LITERS/DRUMWITH PALLETS"/>
    <n v="148646"/>
    <n v="148.65"/>
    <n v="498000"/>
    <n v="3.3502415133942387"/>
    <x v="21"/>
    <s v="Nuquat"/>
    <s v="Herbicide"/>
  </r>
  <r>
    <d v="2016-08-28T00:00:00"/>
    <s v="August, 2016"/>
    <s v="August, 2016´"/>
    <s v="Nufarm Industria Quimica E Farmaceutica Sa"/>
    <x v="4"/>
    <s v="Rio Grande do Sul"/>
    <s v="Shandong Weifang Rainbow Chemical Co., Ltd."/>
    <s v="QINGDAO"/>
    <s v="SANTOS"/>
    <s v="38089325"/>
    <s v="1X20FCL 800DRUMS 800DRUMS (PARAQUATE200 G/L) PACKEDIN DRUMWITH PALLETS,"/>
    <n v="148646"/>
    <n v="148.65"/>
    <n v="498000"/>
    <n v="3.3502415133942387"/>
    <x v="21"/>
    <s v="Nuquat"/>
    <s v="Herbicide"/>
  </r>
  <r>
    <d v="2016-08-28T00:00:00"/>
    <s v="August, 2016"/>
    <s v="August, 2016´"/>
    <s v="Nufarm Industria Quimica E Farmaceutica Sa"/>
    <x v="4"/>
    <s v="Rio Grande do Sul"/>
    <s v="Shandong Weifang Rainbow Chemical Co., Ltd."/>
    <s v="QINGDAO"/>
    <s v="SANTOS"/>
    <s v="38089325"/>
    <s v="1X20FCL 800DRUMS NUQUAT (PARAQUATE200 G/L) PACKEDIN DRUMWITH PALLETS"/>
    <n v="148646"/>
    <n v="148.65"/>
    <n v="498000"/>
    <n v="3.3502415133942387"/>
    <x v="21"/>
    <s v="Nuquat"/>
    <s v="Herbicide"/>
  </r>
  <r>
    <d v="2016-08-28T00:00:00"/>
    <s v="August, 2016"/>
    <s v="August, 2016´"/>
    <s v="Nufarm Industria Quimica E Farmaceutica Sa"/>
    <x v="4"/>
    <s v="Rio Grande do Sul"/>
    <s v="Shandong Weifang Rainbow Chemical Co., Ltd."/>
    <s v="QINGDAO"/>
    <s v="SANTOS"/>
    <s v="38089325"/>
    <s v="1X20FCL 800DRUMS (PARAQUATE200 G/L) PACKEDIN /DRUMWITH PALLETS"/>
    <n v="148646"/>
    <n v="148.65"/>
    <n v="498000"/>
    <n v="3.3502415133942387"/>
    <x v="21"/>
    <s v="Nuquat"/>
    <s v="Herbicide"/>
  </r>
  <r>
    <d v="2016-08-27T00:00:00"/>
    <s v="August, 2016"/>
    <s v="August, 2016´"/>
    <s v="Nufarm Industria Quimica E Farmaceutica Sa"/>
    <x v="4"/>
    <s v="Ceará"/>
    <s v="Nufarm Australia"/>
    <s v="MELBOURNE"/>
    <s v="PECEM"/>
    <s v="29333921"/>
    <s v="160 PACKAGE NON HAZARDOUS PICLORAM TECH"/>
    <n v="83040"/>
    <n v="83.04"/>
    <n v="6098000"/>
    <n v="73.434489402697494"/>
    <x v="2"/>
    <s v="Not Identified"/>
    <s v="Herbicide"/>
  </r>
  <r>
    <d v="2016-08-27T00:00:00"/>
    <s v="August, 2016"/>
    <s v="August, 2016´"/>
    <s v="Nufarm Industria Quimica E Farmaceutica Sa"/>
    <x v="4"/>
    <s v="Ceará"/>
    <s v="Nufarm Australia"/>
    <s v="MELBOURNE"/>
    <s v="PECEM"/>
    <s v="29189912"/>
    <s v="20 PACKAGE TECHNICAL 2,4-DICHLOROPHENOXYACETIC ACID"/>
    <n v="18400"/>
    <n v="18.399999999999999"/>
    <n v="214000"/>
    <n v="11.630434782608695"/>
    <x v="9"/>
    <s v="2,4 D"/>
    <s v="Herbicide"/>
  </r>
  <r>
    <d v="2016-08-25T00:00:00"/>
    <s v="August, 2016"/>
    <s v="August, 2016´"/>
    <s v="Nufarm Industria Quimica E Farmaceutica Sa"/>
    <x v="4"/>
    <s v="Ceará"/>
    <s v="Gat Microencapsulation Ag"/>
    <s v="EBENFURTH"/>
    <s v="PECEM"/>
    <s v="38089100"/>
    <s v="IBC 20.331,90 KGNET PYRETHROID PESTICIDE, LIQUID,TOXIC, N.O.S. (CONTAINS LAMBDA- CYHALOTHRIN) KAISO 250 CS - UN 3352/CLASS 6.1/PG III"/>
    <n v="64567"/>
    <n v="64.569999999999993"/>
    <n v="1515000"/>
    <n v="23.463998637074667"/>
    <x v="6"/>
    <s v="Kaiso"/>
    <s v="Pesticide"/>
  </r>
  <r>
    <d v="2016-08-24T00:00:00"/>
    <s v="August, 2016"/>
    <s v="August, 2016´"/>
    <s v="Nufarm Industria Quimica E Farmaceutica Sa"/>
    <x v="4"/>
    <s v="Ceará"/>
    <s v="Arkema"/>
    <s v="LE HAVRE"/>
    <s v="PECEM"/>
    <s v="29053910"/>
    <s v="40 PALLET HEXILENO GLICOL (HG)"/>
    <n v="34674"/>
    <n v="34.67"/>
    <n v="70400"/>
    <n v="2.0303397358251138"/>
    <x v="36"/>
    <s v="Not Identified"/>
    <s v="General Chemical"/>
  </r>
  <r>
    <d v="2016-08-24T00:00:00"/>
    <s v="August, 2016"/>
    <s v="August, 2016´"/>
    <s v="Nufarm Industria Quimica E Farmaceutica Sa"/>
    <x v="4"/>
    <s v="Ceará"/>
    <s v="Nufarm Gmb H &amp; Co."/>
    <s v="HAMBURG"/>
    <s v="PECEM"/>
    <s v="29189912"/>
    <s v="140 PALLETS ACID TECNICO NUFARM"/>
    <n v="143220"/>
    <n v="143.22"/>
    <n v="1479000"/>
    <n v="10.32677000418936"/>
    <x v="9"/>
    <s v="2,4 D"/>
    <s v="Herbicide"/>
  </r>
  <r>
    <d v="2016-08-24T00:00:00"/>
    <s v="August, 2016"/>
    <s v="August, 2016´"/>
    <s v="Nufarm Industria Quimica E Farmaceutica Sa"/>
    <x v="4"/>
    <s v="Ceará"/>
    <s v="Nufarm Gmb H &amp; Co."/>
    <s v="HAMBURG"/>
    <s v="PECEM"/>
    <s v="29189912"/>
    <s v="140 PALLETS 2,4-D ACID TECNICO NUFARM"/>
    <n v="143220"/>
    <n v="143.22"/>
    <n v="1479000"/>
    <n v="10.32677000418936"/>
    <x v="9"/>
    <s v="2,4 D"/>
    <s v="Herbicide"/>
  </r>
  <r>
    <d v="2016-08-22T00:00:00"/>
    <s v="August, 2016"/>
    <s v="August, 2016´"/>
    <s v="Nufarm Industria Quimica E Farmaceutica Sa"/>
    <x v="4"/>
    <s v="Ceará"/>
    <s v="Sulphur Mills Ltd."/>
    <s v="NHAVA SHEVA (JAWAHARLAL N"/>
    <s v="PECEM"/>
    <s v="38089100"/>
    <s v="1X20 GP SAID TO CONTAIN 19 IBCS LAMBDA-CYHALOTHRIN"/>
    <n v="20710"/>
    <n v="20.71"/>
    <n v="486000"/>
    <n v="23.466924191211977"/>
    <x v="6"/>
    <s v="Kaiso"/>
    <s v="Pesticide"/>
  </r>
  <r>
    <d v="2016-08-22T00:00:00"/>
    <s v="August, 2016"/>
    <s v="August, 2016´"/>
    <s v="Nufarm Industria Quimica E Farmaceutica Sa"/>
    <x v="4"/>
    <s v="Ceará"/>
    <s v="Sulphur Mills Ltd."/>
    <s v="NHAVA SHEVA (JAWAHARLAL N"/>
    <s v="PECEM"/>
    <s v="38089100"/>
    <s v="1X20 GP SAID TO CONTAIN 19 IBCS LAMBDA CYHALOTHRIN"/>
    <n v="20710"/>
    <n v="20.71"/>
    <n v="486000"/>
    <n v="23.466924191211977"/>
    <x v="6"/>
    <s v="Kaiso"/>
    <s v="Pesticide"/>
  </r>
  <r>
    <d v="2016-08-21T00:00:00"/>
    <s v="August, 2016"/>
    <s v="August, 2016´"/>
    <s v="Nufarm Industria Quimica E Farmaceutica Sa"/>
    <x v="4"/>
    <s v="Ceará"/>
    <s v="Nufarm Australia"/>
    <s v="MELBOURNE"/>
    <s v="PECEM"/>
    <s v="29333921"/>
    <s v="120 PACKAGE NON HAZARDOUS PICLORAM TECH"/>
    <n v="62280"/>
    <n v="62.28"/>
    <n v="4573000"/>
    <n v="73.426461143224145"/>
    <x v="2"/>
    <s v="Not Identified"/>
    <s v="Herbicide"/>
  </r>
  <r>
    <d v="2016-08-21T00:00:00"/>
    <s v="August, 2016"/>
    <s v="August, 2016´"/>
    <s v="Nufarm Industria Quimica E Farmaceutica Sa"/>
    <x v="4"/>
    <s v="Ceará"/>
    <s v="Nufarm Australia"/>
    <s v="MELBOURNE"/>
    <s v="PECEM"/>
    <s v="38089100"/>
    <s v="288 PACKAGE CONTAINS IMIDACLOPRID"/>
    <n v="22992"/>
    <n v="22.99"/>
    <n v="540000"/>
    <n v="23.486430062630479"/>
    <x v="5"/>
    <s v="Nuprid"/>
    <s v="Insecticide"/>
  </r>
  <r>
    <d v="2016-08-21T00:00:00"/>
    <s v="August, 2016"/>
    <s v="August, 2016´"/>
    <s v="Nufarm Industria Quimica E Farmaceutica Sa"/>
    <x v="4"/>
    <s v="Ceará"/>
    <s v="Nufarm Australia"/>
    <s v="MELBOURNE"/>
    <s v="PECEM"/>
    <s v="38089100"/>
    <s v="288 PACKAGE IMIDACLOPRID"/>
    <n v="22992"/>
    <n v="22.99"/>
    <n v="540000"/>
    <n v="23.486430062630479"/>
    <x v="5"/>
    <s v="Nuprid"/>
    <s v="Insecticide"/>
  </r>
  <r>
    <d v="2016-08-21T00:00:00"/>
    <s v="August, 2016"/>
    <s v="August, 2016´"/>
    <s v="Nufarm Industria Quimica E Farmaceutica Sa"/>
    <x v="4"/>
    <s v="Ceará"/>
    <s v="Nufarm Australia"/>
    <s v="MELBOURNE"/>
    <s v="PECEM"/>
    <s v="29333921"/>
    <s v="120 PACKAGE NON HAZARDOUS PICLORAM TECH"/>
    <n v="62280"/>
    <n v="62.28"/>
    <n v="4573000"/>
    <n v="73.426461143224145"/>
    <x v="2"/>
    <s v="Not Identified"/>
    <s v="Herbicide"/>
  </r>
  <r>
    <d v="2016-08-21T00:00:00"/>
    <s v="August, 2016"/>
    <s v="August, 2016´"/>
    <s v="Nufarm Industria Quimica E Farmaceutica Sa"/>
    <x v="4"/>
    <s v="Ceará"/>
    <s v="Shandong Weifang Rainbow Chemical Co., Ltd."/>
    <s v="QINGDAO"/>
    <s v="SANTOS"/>
    <s v="38089324"/>
    <s v="1080CARTONS 21, 600.00LITERSNUFOSATE WG"/>
    <n v="168140"/>
    <n v="168.14"/>
    <n v="563000"/>
    <n v="3.3484001427381944"/>
    <x v="3"/>
    <s v="Nufosate"/>
    <s v="Herbicide"/>
  </r>
  <r>
    <d v="2016-08-18T00:00:00"/>
    <s v="August, 2016"/>
    <s v="August, 2016´"/>
    <s v="Nufarm Industria Quimica E Farmaceutica Sa"/>
    <x v="4"/>
    <s v="Florida"/>
    <s v="Jiangsu Institute Of Ecomones Co., Ltd."/>
    <s v="SHANGHAI"/>
    <s v="SANTOS"/>
    <s v="38089329"/>
    <s v="5040 CTN CHLORIMURON-ETHYL 25%WDG (KROMO 250WG) CLASS:9 UN NO:3077 PG:III FP:NO MP:YES"/>
    <n v="56448"/>
    <n v="56.45"/>
    <n v="189000"/>
    <n v="3.3482142857142856"/>
    <x v="28"/>
    <s v="Kromo"/>
    <s v="Herbicide"/>
  </r>
  <r>
    <d v="2016-08-18T00:00:00"/>
    <s v="August, 2016"/>
    <s v="August, 2016´"/>
    <s v="Nufarm Industria Quimica E Farmaceutica Sa"/>
    <x v="4"/>
    <s v="Ceará"/>
    <s v="Nufarm Gmb H &amp; Co."/>
    <s v="HAMBURG"/>
    <s v="PECEM"/>
    <s v="29189912"/>
    <s v="140 PALLETS ACID TECNICO NUFARM"/>
    <n v="143220"/>
    <n v="143.22"/>
    <n v="1479000"/>
    <n v="10.32677000418936"/>
    <x v="9"/>
    <s v="2,4 D"/>
    <s v="Herbicide"/>
  </r>
  <r>
    <d v="2016-08-17T00:00:00"/>
    <s v="August, 2016"/>
    <s v="August, 2016´"/>
    <s v="Nufarm Industria Quimica E Farmaceutica Sa"/>
    <x v="4"/>
    <s v="Ceará"/>
    <s v="Newport China Tank Containers Co."/>
    <s v="HOUSTON (TX)"/>
    <s v="PECEM"/>
    <s v="29211923"/>
    <s v="8 TANK MONOISOPROPYLAMINE - BULK CHEMICALS NOS, HAZARDOUS ISOPROPYLAMINE"/>
    <n v="116317"/>
    <n v="116.32"/>
    <n v="471000"/>
    <n v="4.0492791251493765"/>
    <x v="13"/>
    <s v="Not Identified"/>
    <s v="General Chemical"/>
  </r>
  <r>
    <d v="2016-08-17T00:00:00"/>
    <s v="August, 2016"/>
    <s v="August, 2016´"/>
    <s v="Nufarm Industria Quimica E Farmaceutica Sa"/>
    <x v="4"/>
    <s v="Ceará"/>
    <s v="Newport China Tank Containers Co."/>
    <s v="HOUSTON (TX)"/>
    <s v="PECEM"/>
    <s v="29211923"/>
    <s v="8 TANK MONOISOPROPYLAMINE - BULK CHEMICALS NOS, HAZARDOUS ISOPROPYLAMINE"/>
    <n v="115574"/>
    <n v="115.57"/>
    <n v="468000"/>
    <n v="4.0493536608579781"/>
    <x v="13"/>
    <s v="Not Identified"/>
    <s v="General Chemical"/>
  </r>
  <r>
    <d v="2016-08-15T00:00:00"/>
    <s v="August, 2016"/>
    <s v="August, 2016´"/>
    <s v="Nufarm Industria Quimica E Farmaceutica Sa"/>
    <x v="4"/>
    <s v="Ceará"/>
    <s v="Sulphur Mills Ltd."/>
    <s v="NHAVA SHEVA (JAWAHARLAL N"/>
    <s v="SANTOS"/>
    <s v="38089100"/>
    <s v="8X20 GP SAID TO CONTAIN 160 PALLETS CONTAINING 6400 BOXES NUPRID: 700 WG (IMIDACLOPRID 70% WG)"/>
    <n v="76960"/>
    <n v="76.959999999999994"/>
    <n v="1806000"/>
    <n v="23.466735966735968"/>
    <x v="5"/>
    <s v="Nuprid"/>
    <s v="Insecticide"/>
  </r>
  <r>
    <d v="2016-08-14T00:00:00"/>
    <s v="August, 2016"/>
    <s v="August, 2016´"/>
    <s v="Nufarm Industria Quimica E Farmaceutica Sa"/>
    <x v="4"/>
    <s v="Florida"/>
    <s v="Shandong Weifang Rainbow Chemical Co., Ltd."/>
    <s v="QINGDAO"/>
    <s v="SANTOS"/>
    <s v="38089325"/>
    <s v="6400DRUMS 128,000.00LITERS PARAQUAT 276 G/L SL (NUQUAT) PACKED IN 20LITERS/D:RUM WITH PALLETS"/>
    <n v="148640"/>
    <n v="148.63999999999999"/>
    <n v="498000"/>
    <n v="3.3503767491926801"/>
    <x v="21"/>
    <s v="Nuquat"/>
    <s v="Herbicide"/>
  </r>
  <r>
    <d v="2016-08-14T00:00:00"/>
    <s v="August, 2016"/>
    <s v="August, 2016´"/>
    <s v="Nufarm Industria Quimica E Farmaceutica Sa"/>
    <x v="4"/>
    <s v="Paraná"/>
    <s v="Shandong Weifang Rainbow Chemical Co., Ltd."/>
    <s v="QINGDAO"/>
    <s v="SANTOS"/>
    <s v="38089325"/>
    <s v="1X20FCLUN 6400 DRUMS 16, 000.00LITERSNUQUAT (PARAQUATE200 G/L) CLASS:6. 1 PG:I CY/CY"/>
    <n v="148646"/>
    <n v="148.65"/>
    <n v="498000"/>
    <n v="3.3502415133942387"/>
    <x v="21"/>
    <s v="Nuquat"/>
    <s v="Herbicide"/>
  </r>
  <r>
    <d v="2016-08-14T00:00:00"/>
    <s v="August, 2016"/>
    <s v="August, 2016´"/>
    <s v="Nufarm Industria Quimica E Farmaceutica Sa"/>
    <x v="4"/>
    <s v="Ceará"/>
    <s v="Shandong Weifang Rainbow Chemical Co., Ltd."/>
    <s v="QINGDAO"/>
    <s v="SANTOS"/>
    <s v="38089325"/>
    <s v="8X20FCL 6400DRUMS 16, 000.00LITERSNUQUAT (PARAQUATE200 G/L) PACKEDIN 20LITERS/DRUMWITH PALLETS,  UN:3016CLASS:6. 1 PG:I"/>
    <n v="148646"/>
    <n v="148.65"/>
    <n v="498000"/>
    <n v="3.3502415133942387"/>
    <x v="21"/>
    <s v="Nuquat"/>
    <s v="Herbicide"/>
  </r>
  <r>
    <d v="2016-08-12T00:00:00"/>
    <s v="August, 2016"/>
    <s v="August, 2016´"/>
    <s v="Nufarm Industria Quimica E Farmaceutica Sa"/>
    <x v="4"/>
    <s v="Paraná"/>
    <s v="Indofil Industries Ltd."/>
    <s v="HAZIRA"/>
    <s v="SANTOS"/>
    <s v="38082000"/>
    <s v="3360 BAGS 3360 X 25 KG MANFIL 800 WP INDIAN"/>
    <n v="89280"/>
    <n v="89.28"/>
    <n v="674000"/>
    <n v="7.5492831541218637"/>
    <x v="19"/>
    <s v="Manfill 800 WP"/>
    <s v="Fungicide"/>
  </r>
  <r>
    <d v="2016-08-12T00:00:00"/>
    <s v="August, 2016"/>
    <s v="August, 2016´"/>
    <s v="Nufarm Industria Quimica E Farmaceutica Sa"/>
    <x v="4"/>
    <s v="Paraná"/>
    <s v="Indofil Industries Ltd."/>
    <s v="HAZIRA"/>
    <s v="SANTOS"/>
    <s v="38089000"/>
    <s v="MANFIL 800 WP INDIAN H 2240BAGS"/>
    <n v="59520"/>
    <n v="59.52"/>
    <n v="450000"/>
    <n v="7.560483870967742"/>
    <x v="19"/>
    <s v="Manfill 800 WP"/>
    <s v="Fungicide"/>
  </r>
  <r>
    <d v="2016-08-10T00:00:00"/>
    <s v="August, 2016"/>
    <s v="August, 2016´"/>
    <s v="Nufarm Industria Quimica E Farmaceutica Sa"/>
    <x v="4"/>
    <s v="Rio Grande do Sul"/>
    <s v="Indofil Industries Ltd."/>
    <s v="HAZIRA"/>
    <s v="SANTOS"/>
    <s v="38089200"/>
    <s v="MANFIL 800 WPTOTAL 5600 BAGS 5600 X 25 KG BAGSMANFIL 800 WP IND IAN"/>
    <n v="148800"/>
    <n v="148.80000000000001"/>
    <n v="1920000"/>
    <n v="12.903225806451612"/>
    <x v="19"/>
    <s v="Manfill 800 WP"/>
    <s v="Fungicide"/>
  </r>
  <r>
    <d v="2016-08-10T00:00:00"/>
    <s v="August, 2016"/>
    <s v="August, 2016´"/>
    <s v="Nufarm Industria Quimica E Farmaceutica Sa"/>
    <x v="4"/>
    <s v="Rio Grande do Sul"/>
    <s v="Indofil Industries Ltd."/>
    <s v="HAZIRA"/>
    <s v="SANTOS"/>
    <s v="38089200"/>
    <s v="1280 BAGS 1280 CB X 10 NOS X1 KG MANFIL 800W P INDIAN"/>
    <n v="16560"/>
    <n v="16.559999999999999"/>
    <n v="214000"/>
    <n v="12.922705314009661"/>
    <x v="19"/>
    <s v="Manfill 800 WP"/>
    <s v="Fungicide"/>
  </r>
  <r>
    <d v="2016-08-07T00:00:00"/>
    <s v="August, 2016"/>
    <s v="August, 2016´"/>
    <s v="Nufarm Industria Quimica E Farmaceutica Sa"/>
    <x v="4"/>
    <s v="Ceará"/>
    <s v="Jiangsu Sevencontinent Green"/>
    <s v="SHANGHAI"/>
    <s v="PECEM"/>
    <s v="29339969"/>
    <s v="210 DR TEBUCONAZOLE TECNICO AGRIPEC UN3077 CLASS 9 PACKING GROUP :III"/>
    <n v="11235"/>
    <n v="11.23"/>
    <n v="149000"/>
    <n v="13.26212728081887"/>
    <x v="8"/>
    <s v="Torque"/>
    <s v="Fungicide"/>
  </r>
  <r>
    <d v="2016-08-07T00:00:00"/>
    <s v="August, 2016"/>
    <s v="August, 2016´"/>
    <s v="Nufarm Industria Quimica E Farmaceutica Sa"/>
    <x v="4"/>
    <s v="Ceará"/>
    <s v="Jiangsu Fengdeng Pesticide Co., Ltd."/>
    <s v="SHANGHAI"/>
    <s v="PECEM"/>
    <s v="29339969"/>
    <s v="60 BG FLUTRIAFOL TECNICO NUFARM PO NO.:001152"/>
    <n v="27300"/>
    <n v="27.3"/>
    <n v="363000"/>
    <n v="13.296703296703297"/>
    <x v="4"/>
    <s v="Intake"/>
    <s v="Fungicide"/>
  </r>
  <r>
    <d v="2016-08-05T00:00:00"/>
    <s v="August, 2016"/>
    <s v="August, 2016´"/>
    <s v="Nufarm Industria Quimica E Farmaceutica Sa"/>
    <x v="4"/>
    <s v="Ceará"/>
    <s v="Gharda Chemicals Ltd."/>
    <s v="ROTTERDAM"/>
    <s v="PECEM"/>
    <s v="29269000"/>
    <s v="160 DR (CYPERMETHRIN TECHNICAL ) PYRETHROID, PESTICIDE, LIQUID, TOXIC6.1 UN3352 PACKING GROUP III MARINE POLLUTANT )"/>
    <n v="39520"/>
    <n v="39.520000000000003"/>
    <n v="69500"/>
    <n v="1.7586032388663968"/>
    <x v="16"/>
    <s v="Not Identified"/>
    <s v="Insecticide"/>
  </r>
  <r>
    <d v="2016-08-04T00:00:00"/>
    <s v="August, 2016"/>
    <s v="August, 2016´"/>
    <s v="Nufarm Industria Quimica E Farmaceutica Sa"/>
    <x v="4"/>
    <s v="Ceará"/>
    <s v="Nufarm Gmb H &amp; Co."/>
    <s v="HAMBURG"/>
    <s v="PECEM"/>
    <s v="29189912"/>
    <s v="140 PK PACKAGES 2,4-D ACID TECNICO NUFARM"/>
    <n v="143220"/>
    <n v="143.22"/>
    <n v="1479000"/>
    <n v="10.32677000418936"/>
    <x v="9"/>
    <s v="2,4 D"/>
    <s v="Herbicide"/>
  </r>
  <r>
    <d v="2016-08-03T00:00:00"/>
    <s v="August, 2016"/>
    <s v="August, 2016´"/>
    <s v="Nufarm Industria Quimica E Farmaceutica Sa"/>
    <x v="4"/>
    <s v="Ceará"/>
    <s v="United Transport Tankcontainers Utt"/>
    <s v="HOUSTON (TX)"/>
    <s v="PECEM"/>
    <s v="29211923"/>
    <s v="8 BULK CLASS 3 ISOPROPYLAMINE UN 1221, PG I FP -30.0 CEL"/>
    <n v="115483"/>
    <n v="115.48"/>
    <n v="467000"/>
    <n v="4.0438852471792384"/>
    <x v="13"/>
    <s v="Not Identified"/>
    <s v="General Chemical"/>
  </r>
  <r>
    <d v="2016-08-02T00:00:00"/>
    <s v="August, 2016"/>
    <s v="August, 2016´"/>
    <s v="Nufarm Industria Quimica E Farmaceutica Sa"/>
    <x v="4"/>
    <s v="Ceará"/>
    <s v="Tagros Chemicals India Ltd."/>
    <s v="CHENNAI"/>
    <s v="PECEM"/>
    <s v="29269023"/>
    <s v="SAID TO CONTAIN 80 DRUMS O N 23 PALLETS  OF CIPERMETRINA (CIPERMETRINA TAGROS TECNICO)"/>
    <n v="21280"/>
    <n v="21.28"/>
    <n v="200000"/>
    <n v="9.3984962406015029"/>
    <x v="16"/>
    <s v="Not Identified"/>
    <s v="Insecticide"/>
  </r>
  <r>
    <d v="2016-08-02T00:00:00"/>
    <s v="August, 2016"/>
    <s v="August, 2016´"/>
    <s v="Nufarm Industria Quimica E Farmaceutica Sa"/>
    <x v="4"/>
    <s v="Florida"/>
    <s v="Indofil Industries Ltd."/>
    <s v="HAZIRA"/>
    <s v="SANTOS"/>
    <s v="38089200"/>
    <s v="5600 BAGS MANFIL 800 WP IND IAN IMCOCLASS: 9 UN NO.: 3077 IMDG PAGE CODE: 9029 APKG III"/>
    <n v="148800"/>
    <n v="148.80000000000001"/>
    <n v="1920000"/>
    <n v="12.903225806451612"/>
    <x v="19"/>
    <s v="Manfill 800 WP"/>
    <s v="Fungicide"/>
  </r>
  <r>
    <d v="2016-08-02T00:00:00"/>
    <s v="August, 2016"/>
    <s v="August, 2016´"/>
    <s v="Nufarm Industria Quimica E Farmaceutica Sa"/>
    <x v="4"/>
    <s v="Ceará"/>
    <s v="Tagros Chemicals India Ltd."/>
    <s v="CHENNAI"/>
    <s v="PECEM"/>
    <s v="29269023"/>
    <s v="80 DRUMS ON 23 PALLETS  OF CIPERMETRINA (CI PERMETRINA TAGROS TECNICO)"/>
    <n v="21280"/>
    <n v="21.28"/>
    <n v="200000"/>
    <n v="9.3984962406015029"/>
    <x v="16"/>
    <s v="Not Identified"/>
    <s v="Insecticide"/>
  </r>
  <r>
    <d v="2016-08-01T00:00:00"/>
    <s v="August, 2016"/>
    <s v="August, 2016´"/>
    <s v="Nufarm Industria Quimica E Farmaceutica Sa"/>
    <x v="4"/>
    <s v="Ceará"/>
    <s v="Taminco Bvba"/>
    <s v="ANTWERPEN"/>
    <s v="PECEM"/>
    <s v="29210000"/>
    <s v="DMA 60% DIMETHYLAMINE MINIMUM 60%"/>
    <n v="129800"/>
    <n v="129.80000000000001"/>
    <n v="351000"/>
    <n v="2.704160246533128"/>
    <x v="15"/>
    <s v="Not Identified"/>
    <s v="General Chemical"/>
  </r>
  <r>
    <d v="2016-07-31T00:00:00"/>
    <s v="July, 2016"/>
    <s v="July, 2016´"/>
    <s v="Nufarm Industria Quimica E Farmaceutica Sa"/>
    <x v="4"/>
    <s v=""/>
    <s v="Shandong Weifang Rainbow Chemical Co., Ltd."/>
    <s v="QINGDAO"/>
    <s v="SANTOS"/>
    <s v="38089324"/>
    <s v="GLYPHOSATE 72% WG (NUFOSATE) 5KGS BAGS 4/CARTON WITH PA:LLETS, TOTAL 7560CARTONS"/>
    <n v="162539.99"/>
    <n v="162.54"/>
    <n v="688000"/>
    <n v="4.2328044932204074"/>
    <x v="3"/>
    <s v="Nufosate"/>
    <s v="Herbicide"/>
  </r>
  <r>
    <d v="2016-07-31T00:00:00"/>
    <s v="July, 2016"/>
    <s v="July, 2016´"/>
    <s v="Nufarm Industria Quimica E Farmaceutica Sa"/>
    <x v="4"/>
    <s v=""/>
    <s v="Shandong Weifang Rainbow Chemical Co., Ltd."/>
    <s v="QINGDAO"/>
    <s v="SANTOS"/>
    <s v="38089324"/>
    <s v="GLYPHOSATE 72% WG (NUFOSATE) 7560CARTONS 4/CARTON"/>
    <n v="162539.99"/>
    <n v="162.54"/>
    <n v="688000"/>
    <n v="4.2328044932204074"/>
    <x v="3"/>
    <s v="Nufosate"/>
    <s v="Herbicide"/>
  </r>
  <r>
    <d v="2016-07-31T00:00:00"/>
    <s v="July, 2016"/>
    <s v="July, 2016´"/>
    <s v="Nufarm Industria Quimica E Farmaceutica Sa"/>
    <x v="4"/>
    <s v=""/>
    <s v="Shandong Weifang Rainbow Chemical Co., Ltd."/>
    <s v="QINGDAO"/>
    <s v="SANTOS"/>
    <s v="38089324"/>
    <s v="GLYPHOSATE 72% WG (NUFOSATE) 5KGS BAGS 4/CARTON WITH: PALLETS, TOTAL 7560CARTONS"/>
    <n v="162539.99"/>
    <n v="162.54"/>
    <n v="688000"/>
    <n v="4.2328044932204074"/>
    <x v="3"/>
    <s v="Nufosate"/>
    <s v="Herbicide"/>
  </r>
  <r>
    <d v="2016-07-31T00:00:00"/>
    <s v="July, 2016"/>
    <s v="July, 2016´"/>
    <s v="Nufarm Industria Quimica E Farmaceutica Sa"/>
    <x v="4"/>
    <s v="Ceará"/>
    <s v="Shandong Weifang Rainbow Chemical Co., Ltd."/>
    <s v="QINGDAO"/>
    <s v="SANTOS"/>
    <s v="38089324"/>
    <s v="21, 600.00LITERSGLYPHOSATE 72% WG(NUFOSATE) 5KGSBAGS*4/CARTON WITH PALLETS, TOTAL1080CARTONS"/>
    <n v="162539.99"/>
    <n v="162.54"/>
    <n v="688000"/>
    <n v="4.2328044932204074"/>
    <x v="3"/>
    <s v="Nufosate"/>
    <s v="Herbicide"/>
  </r>
  <r>
    <d v="2016-07-31T00:00:00"/>
    <s v="July, 2016"/>
    <s v="July, 2016´"/>
    <s v="Nufarm Industria Quimica E Farmaceutica Sa"/>
    <x v="4"/>
    <s v=""/>
    <s v="Shandong Weifang Rainbow Chemical Co., Ltd."/>
    <s v="QINGDAO"/>
    <s v="SANTOS"/>
    <s v="38089324"/>
    <s v="GLYPHOSATE 72% WG (NUFOSATE) 5KGS BAGS 4/CARTON WITH: PALLETS, TOTAL 7560CARTONS"/>
    <n v="162539.99"/>
    <n v="162.54"/>
    <n v="688000"/>
    <n v="4.2328044932204074"/>
    <x v="3"/>
    <s v="Nufosate"/>
    <s v="Herbicide"/>
  </r>
  <r>
    <d v="2016-07-30T00:00:00"/>
    <s v="July, 2016"/>
    <s v="July, 2016´"/>
    <s v="Nufarm Industria Quimica E Farmaceutica Sa"/>
    <x v="4"/>
    <s v="Ceará"/>
    <s v="Yongnong Biosciences Co., Ltd."/>
    <s v="SHANGHAI"/>
    <s v="PECEM"/>
    <s v="29333921"/>
    <s v="40 BAGS PICLORAM TECNICO YN FISCAL ID:"/>
    <n v="20120"/>
    <n v="20.12"/>
    <n v="802000"/>
    <n v="39.860834990059644"/>
    <x v="2"/>
    <s v="Not Identified"/>
    <s v="Herbicide"/>
  </r>
  <r>
    <d v="2016-07-28T00:00:00"/>
    <s v="July, 2016"/>
    <s v="July, 2016´"/>
    <s v="Nufarm Industria Quimica E Farmaceutica Sa"/>
    <x v="4"/>
    <s v=""/>
    <s v="Jiangsu Institute Of Ecomones Co., Ltd."/>
    <s v="SHANGHAI"/>
    <s v="SANTOS"/>
    <s v="38089329"/>
    <s v="4G BOXES FIBREBOARD METAL RECEPTACLES CHLORIMURON-ETHYL 25%WDG"/>
    <n v="56448"/>
    <n v="56.45"/>
    <n v="239000"/>
    <n v="4.2339852607709751"/>
    <x v="28"/>
    <s v="Kromo"/>
    <s v="Herbicide"/>
  </r>
  <r>
    <d v="2016-07-28T00:00:00"/>
    <s v="July, 2016"/>
    <s v="July, 2016´"/>
    <s v="Nufarm Industria Quimica E Farmaceutica Sa"/>
    <x v="4"/>
    <s v="Ceará"/>
    <s v="Nufarm Gmb H &amp; Co."/>
    <s v="HAMBURG"/>
    <s v="PECEM"/>
    <s v="29189912"/>
    <s v="120 PALLET  2,4-D ACID TECNICO NUFARM"/>
    <n v="122760"/>
    <n v="122.76"/>
    <n v="2642000"/>
    <n v="21.521668295861843"/>
    <x v="9"/>
    <s v="2,4 D"/>
    <s v="Herbicide"/>
  </r>
  <r>
    <d v="2016-07-28T00:00:00"/>
    <s v="July, 2016"/>
    <s v="July, 2016´"/>
    <s v="Nufarm Industria Quimica E Farmaceutica Sa"/>
    <x v="4"/>
    <s v="Ceará"/>
    <s v="Taminco Bvba"/>
    <s v="ANTWERPEN"/>
    <s v="PECEM"/>
    <s v="29210000"/>
    <s v="7 BULK DMA 60% DIMETHYLAMINE MINIMUM 60% SOLUTION UN 1160 DIMETHYLAMINE, AQUEOUS SOLUTION, 3 (8), PG II FP -26F,-32C) DEG C EMS NO: F-E, S-C (D/E)"/>
    <n v="129960.01"/>
    <n v="129.96"/>
    <n v="354000"/>
    <n v="2.7239148411884551"/>
    <x v="15"/>
    <s v="Not Identified"/>
    <s v="General Chemical"/>
  </r>
  <r>
    <d v="2016-07-26T00:00:00"/>
    <s v="July, 2016"/>
    <s v="July, 2016´"/>
    <s v="Nufarm Industria Quimica E Farmaceutica Sa"/>
    <x v="4"/>
    <s v="Ceará"/>
    <s v="Arkema"/>
    <s v="LE HAVRE"/>
    <s v="PECEM"/>
    <s v="29053910"/>
    <s v="160 DRUMS ON 40 PALLETS ISPM15 HEXILENO GLICOL (HG)"/>
    <n v="34674"/>
    <n v="34.67"/>
    <n v="96800"/>
    <n v="2.7917171367595315"/>
    <x v="36"/>
    <s v="Not Identified"/>
    <s v="General Chemical"/>
  </r>
  <r>
    <d v="2016-07-26T00:00:00"/>
    <s v="July, 2016"/>
    <s v="July, 2016´"/>
    <s v="Nufarm Industria Quimica E Farmaceutica Sa"/>
    <x v="4"/>
    <s v="Ceará"/>
    <s v="Gharda Chemicals Ltd."/>
    <s v="NHAVA SHEVA (JAWAHARLAL N"/>
    <s v="PECEM"/>
    <s v="29333922"/>
    <s v="7X20 GP 476 DRUMS INSECTICID:E - CLORPIRIFOS TECNICO AGRIPEC FISCAL ID"/>
    <n v="145325"/>
    <n v="145.32"/>
    <n v="5964000"/>
    <n v="41.039050404266298"/>
    <x v="7"/>
    <s v="Agripec"/>
    <s v="Pesticide"/>
  </r>
  <r>
    <d v="2016-07-26T00:00:00"/>
    <s v="July, 2016"/>
    <s v="July, 2016´"/>
    <s v="Nufarm Industria Quimica E Farmaceutica Sa"/>
    <x v="4"/>
    <s v="Ceará"/>
    <s v="Gharda Chemicals Ltd."/>
    <s v="NHAVA SHEVA (JAWAHARLAL N"/>
    <s v="PECEM"/>
    <s v="29333922"/>
    <s v="9X20 GP 612 DRUMS INSECTICIDE - C:LORPIRIFOS TECNICO AGRIPEC FISCAL ID"/>
    <n v="166115.01"/>
    <n v="166.12"/>
    <n v="6817000"/>
    <n v="41.037832764179463"/>
    <x v="7"/>
    <s v="Agripec"/>
    <s v="Pesticide"/>
  </r>
  <r>
    <d v="2016-07-24T00:00:00"/>
    <s v="July, 2016"/>
    <s v="July, 2016´"/>
    <s v="Nufarm Industria Quimica E Farmaceutica Sa"/>
    <x v="4"/>
    <s v=""/>
    <s v="Shandong Weifang Rainbow Chemical Co., Ltd."/>
    <s v="QINGDAO"/>
    <s v="SANTOS"/>
    <s v="38089325"/>
    <s v="128,000.00LITERS PARAQUAT 276 G/L SL (NUQUAT) PACKED IN 20LITERS/D:RUM WITH PALLETS, TOTAL 6400DRUMS"/>
    <n v="148640"/>
    <n v="148.63999999999999"/>
    <n v="629000"/>
    <n v="4.2317007534983855"/>
    <x v="21"/>
    <s v="Nuquat"/>
    <s v="Herbicide"/>
  </r>
  <r>
    <d v="2016-07-24T00:00:00"/>
    <s v="July, 2016"/>
    <s v="July, 2016´"/>
    <s v="Nufarm Industria Quimica E Farmaceutica Sa"/>
    <x v="4"/>
    <s v="Ceará"/>
    <s v="Ninhua Group Co., Ltd."/>
    <s v="SHANGHAI"/>
    <s v="PECEM"/>
    <s v="29309054"/>
    <s v="DIMETOATO TECNICO AGRIPEC"/>
    <n v="63168"/>
    <n v="63.17"/>
    <n v="373000"/>
    <n v="5.904888551165147"/>
    <x v="35"/>
    <s v="Not Identified"/>
    <s v="Insecticide"/>
  </r>
  <r>
    <d v="2016-07-24T00:00:00"/>
    <s v="July, 2016"/>
    <s v="July, 2016´"/>
    <s v="Nufarm Industria Quimica E Farmaceutica Sa"/>
    <x v="4"/>
    <s v="Ceará"/>
    <s v="Newport China Tank Containers Co."/>
    <s v="HOUSTON (TX)"/>
    <s v="PECEM"/>
    <s v="28152000"/>
    <s v="4 TY UN1814 POTASSIUMHYDROXIDE SOLUTION CLASS 8 PG II RQ CAUSTIC POTASHLIQUID 50% CAUSTIC POTASH MEMBRANEGRADE"/>
    <n v="78245"/>
    <n v="78.25"/>
    <n v="58800"/>
    <n v="0.75148571793724839"/>
    <x v="37"/>
    <s v="Not Identified"/>
    <s v="General Chemical"/>
  </r>
  <r>
    <d v="2016-07-24T00:00:00"/>
    <s v="July, 2016"/>
    <s v="July, 2016´"/>
    <s v="Nufarm Industria Quimica E Farmaceutica Sa"/>
    <x v="4"/>
    <s v=""/>
    <s v="Shandong Weifang Rainbow Chemical Co., Ltd."/>
    <s v="QINGDAO"/>
    <s v="SANTOS"/>
    <s v="38089325"/>
    <s v="128, 000.00LITERS PARAQUAT 276 G/L NUQUAT"/>
    <n v="148640"/>
    <n v="148.63999999999999"/>
    <n v="629000"/>
    <n v="4.2317007534983855"/>
    <x v="21"/>
    <s v="Nuquat"/>
    <s v="Herbicide"/>
  </r>
  <r>
    <d v="2016-07-21T00:00:00"/>
    <s v="July, 2016"/>
    <s v="July, 2016´"/>
    <s v="Nufarm Industria Quimica E Farmaceutica Sa"/>
    <x v="4"/>
    <s v="Ceará"/>
    <s v="Nufarm Gmb H &amp; Co."/>
    <s v="HAMBURG"/>
    <s v="PECEM"/>
    <s v="29189912"/>
    <s v="160 PALLETS 2,4-D ACID TECNICO NUFARM"/>
    <n v="163679.99"/>
    <n v="163.68"/>
    <n v="3523000"/>
    <n v="21.523706104820757"/>
    <x v="9"/>
    <s v="2,4 D"/>
    <s v="Herbicide"/>
  </r>
  <r>
    <d v="2016-07-21T00:00:00"/>
    <s v="July, 2016"/>
    <s v="July, 2016´"/>
    <s v="Nufarm Industria Quimica E Farmaceutica Sa"/>
    <x v="4"/>
    <s v="Ceará"/>
    <s v="Gat Microencapsulation Ag"/>
    <s v="EBENFURTH"/>
    <s v="PECEM"/>
    <s v="38089100"/>
    <s v="40 IBCPYRETHROID PESTICIDE, LIQUID,TOXIC, N.O.S. (CONTAINS LAMBDA- CYHALOTHRIN) KAISO 250 CS - UN 3352/CLASS 6.1/PG III"/>
    <n v="43079"/>
    <n v="43.08"/>
    <n v="984000"/>
    <n v="22.841755843914669"/>
    <x v="6"/>
    <s v="Kaiso"/>
    <s v="Pesticide"/>
  </r>
  <r>
    <d v="2016-07-21T00:00:00"/>
    <s v="July, 2016"/>
    <s v="July, 2016´"/>
    <s v="Nufarm Industria Quimica E Farmaceutica Sa"/>
    <x v="4"/>
    <s v="Ceará"/>
    <s v="Nufarm Australia"/>
    <s v="MELBOURNE"/>
    <s v="PECEM"/>
    <s v="29189912"/>
    <s v="200 PACKAGE NON HAZARDOUS TECHNICAL 2,4-DICHLOROPHENOXYACETIC ACID"/>
    <n v="183000"/>
    <n v="183"/>
    <n v="2113000"/>
    <n v="11.546448087431694"/>
    <x v="9"/>
    <s v="2,4 D"/>
    <s v="Herbicide"/>
  </r>
  <r>
    <d v="2016-07-21T00:00:00"/>
    <s v="July, 2016"/>
    <s v="July, 2016´"/>
    <s v="Nufarm Industria Quimica E Farmaceutica Sa"/>
    <x v="4"/>
    <s v="Ceará"/>
    <s v="Nufarm Gmb H &amp; Co."/>
    <s v="HAMBURG"/>
    <s v="PECEM"/>
    <s v="29189912"/>
    <s v="160 PALLETS 2,4-D ACID TECNICO NUFARM 1000 KG BIG BAGS, ON PALLETS"/>
    <n v="163679.99"/>
    <n v="163.68"/>
    <n v="3523000"/>
    <n v="21.523706104820757"/>
    <x v="9"/>
    <s v="2,4 D"/>
    <s v="Herbicide"/>
  </r>
  <r>
    <d v="2016-07-20T00:00:00"/>
    <s v="July, 2016"/>
    <s v="July, 2016´"/>
    <s v="Nufarm Industria Quimica E Farmaceutica Sa"/>
    <x v="4"/>
    <s v="Ceará"/>
    <s v="Den Hartogh Logistics"/>
    <s v="HOUSTON (TX)"/>
    <s v="PECEM"/>
    <s v="29210000"/>
    <s v="5 TANK CHEMICALS NOS, HAZARDOUS MONOISOPROPYLAMINE-BULK UN 1221 ISOPROPYLAMINE, 3 (8) I FLASHPOINT (-22F, -30C) EMS NO: F-E, S-C CLASS 3 ISOPROPYLAMINE UN 1221, PG I FP -30.0 CEL"/>
    <n v="72302"/>
    <n v="72.3"/>
    <n v="219000"/>
    <n v="3.0289618544438603"/>
    <x v="13"/>
    <s v="Not Identified"/>
    <s v="General Chemical"/>
  </r>
  <r>
    <d v="2016-07-20T00:00:00"/>
    <s v="July, 2016"/>
    <s v="July, 2016´"/>
    <s v="Nufarm Industria Quimica E Farmaceutica Sa"/>
    <x v="4"/>
    <s v="Ceará"/>
    <s v="Newport China Tank Containers Co."/>
    <s v="HOUSTON (TX)"/>
    <s v="PECEM"/>
    <s v="29211923"/>
    <s v="5 TANK MONOISOPROPYLAMINE- BULK CHEMICALS NOS, HAZARDOUS UN 1221, ISOPROPYLAMINE, 3(8), I, FLASHPOINT (-22F, -30C) EMS NO: F-E, S-C"/>
    <n v="72482"/>
    <n v="72.48"/>
    <n v="290000"/>
    <n v="4.0009933500731218"/>
    <x v="13"/>
    <s v="Not Identified"/>
    <s v="General Chemical"/>
  </r>
  <r>
    <d v="2016-07-20T00:00:00"/>
    <s v="July, 2016"/>
    <s v="July, 2016´"/>
    <s v="Nufarm Industria Quimica E Farmaceutica Sa"/>
    <x v="4"/>
    <s v="Ceará"/>
    <s v="Newport China Tank Containers Co."/>
    <s v="HOUSTON (TX)"/>
    <s v="PECEM"/>
    <s v="29211923"/>
    <s v="8 TANK MONOISOPROPYLAMINE- BULK CHEMICALS NOS, HAZARDOUS UN 1221, ISOPROPYLAMINE, 3(8), I, FLASHPOINT (-22F, -30C) EMS NO: F-E, S-C"/>
    <n v="115638"/>
    <n v="115.64"/>
    <n v="462000"/>
    <n v="3.9952264826441137"/>
    <x v="13"/>
    <s v="Not Identified"/>
    <s v="General Chemical"/>
  </r>
  <r>
    <d v="2016-07-17T00:00:00"/>
    <s v="July, 2016"/>
    <s v="July, 2016´"/>
    <s v="Nufarm Industria Quimica E Farmaceutica Sa"/>
    <x v="4"/>
    <s v="Ceará"/>
    <s v="Jiangsu Sevencontinent Green"/>
    <s v="SHANGHAI"/>
    <s v="PECEM"/>
    <s v="29339969"/>
    <s v="840 DR TEBUCONAZOLE TECNICO AGRIPEC"/>
    <n v="44940"/>
    <n v="44.94"/>
    <n v="615000"/>
    <n v="13.684913217623498"/>
    <x v="8"/>
    <s v="Torque"/>
    <s v="Fungicide"/>
  </r>
  <r>
    <d v="2016-07-17T00:00:00"/>
    <s v="July, 2016"/>
    <s v="July, 2016´"/>
    <s v="Nufarm Industria Quimica E Farmaceutica Sa"/>
    <x v="4"/>
    <s v="Ceará"/>
    <s v="Ninhua Group Co., Ltd."/>
    <s v="SHANGHAI"/>
    <s v="PECEM"/>
    <s v="29309054"/>
    <s v="DIMETOATO TECNICO AGRIPEC UN:2783 CLASS:6.1"/>
    <n v="63168"/>
    <n v="63.17"/>
    <n v="373000"/>
    <n v="5.904888551165147"/>
    <x v="35"/>
    <s v="Not Identified"/>
    <s v="Insecticide"/>
  </r>
  <r>
    <d v="2016-07-17T00:00:00"/>
    <s v="July, 2016"/>
    <s v="July, 2016´"/>
    <s v="Nufarm Industria Quimica E Farmaceutica Sa"/>
    <x v="4"/>
    <s v="Ceará"/>
    <s v="Shandong Weifang Rainbow Chemical Co., Ltd."/>
    <s v="QINGDAO"/>
    <s v="SANTOS"/>
    <s v="38089325"/>
    <s v="16, 000.00LITERSPARAQUAT 276 G/LSL (NUQUAT) PACKED IN 20LITERS/DRUM WITH PALLETS, TOTAL 800DRUMS"/>
    <n v="148646"/>
    <n v="148.65"/>
    <n v="629000"/>
    <n v="4.2315299436244498"/>
    <x v="21"/>
    <s v="Nuquat"/>
    <s v="Herbicide"/>
  </r>
  <r>
    <d v="2016-07-17T00:00:00"/>
    <s v="July, 2016"/>
    <s v="July, 2016´"/>
    <s v="Nufarm Industria Quimica E Farmaceutica Sa"/>
    <x v="4"/>
    <s v=""/>
    <s v="Shandong Weifang Rainbow Chemical Co., Ltd."/>
    <s v="QINGDAO"/>
    <s v="SANTOS"/>
    <s v="38089325"/>
    <s v="TOTAL 6400DRUMS PARAQUAT 276 G/L SL (NUQUAT) PACKED IN 20LITERS/:DRUM WITH PALLETS,"/>
    <n v="148640"/>
    <n v="148.63999999999999"/>
    <n v="629000"/>
    <n v="4.2317007534983855"/>
    <x v="21"/>
    <s v="Nuquat"/>
    <s v="Herbicide"/>
  </r>
  <r>
    <d v="2016-07-17T00:00:00"/>
    <s v="July, 2016"/>
    <s v="July, 2016´"/>
    <s v="Nufarm Industria Quimica E Farmaceutica Sa"/>
    <x v="4"/>
    <s v=""/>
    <s v="Shandong Weifang Rainbow Chemical Co., Ltd."/>
    <s v="QINGDAO"/>
    <s v="SANTOS"/>
    <s v="38089324"/>
    <s v="GLYPHOSATE 72% WG (NUFOSATE) 5KGS BAGS 4/CARTON WITH: PALLETS, TOTAL 7560CARTONS"/>
    <n v="162539.99"/>
    <n v="162.54"/>
    <n v="688000"/>
    <n v="4.2328044932204074"/>
    <x v="3"/>
    <s v="Nufosate"/>
    <s v="Herbicide"/>
  </r>
  <r>
    <d v="2016-07-17T00:00:00"/>
    <s v="July, 2016"/>
    <s v="July, 2016´"/>
    <s v="Nufarm Industria Quimica E Farmaceutica Sa"/>
    <x v="4"/>
    <s v="Ceará"/>
    <s v="Shandong Weifang Rainbow Chemical Co., Ltd."/>
    <s v="QINGDAO"/>
    <s v="SANTOS"/>
    <s v="38089325"/>
    <s v="16, 000.00LITERSPARAQUAT 276 G/LSL (NUQUAT) PACKED IN 20LITERS/DRUM WITH PALLETS, TOTAL 800DRUMS"/>
    <n v="148646"/>
    <n v="148.65"/>
    <n v="629000"/>
    <n v="4.2315299436244498"/>
    <x v="21"/>
    <s v="Nuquat"/>
    <s v="Herbicide"/>
  </r>
  <r>
    <d v="2016-07-13T00:00:00"/>
    <s v="July, 2016"/>
    <s v="July, 2016´"/>
    <s v="Nufarm Industria Quimica E Farmaceutica Sa"/>
    <x v="4"/>
    <s v="Ceará"/>
    <s v="Newport China Tank Containers Co."/>
    <s v="HOUSTON (TX)"/>
    <s v="PECEM"/>
    <s v="29211923"/>
    <s v="7 TANK MONOISOPROPYLAMINE - BULK CHEMICALS NOS, HAZARDOUS UN 1221 ISOPROPYLAMINE, 3 (8) I FLASHPOINT (-22F, -30C) EMS NO: F-E, S-C"/>
    <n v="101095"/>
    <n v="101.1"/>
    <n v="404000"/>
    <n v="3.9962411593056038"/>
    <x v="13"/>
    <s v="Not Identified"/>
    <s v="General Chemical"/>
  </r>
  <r>
    <d v="2016-07-13T00:00:00"/>
    <s v="July, 2016"/>
    <s v="July, 2016´"/>
    <s v="Nufarm Industria Quimica E Farmaceutica Sa"/>
    <x v="4"/>
    <s v="Ceará"/>
    <s v="Newport China Tank Containers Co."/>
    <s v="HOUSTON (TX)"/>
    <s v="PECEM"/>
    <s v="29211923"/>
    <s v="8 TANK MONOISOPROPYLAMINE - BULK CHEMICALS NOS, HAZARDOUS UN 1221 ISOPROPYLAMINE, 3 (8) I FLASHPOINT (-22F, -30C) EMS NO: F-E, S-C"/>
    <n v="115583"/>
    <n v="115.58"/>
    <n v="462000"/>
    <n v="3.9971276052706712"/>
    <x v="13"/>
    <s v="Not Identified"/>
    <s v="General Chemical"/>
  </r>
  <r>
    <d v="2016-07-11T00:00:00"/>
    <s v="July, 2016"/>
    <s v="July, 2016´"/>
    <s v="Nufarm Industria Quimica E Farmaceutica Sa"/>
    <x v="4"/>
    <s v="Ceará"/>
    <s v="Gharda Chemicals Ltd."/>
    <s v="NHAVA SHEVA (JAWAHARLAL N"/>
    <s v="PECEM"/>
    <s v="29333922"/>
    <s v="5X20 GP 340 DRUMS (THREE HUNDRED FORTY DRUMS ONLY) INSECTICIDE -:CLORPIRIFOS TECNICO AGRIPEC FISCAL"/>
    <n v="103800"/>
    <n v="103.8"/>
    <n v="4260000"/>
    <n v="41.040462427745666"/>
    <x v="7"/>
    <s v="Agripec"/>
    <s v="Pesticide"/>
  </r>
  <r>
    <d v="2016-07-10T00:00:00"/>
    <s v="July, 2016"/>
    <s v="July, 2016´"/>
    <s v="Nufarm Industria Quimica E Farmaceutica Sa"/>
    <x v="4"/>
    <s v="Ceará"/>
    <s v="Ninhua Group Co., Ltd."/>
    <s v="SHANGHAI"/>
    <s v="PECEM"/>
    <s v="29322000"/>
    <s v="ABAMECTIN TECNICO 98% UN:2588 CLASS:6.1"/>
    <n v="6720"/>
    <n v="6.72"/>
    <n v="67000"/>
    <n v="9.9702380952380949"/>
    <x v="24"/>
    <s v="Not Identified"/>
    <s v="Insecticide"/>
  </r>
  <r>
    <d v="2016-07-10T00:00:00"/>
    <s v="July, 2016"/>
    <s v="July, 2016´"/>
    <s v="Nufarm Industria Quimica E Farmaceutica Sa"/>
    <x v="4"/>
    <s v="Ceará"/>
    <s v="Ninhua Group Co., Ltd."/>
    <s v="SHANGHAI"/>
    <s v="PECEM"/>
    <s v="29309054"/>
    <s v="DIMETOATO TECNICO AGRIPEC UN:2783 CLASS:6.1"/>
    <n v="47376"/>
    <n v="47.38"/>
    <n v="279000"/>
    <n v="5.8890577507598785"/>
    <x v="35"/>
    <s v="Not Identified"/>
    <s v="Insecticide"/>
  </r>
  <r>
    <d v="2016-07-09T00:00:00"/>
    <s v="July, 2016"/>
    <s v="July, 2016´"/>
    <s v="Nufarm Industria Quimica E Farmaceutica Sa"/>
    <x v="4"/>
    <s v="Ceará"/>
    <s v="Nufarm Gmb H &amp; Co."/>
    <s v="HAMBURG"/>
    <s v="PECEM"/>
    <s v="29189912"/>
    <s v="120 PALLETS ACID TECNICO NUFARM BIG BAGS"/>
    <n v="122760"/>
    <n v="122.76"/>
    <n v="2642000"/>
    <n v="21.521668295861843"/>
    <x v="9"/>
    <s v="2,4 D"/>
    <s v="Herbicide"/>
  </r>
  <r>
    <d v="2016-07-08T00:00:00"/>
    <s v="July, 2016"/>
    <s v="July, 2016´"/>
    <s v="Nufarm Industria Quimica E Farmaceutica Sa"/>
    <x v="4"/>
    <s v="Ceará"/>
    <s v="Gharda Chemicals Ltd."/>
    <s v="ROTTERDAM"/>
    <s v="PECEM"/>
    <s v="29269000"/>
    <s v="ON 20 HEAT TREATED PALLETS EACH CYPERMETHRIN TECHNICAL PYRETHROID, PESTICIDE, LIQUID, TOXIC"/>
    <n v="39520"/>
    <n v="39.520000000000003"/>
    <n v="67100"/>
    <n v="1.6978744939271255"/>
    <x v="16"/>
    <s v="Not Identified"/>
    <s v="Insecticide"/>
  </r>
  <r>
    <d v="2016-07-07T00:00:00"/>
    <s v="July, 2016"/>
    <s v="July, 2016´"/>
    <s v="Nufarm Industria Quimica E Farmaceutica Sa"/>
    <x v="4"/>
    <s v="Ceará"/>
    <s v="Nufarm Gmb H &amp; Co."/>
    <s v="HAMBURG"/>
    <s v="PECEM"/>
    <s v="29189912"/>
    <s v="PACKAGES 2,4-D ACID TECNICO NUFARMPACKAGES"/>
    <n v="163679.99"/>
    <n v="163.68"/>
    <n v="3523000"/>
    <n v="21.523706104820757"/>
    <x v="9"/>
    <s v="2,4 D"/>
    <s v="Herbicide"/>
  </r>
  <r>
    <d v="2016-07-07T00:00:00"/>
    <s v="July, 2016"/>
    <s v="July, 2016´"/>
    <s v="Nufarm Industria Quimica E Farmaceutica Sa"/>
    <x v="4"/>
    <s v="Ceará"/>
    <s v="Arkema"/>
    <s v="LA CHAMBRE"/>
    <s v="FORTALEZA"/>
    <s v="29053910"/>
    <s v="40 PX SZTP: 20ST HEXILENO GLICOL (HG) - NOT HAZARDOUS CAS : 107-41-5"/>
    <n v="34674"/>
    <n v="34.67"/>
    <n v="96800"/>
    <n v="2.7917171367595315"/>
    <x v="36"/>
    <s v="Not Identified"/>
    <s v="General Chemical"/>
  </r>
  <r>
    <d v="2016-07-07T00:00:00"/>
    <s v="July, 2016"/>
    <s v="July, 2016´"/>
    <s v="Nufarm Industria Quimica E Farmaceutica Sa"/>
    <x v="4"/>
    <s v="Ceará"/>
    <s v="Gat Microencapsulation Ag"/>
    <s v="EBENFURTH"/>
    <s v="PECEM"/>
    <s v="38089100"/>
    <s v="IBC 20.415,60 KGNET PYRETHROID PESTICIDE, LIQUID,TOXIC, N.O.S. (CONTAINS LAMBDA- CYHALOTHRIN) KAISO 250 CS - UN 3352/CLASS 6.1/PG III"/>
    <n v="21591"/>
    <n v="21.59"/>
    <n v="493000"/>
    <n v="22.833588069102866"/>
    <x v="6"/>
    <s v="Kaiso"/>
    <s v="Pesticide"/>
  </r>
  <r>
    <d v="2016-07-04T00:00:00"/>
    <s v="July, 2016"/>
    <s v="July, 2016´"/>
    <s v="Nufarm Industria Quimica E Farmaceutica Sa"/>
    <x v="4"/>
    <s v=""/>
    <s v="Sulphur Mills Ltd."/>
    <s v="NHAVA SHEVA (JAWAHARLAL N"/>
    <s v="SANTOS"/>
    <s v="38089100"/>
    <s v="1X20 800 BOXES = 20 PALLETS NUPRID 700 WG (IMIDACLOPRID: 70% WG) INVOICE NO. 9050000208"/>
    <n v="9620"/>
    <n v="9.6199999999999992"/>
    <n v="220000"/>
    <n v="22.869022869022871"/>
    <x v="5"/>
    <s v="Nuprid"/>
    <s v="Insecticide"/>
  </r>
  <r>
    <d v="2016-07-04T00:00:00"/>
    <s v="July, 2016"/>
    <s v="July, 2016´"/>
    <s v="Nufarm Industria Quimica E Farmaceutica Sa"/>
    <x v="4"/>
    <s v="Ceará"/>
    <s v="Gharda Chemicals Ltd."/>
    <s v="NHAVA SHEVA (JAWAHARLAL N"/>
    <s v="PECEM"/>
    <s v="29242992"/>
    <s v="1X40 HC 320 DRUMS INSECTICIDE DIFLUBENZURON TECNICO AGRIPEC FISCAL OPEN TOP HEAD TYPE MS LACQUERED (EPOXY) COA TED APPROVED SPECN. AND PALLETISED MANUFACTURER GHARDA D-1/2 MIDC, LOTE PARSHURAM TAL KHED DIST RATNAGIRI"/>
    <n v="20080"/>
    <n v="20.079999999999998"/>
    <n v="425000"/>
    <n v="21.165338645418327"/>
    <x v="34"/>
    <s v="Not Identified"/>
    <s v="Insecticide"/>
  </r>
  <r>
    <d v="2016-07-04T00:00:00"/>
    <s v="July, 2016"/>
    <s v="July, 2016´"/>
    <s v="Nufarm Industria Quimica E Farmaceutica Sa"/>
    <x v="4"/>
    <s v="Ceará"/>
    <s v="Gharda Chemicals Ltd."/>
    <s v="NHAVA SHEVA (JAWAHARLAL N"/>
    <s v="PECEM"/>
    <s v="29333922"/>
    <s v="5X20 GP 340 DRUMS (THREE HUNDRED FORTY DRUMS ONLY) INSECTICIDE -:CLORPIRIFOS TECNICO AGRIPEC"/>
    <n v="103792"/>
    <n v="103.79"/>
    <n v="4260000"/>
    <n v="41.043625712964392"/>
    <x v="7"/>
    <s v="Agripec"/>
    <s v="Pesticide"/>
  </r>
  <r>
    <d v="2016-07-04T00:00:00"/>
    <s v="July, 2016"/>
    <s v="July, 2016´"/>
    <s v="Nufarm Industria Quimica E Farmaceutica Sa"/>
    <x v="4"/>
    <s v=""/>
    <s v="Sulphur Mills Ltd."/>
    <s v="NHAVA SHEVA (JAWAHARLAL N"/>
    <s v="SANTOS"/>
    <s v="38089100"/>
    <s v="3X20 2400 BOXES 60 PALLETS NUPRID 700:WG (IMIDACLOPRID 70% WG) INVOICE NO. 9050000200 &amp; 9050000204"/>
    <n v="28860"/>
    <n v="28.86"/>
    <n v="659000"/>
    <n v="22.834372834372836"/>
    <x v="5"/>
    <s v="Nuprid"/>
    <s v="Insecticide"/>
  </r>
  <r>
    <d v="2016-07-03T00:00:00"/>
    <s v="July, 2016"/>
    <s v="July, 2016´"/>
    <s v="Nufarm Industria Quimica E Farmaceutica Sa"/>
    <x v="4"/>
    <s v=""/>
    <s v="Ninhua Group Co., Ltd."/>
    <s v="SHANGHAI"/>
    <s v="SANTOS"/>
    <s v="38089329"/>
    <s v="600 CT SZTP: 20ST NIPPON 40 (NICOSULFURON 40G/L OD)"/>
    <n v="12480"/>
    <n v="12.48"/>
    <n v="52800"/>
    <n v="4.2307692307692308"/>
    <x v="1"/>
    <s v="Nippon 40"/>
    <s v="Herbicide"/>
  </r>
  <r>
    <d v="2016-07-03T00:00:00"/>
    <s v="July, 2016"/>
    <s v="July, 2016´"/>
    <s v="Nufarm Industria Quimica E Farmaceutica Sa"/>
    <x v="4"/>
    <s v="Ceará"/>
    <s v="Dow Chemical"/>
    <s v="HOUSTON (TX)"/>
    <s v="PECEM"/>
    <s v="34021300"/>
    <s v="312 DR CHEMICALS NOS TRITON(TM) X-114 SURFACTANT 4 70 LB PLASTIC DRUM HAZARDOUS GOODS"/>
    <n v="69508"/>
    <n v="69.510000000000005"/>
    <n v="190000"/>
    <n v="2.7334983023536861"/>
    <x v="14"/>
    <s v="Triton"/>
    <s v="Surfactant"/>
  </r>
  <r>
    <d v="2016-06-30T00:00:00"/>
    <s v="June, 2016"/>
    <s v="June, 2016´"/>
    <s v="Nufarm Industria Quimica E Farmaceutica Sa"/>
    <x v="4"/>
    <s v=""/>
    <s v="Jiangsu Institute Of Ecomones Co., Ltd."/>
    <s v="SHANGHAI"/>
    <s v="SANTOS"/>
    <s v="38089329"/>
    <s v="1260 PACKAGES CHLORIMURON 25% WDG (KROMO 250WG)  CLASS:9 UN:3077"/>
    <n v="14112"/>
    <n v="14.11"/>
    <n v="68000"/>
    <n v="4.8185941043083904"/>
    <x v="28"/>
    <s v="Kromo"/>
    <s v="Herbicide"/>
  </r>
  <r>
    <d v="2016-06-30T00:00:00"/>
    <s v="June, 2016"/>
    <s v="June, 2016´"/>
    <s v="Nufarm Industria Quimica E Farmaceutica Sa"/>
    <x v="4"/>
    <s v="Ceará"/>
    <s v="Nufarm Gmb H &amp; Co."/>
    <s v="HAMBURG"/>
    <s v="PECEM"/>
    <s v="29189912"/>
    <s v="160 PACKAGES 2,4-D ACID TECNICO NURFARM"/>
    <n v="163679.99"/>
    <n v="163.68"/>
    <n v="3461000"/>
    <n v="21.144918202890899"/>
    <x v="9"/>
    <s v="2,4 D"/>
    <s v="Herbicide"/>
  </r>
  <r>
    <d v="2016-06-30T00:00:00"/>
    <s v="June, 2016"/>
    <s v="June, 2016´"/>
    <s v="Nufarm Industria Quimica E Farmaceutica Sa"/>
    <x v="4"/>
    <s v="Ceará"/>
    <s v="Gat Microencapsulation Ag"/>
    <s v="EBENFURTH"/>
    <s v="PECEM"/>
    <s v="38080000"/>
    <s v="40 IBC PYRETHROID PESTICIDE, LIQUID,TOXIC, N.O.S. (CONTAINS LAMBDA- CYHALOTHRIN) KAISO 250 CS - UN 3352/CLASS 6.1/PG III"/>
    <n v="43126"/>
    <n v="43.13"/>
    <n v="1536000"/>
    <n v="35.61656541297593"/>
    <x v="6"/>
    <s v="Kaiso"/>
    <s v="Pesticide"/>
  </r>
  <r>
    <d v="2016-06-29T00:00:00"/>
    <s v="June, 2016"/>
    <s v="June, 2016´"/>
    <s v="Nufarm Industria Quimica E Farmaceutica Sa"/>
    <x v="4"/>
    <s v="Ceará"/>
    <s v="Newport China Tank Containers Co."/>
    <s v="HOUSTON (TX)"/>
    <s v="PECEM"/>
    <s v="29211923"/>
    <s v="4 TANK MONOISOPROPYLAMINE - BULK CHEMICALS NOS, HAZARDOUS UN 1221 ISOPROPYLAMINE, 3 (8) I FLASHPOINT (-22F, -30C) EMS NO: F-E, S-C"/>
    <n v="57778"/>
    <n v="57.78"/>
    <n v="240000"/>
    <n v="4.1538301775762401"/>
    <x v="13"/>
    <s v="Not Identified"/>
    <s v="General Chemical"/>
  </r>
  <r>
    <d v="2016-06-27T00:00:00"/>
    <s v="June, 2016"/>
    <s v="June, 2016´"/>
    <s v="Nufarm Industria Quimica E Farmaceutica Sa"/>
    <x v="4"/>
    <s v="Ceará"/>
    <s v="Sulphur Mills Ltd."/>
    <s v="NHAVA SHEVA (JAWAHARLAL N"/>
    <s v="PECEM"/>
    <s v="38089100"/>
    <s v="1X20? FCL CONTAINER CONTAINING?: TOTAL 19 IBCS &quot;WOODEN PACKAGE ?: NOT APP:LICABLE (NOT USED)&quot; KAISO 250 CS ( LAMBDA-CYHALOTHRIN ) PKG?: 1 X 1000: LTRS X 19 IBCS"/>
    <n v="20710"/>
    <n v="20.71"/>
    <n v="445000"/>
    <n v="21.487204249154999"/>
    <x v="6"/>
    <s v="Kaiso"/>
    <s v="Pesticide"/>
  </r>
  <r>
    <d v="2016-06-27T00:00:00"/>
    <s v="June, 2016"/>
    <s v="June, 2016´"/>
    <s v="Nufarm Industria Quimica E Farmaceutica Sa"/>
    <x v="4"/>
    <s v="Ceará"/>
    <s v="Gharda Chemicals Ltd."/>
    <s v="NHAVA SHEVA (JAWAHARLAL N"/>
    <s v="PECEM"/>
    <s v="29333922"/>
    <s v="4X20 GP 272 DRUMS (TWO HUNDRED SEVENTY TWO DRUMS ONLY) INSECTICIDE: - CLORPIRIFOS TECNICO AGRIPEC FISCAL"/>
    <n v="83101"/>
    <n v="83.1"/>
    <n v="3189000"/>
    <n v="38.374989470644159"/>
    <x v="7"/>
    <s v="Agripec"/>
    <s v="Pesticide"/>
  </r>
  <r>
    <d v="2016-06-27T00:00:00"/>
    <s v="June, 2016"/>
    <s v="June, 2016´"/>
    <s v="Nufarm Industria Quimica E Farmaceutica Sa"/>
    <x v="4"/>
    <s v="Ceará"/>
    <s v="Gharda Chemicals Ltd."/>
    <s v="NHAVA SHEVA (JAWAHARLAL N"/>
    <s v="PECEM"/>
    <s v="29333922"/>
    <s v="4X20 GP 272 DRUMS (TWO HUNDRED SEVENTY TWO DRUMS ONLY) INSECTICIDE: - CLORPIRIFOS TECNICO AGRIPEC FISCAL"/>
    <n v="83034"/>
    <n v="83.03"/>
    <n v="3187000"/>
    <n v="38.381867668665848"/>
    <x v="7"/>
    <s v="Agripec"/>
    <s v="Pesticide"/>
  </r>
  <r>
    <d v="2016-06-27T00:00:00"/>
    <s v="June, 2016"/>
    <s v="June, 2016´"/>
    <s v="Nufarm Industria Quimica E Farmaceutica Sa"/>
    <x v="4"/>
    <s v=""/>
    <s v="Astec Chemicals Pvt., Ltd."/>
    <s v="NHAVA SHEVA (JAWAHARLAL N"/>
    <s v="SANTOS"/>
    <s v="38089322"/>
    <s v="40 PALLETS CONTAINS 1800 CARTONS NAVAJO (2,4-D DIMETHYL AMIN:E SALT 80% SP )"/>
    <n v="39200"/>
    <n v="39.200000000000003"/>
    <n v="392000"/>
    <n v="10"/>
    <x v="15"/>
    <s v="Not Identified"/>
    <s v="General Chemical"/>
  </r>
  <r>
    <d v="2016-06-26T00:00:00"/>
    <s v="June, 2016"/>
    <s v="June, 2016´"/>
    <s v="Nufarm Industria Quimica E Farmaceutica Sa"/>
    <x v="4"/>
    <s v="Ceará"/>
    <s v="Nufarm Australia"/>
    <s v="MELBOURNE"/>
    <s v="PECEM"/>
    <s v="29189912"/>
    <s v="160 PACKAGE NON HAZARDOUS TECHNICAL 2,4-DICHLOROPHENOXYACETIC ACID (20 X 900 KG)"/>
    <n v="146399.99"/>
    <n v="146.4"/>
    <n v="1664000"/>
    <n v="11.36612099495362"/>
    <x v="9"/>
    <s v="2,4 D"/>
    <s v="Herbicide"/>
  </r>
  <r>
    <d v="2016-06-24T00:00:00"/>
    <s v="June, 2016"/>
    <s v="June, 2016´"/>
    <s v="Nufarm Industria Quimica E Farmaceutica Sa"/>
    <x v="4"/>
    <s v="Ceará"/>
    <s v="Nufarm Australia"/>
    <s v="MELBOURNE"/>
    <s v="PECEM"/>
    <s v="29189912"/>
    <s v="20 PACKAGE TECHNICAL 2,4-DICHLOROPHENOXYACETIC ACID"/>
    <n v="18300"/>
    <n v="18.3"/>
    <n v="208000"/>
    <n v="11.366120218579235"/>
    <x v="9"/>
    <s v="2,4 D"/>
    <s v="Herbicide"/>
  </r>
  <r>
    <d v="2016-06-24T00:00:00"/>
    <s v="June, 2016"/>
    <s v="June, 2016´"/>
    <s v="Nufarm Industria Quimica E Farmaceutica Sa"/>
    <x v="4"/>
    <s v="Ceará"/>
    <s v="Nufarm Australia"/>
    <s v="MELBOURNE"/>
    <s v="PECEM"/>
    <s v="29189912"/>
    <s v="160 PACKAGE TECHNICAL 2,4-DICHLOROPHENOXYACETIC ACID"/>
    <n v="146399.99"/>
    <n v="146.4"/>
    <n v="1664000"/>
    <n v="11.36612099495362"/>
    <x v="9"/>
    <s v="2,4 D"/>
    <s v="Herbicide"/>
  </r>
  <r>
    <d v="2016-06-23T00:00:00"/>
    <s v="June, 2016"/>
    <s v="June, 2016´"/>
    <s v="Nufarm Industria Quimica E Farmaceutica Sa"/>
    <x v="4"/>
    <s v="Ceará"/>
    <s v="Nufarm Gmb H &amp; Co."/>
    <s v="HAMBURG"/>
    <s v="PECEM"/>
    <s v="29189912"/>
    <s v="160 PALLETS 2,4-D ACID TECNICO NUFARM"/>
    <n v="163679.99"/>
    <n v="163.68"/>
    <n v="3461000"/>
    <n v="21.144918202890899"/>
    <x v="9"/>
    <s v="2,4 D"/>
    <s v="Herbicide"/>
  </r>
  <r>
    <d v="2016-06-23T00:00:00"/>
    <s v="June, 2016"/>
    <s v="June, 2016´"/>
    <s v="Nufarm Industria Quimica E Farmaceutica Sa"/>
    <x v="4"/>
    <s v="Ceará"/>
    <s v="Arkema"/>
    <s v="LA CHAMBRE"/>
    <s v="FORTALEZA"/>
    <s v="29053910"/>
    <s v="20ST 80 DRUMS ON 20 PALLETS HEXILENO GLICOL (HG)"/>
    <n v="34674"/>
    <n v="34.67"/>
    <n v="123000"/>
    <n v="3.5473265270808096"/>
    <x v="36"/>
    <s v="Not Identified"/>
    <s v="General Chemical"/>
  </r>
  <r>
    <d v="2016-06-22T00:00:00"/>
    <s v="June, 2016"/>
    <s v="June, 2016´"/>
    <s v="Nufarm Industria Quimica E Farmaceutica Sa"/>
    <x v="4"/>
    <s v="Ceará"/>
    <s v="Intermodal Tank Transport"/>
    <s v="HOUSTON (TX)"/>
    <s v="PECEM"/>
    <s v="28152000"/>
    <s v="4 TANK UN1814 POTASSIUM HYDROXIDE, SOLUTION CLASS 8 PG II RQ CAUSTIC POTASH, LIQUID 50% CAUSTIC POTASH MEMBRANE GRADE KOH 50% (IMPORTADO)"/>
    <n v="79079"/>
    <n v="79.08"/>
    <n v="63800"/>
    <n v="0.80678814856030046"/>
    <x v="37"/>
    <s v="Not Identified"/>
    <s v="General Chemical"/>
  </r>
  <r>
    <d v="2016-06-22T00:00:00"/>
    <s v="June, 2016"/>
    <s v="June, 2016´"/>
    <s v="Nufarm Industria Quimica E Farmaceutica Sa"/>
    <x v="4"/>
    <s v="Ceará"/>
    <s v="Newport China Tank Containers Co."/>
    <s v="HOUSTON (TX)"/>
    <s v="PECEM"/>
    <s v="29211923"/>
    <s v="6 TANK MONOISOPROPYLAMINE - BULK CHEMICALS NOS, HAZARDOUS UN 1221 ISOPROPYLAMINE, 3 (8) I FLASHPOINT (-22F, -30C) EMS NO: F-E, S-C"/>
    <n v="87027"/>
    <n v="87.03"/>
    <n v="361000"/>
    <n v="4.1481379342043274"/>
    <x v="13"/>
    <s v="Not Identified"/>
    <s v="General Chemical"/>
  </r>
  <r>
    <d v="2016-06-22T00:00:00"/>
    <s v="June, 2016"/>
    <s v="June, 2016´"/>
    <s v="Nufarm Industria Quimica E Farmaceutica Sa"/>
    <x v="4"/>
    <s v="Ceará"/>
    <s v="Newport China Tank Containers Co."/>
    <s v="HOUSTON (TX)"/>
    <s v="PECEM"/>
    <s v="29211923"/>
    <s v="6 TANK MONOISOPROPYLAMINE - BULK CHEMICALS NOS, HAZARDOUS UN 1221 ISOPROPYLAMINE, 3 (8) I FLASHPOINT (-22F, -30C) EMS NO: F-E, S-C"/>
    <n v="86964"/>
    <n v="86.96"/>
    <n v="361000"/>
    <n v="4.151143001701854"/>
    <x v="13"/>
    <s v="Not Identified"/>
    <s v="General Chemical"/>
  </r>
  <r>
    <d v="2016-06-22T00:00:00"/>
    <s v="June, 2016"/>
    <s v="June, 2016´"/>
    <s v="Nufarm Industria Quimica E Farmaceutica Sa"/>
    <x v="4"/>
    <s v="Ceará"/>
    <s v="Newport China Tank Containers Co."/>
    <s v="HOUSTON (TX)"/>
    <s v="PECEM"/>
    <s v="29211923"/>
    <s v="4 TANK MONOISOPROPYLAMINE - BULK CHEMICALS NOS, HAZARDOUS UN 1221 ISOPROPYLAMINE, 3 (8) I FLASHPOINT (-22F, -30C) EMS NO: F-E, S-C"/>
    <n v="58033"/>
    <n v="58.03"/>
    <n v="241000"/>
    <n v="4.1528096083262973"/>
    <x v="13"/>
    <s v="Not Identified"/>
    <s v="General Chemical"/>
  </r>
  <r>
    <d v="2016-06-20T00:00:00"/>
    <s v="June, 2016"/>
    <s v="June, 2016´"/>
    <s v="Nufarm Industria Quimica E Farmaceutica Sa"/>
    <x v="4"/>
    <s v="Ceará"/>
    <s v="Ninhua Group Co., Ltd."/>
    <s v="SHANGHAI"/>
    <s v="PECEM"/>
    <s v="29322000"/>
    <s v="200 DRUMS ABAMECTIN TECNICO 98% UN NO:2588 CLASS:6.1"/>
    <n v="5600"/>
    <n v="5.6"/>
    <n v="55300"/>
    <n v="9.875"/>
    <x v="24"/>
    <s v="Not Identified"/>
    <s v="Insecticide"/>
  </r>
  <r>
    <d v="2016-06-20T00:00:00"/>
    <s v="June, 2016"/>
    <s v="June, 2016´"/>
    <s v="Nufarm Industria Quimica E Farmaceutica Sa"/>
    <x v="4"/>
    <s v="Ceará"/>
    <s v="Ninhua Group Co., Ltd."/>
    <s v="SHANGHAI"/>
    <s v="PECEM"/>
    <s v="29309054"/>
    <s v="282 DRUMS DIMETOATO TECNICO AGRIPEC UN:2783 CLASS:6.1"/>
    <n v="47376"/>
    <n v="47.38"/>
    <n v="293000"/>
    <n v="6.1845660249915566"/>
    <x v="35"/>
    <s v="Not Identified"/>
    <s v="Insecticide"/>
  </r>
  <r>
    <d v="2016-06-16T00:00:00"/>
    <s v="June, 2016"/>
    <s v="June, 2016´"/>
    <s v="Nufarm Industria Quimica E Farmaceutica Sa"/>
    <x v="4"/>
    <s v=""/>
    <s v="Astec Chemicals Pvt., Ltd."/>
    <s v="NHAVA SHEVA (JAWAHARLAL N"/>
    <s v="SANTOS"/>
    <s v="38089322"/>
    <s v="2X20´ CONTAINER 40 PALLETS CONTAINS 1800 CARTONS NAVAJO (2,4-D DIMETHYL AMINE SALT 80% SP) INV. NO. E/K-2-16-17040004"/>
    <n v="39200"/>
    <n v="39.200000000000003"/>
    <n v="392000"/>
    <n v="10"/>
    <x v="15"/>
    <s v="Not Identified"/>
    <s v="General Chemical"/>
  </r>
  <r>
    <d v="2016-06-16T00:00:00"/>
    <s v="June, 2016"/>
    <s v="June, 2016´"/>
    <s v="Nufarm Industria Quimica E Farmaceutica Sa"/>
    <x v="4"/>
    <s v="Ceará"/>
    <s v="Nufarm Gmb H &amp; Co."/>
    <s v="HAMBURG"/>
    <s v="PECEM"/>
    <s v="29189912"/>
    <s v="2,4-D ACID TECNICO NUFARM 1000KG BIG BAGS, ON PALLETS"/>
    <n v="163679.99"/>
    <n v="163.68"/>
    <n v="3461000"/>
    <n v="21.144918202890899"/>
    <x v="9"/>
    <s v="2,4 D"/>
    <s v="Herbicide"/>
  </r>
  <r>
    <d v="2016-06-16T00:00:00"/>
    <s v="June, 2016"/>
    <s v="June, 2016´"/>
    <s v="Nufarm Industria Quimica E Farmaceutica Sa"/>
    <x v="4"/>
    <s v="Ceará"/>
    <s v="Gat Microencapsulation Ag"/>
    <s v="EBENFURTH"/>
    <s v="PECEM"/>
    <s v="38089100"/>
    <s v="PYRETHROID PESTICIDE, LIQUID,TOXIC, N.O.S. (CONTAINS LAMBDA- CYHALOTHRIN) KAISO 250 CS - UN 3352/CLASS 6.1/PG III"/>
    <n v="21558"/>
    <n v="21.56"/>
    <n v="464000"/>
    <n v="21.523332405603487"/>
    <x v="6"/>
    <s v="Kaiso"/>
    <s v="Pesticide"/>
  </r>
  <r>
    <d v="2016-06-16T00:00:00"/>
    <s v="June, 2016"/>
    <s v="June, 2016´"/>
    <s v="Nufarm Industria Quimica E Farmaceutica Sa"/>
    <x v="4"/>
    <s v="Ceará"/>
    <s v="Nufarm Australia"/>
    <s v="MELBOURNE"/>
    <s v="PECEM"/>
    <s v="29189912"/>
    <s v="160 PACKAGE NON HAZARDOUS TECHNICAL 2,4-DICHLOROPHENOXYACETIC ACID"/>
    <n v="146399.99"/>
    <n v="146.4"/>
    <n v="1664000"/>
    <n v="11.36612099495362"/>
    <x v="9"/>
    <s v="2,4 D"/>
    <s v="Herbicide"/>
  </r>
  <r>
    <d v="2016-06-16T00:00:00"/>
    <s v="June, 2016"/>
    <s v="June, 2016´"/>
    <s v="Nufarm Industria Quimica E Farmaceutica Sa"/>
    <x v="4"/>
    <s v="Ceará"/>
    <s v="Nufarm Australia"/>
    <s v="MELBOURNE"/>
    <s v="PECEM"/>
    <s v="29189000"/>
    <s v="113 PACKAGE NON HAZARDOUS MCPA ACID"/>
    <n v="97815"/>
    <n v="97.82"/>
    <s v=""/>
    <e v="#VALUE!"/>
    <x v="9"/>
    <s v="2,4 D"/>
    <s v="Herbicide"/>
  </r>
  <r>
    <d v="2016-06-15T00:00:00"/>
    <s v="June, 2016"/>
    <s v="June, 2016´"/>
    <s v="Nufarm Industria Quimica E Farmaceutica Sa"/>
    <x v="4"/>
    <s v="Ceará"/>
    <s v="Newport China Tank Containers Co."/>
    <s v="HOUSTON (TX)"/>
    <s v="PECEM"/>
    <s v="29211923"/>
    <s v="20TK 6 TANK MONOISOPROPYLAMINE - BULK CHEMICALS NOS, HAZARDOUS UN 1221 ISOPROPYLAMINE, 3 (8) I FLASHPOINT (-22F, -30C) EMS NO: F-E, S-C"/>
    <n v="87000"/>
    <n v="87"/>
    <n v="361000"/>
    <n v="4.1494252873563218"/>
    <x v="13"/>
    <s v="Not Identified"/>
    <s v="General Chemical"/>
  </r>
  <r>
    <d v="2016-06-15T00:00:00"/>
    <s v="June, 2016"/>
    <s v="June, 2016´"/>
    <s v="Nufarm Industria Quimica E Farmaceutica Sa"/>
    <x v="4"/>
    <s v="Ceará"/>
    <s v="Newport China Tank Containers Co."/>
    <s v="HOUSTON (TX)"/>
    <s v="PECEM"/>
    <s v="29211923"/>
    <s v="20TK 6 TANK MONOISOPROPYLAMINE - BULK CHEMICALS NOS, HAZARDOUS UN 1221 ISOPROPYLAMINE, 3 (8) I FLASHPOINT (-22F, -30C) EMS NO: F-E, S-C"/>
    <n v="87054"/>
    <n v="87.05"/>
    <n v="362000"/>
    <n v="4.1583385025386539"/>
    <x v="13"/>
    <s v="Not Identified"/>
    <s v="General Chemical"/>
  </r>
  <r>
    <d v="2016-06-12T00:00:00"/>
    <s v="June, 2016"/>
    <s v="June, 2016´"/>
    <s v="Nufarm Industria Quimica E Farmaceutica Sa"/>
    <x v="4"/>
    <s v="Ceará"/>
    <s v="Dow Chemical"/>
    <s v="HOUSTON (TX)"/>
    <s v="PECEM"/>
    <s v="34021300"/>
    <s v="312 DR CHEMICALS NOS TRITON(TM) X-114 SURFACTANT 4 70 LB PLASTIC DRUM"/>
    <n v="69508"/>
    <n v="69.510000000000005"/>
    <n v="188000"/>
    <n v="2.704724636013121"/>
    <x v="14"/>
    <s v="Triton"/>
    <s v="Surfactant"/>
  </r>
  <r>
    <d v="2016-06-10T00:00:00"/>
    <s v="June, 2016"/>
    <s v="June, 2016´"/>
    <s v="Nufarm Industria Quimica E Farmaceutica Sa"/>
    <x v="4"/>
    <s v="Ceará"/>
    <s v="Gharda Chemicals Ltd."/>
    <s v="ROTTERDAM"/>
    <s v="PECEM"/>
    <s v="29269023"/>
    <s v="160 DR PYRETHROID PESTICIDE, LIQUID, TOXIC (CYPERMETHRIN)"/>
    <n v="39520"/>
    <n v="39.520000000000003"/>
    <n v="2381000"/>
    <n v="60.247975708502025"/>
    <x v="16"/>
    <s v="Not Identified"/>
    <s v="Insecticide"/>
  </r>
  <r>
    <d v="2016-06-09T00:00:00"/>
    <s v="June, 2016"/>
    <s v="June, 2016´"/>
    <s v="Nufarm Industria Quimica E Farmaceutica Sa"/>
    <x v="4"/>
    <s v="Ceará"/>
    <s v="Gat Microencapsulation Ag"/>
    <s v="EBENFURTH"/>
    <s v="PECEM"/>
    <s v="38089100"/>
    <s v="20PK PYRETHROID PESTICIDE, LIQUID,TOXIC, N.O.S. (CONTAINS LAMBDA- CYHALOTHRIN) KAISO 250 CS - UN 3352/CLASS 6.1/PG III"/>
    <n v="21500"/>
    <n v="21.5"/>
    <n v="462000"/>
    <n v="21.488372093023255"/>
    <x v="6"/>
    <s v="Kaiso"/>
    <s v="Pesticide"/>
  </r>
  <r>
    <d v="2016-06-09T00:00:00"/>
    <s v="June, 2016"/>
    <s v="June, 2016´"/>
    <s v="Nufarm Industria Quimica E Farmaceutica Sa"/>
    <x v="4"/>
    <s v="Ceará"/>
    <s v="Nufarm Gmb H &amp; Co."/>
    <s v="HAMBURG"/>
    <s v="PECEM"/>
    <s v="29189912"/>
    <s v="160. PALLETS 2,4-D ACID TECNICO NUFARM"/>
    <n v="163679.99"/>
    <n v="163.68"/>
    <n v="3461000"/>
    <n v="21.144918202890899"/>
    <x v="9"/>
    <s v="2,4 D"/>
    <s v="Herbicide"/>
  </r>
  <r>
    <d v="2016-06-08T00:00:00"/>
    <s v="June, 2016"/>
    <s v="June, 2016´"/>
    <s v="Nufarm Industria Quimica E Farmaceutica Sa"/>
    <x v="4"/>
    <s v="Ceará"/>
    <s v="United Transport Tankcontainers Utt"/>
    <s v="HOUSTON (TX)"/>
    <s v="PECEM"/>
    <s v="29211923"/>
    <s v="5 BULK CLASS 3 ISOPROPYLAMINE UN 1221, PG I"/>
    <n v="72422"/>
    <n v="72.42"/>
    <n v="301000"/>
    <n v="4.1561956311618014"/>
    <x v="13"/>
    <s v="Not Identified"/>
    <s v="General Chemical"/>
  </r>
  <r>
    <d v="2016-06-08T00:00:00"/>
    <s v="June, 2016"/>
    <s v="June, 2016´"/>
    <s v="Nufarm Industria Quimica E Farmaceutica Sa"/>
    <x v="4"/>
    <s v="Ceará"/>
    <s v="Newport China Tank Containers Co."/>
    <s v="HOUSTON (TX)"/>
    <s v="PECEM"/>
    <s v="29211923"/>
    <s v="6  20´ TANK CONTAINER(S) STC: MONOISOPROPYLAMINE-BULK CHEMICALS, NOS, HAZARDOUS UN1221, ISOPROPYLAMINE, 3(8), I, FLASHPOINT (-22F, -30C)"/>
    <n v="86901"/>
    <n v="86.9"/>
    <n v="361000"/>
    <n v="4.1541524263242078"/>
    <x v="13"/>
    <s v="Not Identified"/>
    <s v="General Chemical"/>
  </r>
  <r>
    <d v="2016-06-08T00:00:00"/>
    <s v="June, 2016"/>
    <s v="June, 2016´"/>
    <s v="Nufarm Industria Quimica E Farmaceutica Sa"/>
    <x v="4"/>
    <s v="Ceará"/>
    <s v="United Transport Tankcontainers Utt"/>
    <s v="HOUSTON (TX)"/>
    <s v="PECEM"/>
    <s v="29211923"/>
    <s v="5 BULK UN 1221, ISOPROPYLAMINE, 3 (8) I FLASHPOINT (-22F -30°C)"/>
    <n v="72503"/>
    <n v="72.5"/>
    <n v="301000"/>
    <n v="4.1515523495579494"/>
    <x v="13"/>
    <s v="Not Identified"/>
    <s v="General Chemical"/>
  </r>
  <r>
    <d v="2016-06-06T00:00:00"/>
    <s v="June, 2016"/>
    <s v="June, 2016´"/>
    <s v="Nufarm Industria Quimica E Farmaceutica Sa"/>
    <x v="4"/>
    <s v=""/>
    <s v="Sulphur Mills Ltd."/>
    <s v="NHAVA SHEVA (JAWAHARLAL N"/>
    <s v="SANTOS"/>
    <s v="38089100"/>
    <s v="4X20? ? STD PKG ?: 10 X: 1 KG X 3200 BOXES = 80 PALLETS NUPRID 700 WG (IMIDACLOPRID 70% WG) INVOICE NO. 90500001:62 &amp; 9050000165"/>
    <n v="38480"/>
    <n v="38.479999999999997"/>
    <n v="828000"/>
    <n v="21.517671517671516"/>
    <x v="5"/>
    <s v="Nuprid"/>
    <s v="Insecticide"/>
  </r>
  <r>
    <d v="2016-06-05T00:00:00"/>
    <s v="June, 2016"/>
    <s v="June, 2016´"/>
    <s v="Nufarm Industria Quimica E Farmaceutica Sa"/>
    <x v="4"/>
    <s v="Ceará"/>
    <s v="Nutrichem Co., Ltd."/>
    <s v="SHANGHAI"/>
    <s v="PECEM"/>
    <s v="29339969"/>
    <s v="40GPX1CY 210 DR 18 PALLETS TEBUCONAZOLE TECHNICAL (TEBUCONAZOLE TECNICO AGRIPEC)"/>
    <n v="11130"/>
    <n v="11.13"/>
    <n v="153000"/>
    <n v="13.746630727762803"/>
    <x v="8"/>
    <s v="Torque"/>
    <s v="Fungicide"/>
  </r>
  <r>
    <d v="2016-06-05T00:00:00"/>
    <s v="June, 2016"/>
    <s v="June, 2016´"/>
    <s v="Nufarm Industria Quimica E Farmaceutica Sa"/>
    <x v="4"/>
    <s v="Ceará"/>
    <s v="Nufarm Australia"/>
    <s v="MELBOURNE"/>
    <s v="PECEM"/>
    <s v="29333921"/>
    <s v="20 PACKAGE NON HAZARDOUS PICLORAM TECH"/>
    <n v="10280"/>
    <n v="10.28"/>
    <n v="792000"/>
    <n v="77.04280155642023"/>
    <x v="2"/>
    <s v="Not Identified"/>
    <s v="Herbicide"/>
  </r>
  <r>
    <d v="2016-06-05T00:00:00"/>
    <s v="June, 2016"/>
    <s v="June, 2016´"/>
    <s v="Nufarm Industria Quimica E Farmaceutica Sa"/>
    <x v="4"/>
    <s v="Ceará"/>
    <s v="Nutrichem Co., Ltd."/>
    <s v="SHANGHAI"/>
    <s v="PECEM"/>
    <s v="29339969"/>
    <s v="40GPX1CY 18 PALLETS 210 DR TEBUCONAZOLE TECHNICAL (TEBUCONAZOLE TECNICO AGRIPEC)"/>
    <n v="11130"/>
    <n v="11.13"/>
    <n v="153000"/>
    <n v="13.746630727762803"/>
    <x v="8"/>
    <s v="Torque"/>
    <s v="Fungicide"/>
  </r>
  <r>
    <d v="2016-06-05T00:00:00"/>
    <s v="June, 2016"/>
    <s v="June, 2016´"/>
    <s v="Nufarm Industria Quimica E Farmaceutica Sa"/>
    <x v="4"/>
    <s v="Ceará"/>
    <s v="Nufarm Australia"/>
    <s v="MELBOURNE"/>
    <s v="PECEM"/>
    <s v="29189000"/>
    <s v="120 PACKAGE NON HAZARDOUS MCPA ACID"/>
    <n v="103800"/>
    <n v="103.8"/>
    <s v=""/>
    <e v="#VALUE!"/>
    <x v="9"/>
    <s v="2,4 D"/>
    <s v="Herbicide"/>
  </r>
  <r>
    <d v="2016-06-05T00:00:00"/>
    <s v="June, 2016"/>
    <s v="June, 2016´"/>
    <s v="Nufarm Industria Quimica E Farmaceutica Sa"/>
    <x v="4"/>
    <s v="Ceará"/>
    <s v="Nufarm Australia"/>
    <s v="MELBOURNE"/>
    <s v="PECEM"/>
    <s v="29189912"/>
    <s v="160 PACKAGE NON HAZARDOUS TECHNICAL 2,4-DICHLOROPHENOXYACETIC ACID"/>
    <n v="146399.99"/>
    <n v="146.4"/>
    <n v="1664000"/>
    <n v="11.36612099495362"/>
    <x v="9"/>
    <s v="2,4 D"/>
    <s v="Herbicide"/>
  </r>
  <r>
    <d v="2016-06-05T00:00:00"/>
    <s v="June, 2016"/>
    <s v="June, 2016´"/>
    <s v="Nufarm Industria Quimica E Farmaceutica Sa"/>
    <x v="4"/>
    <s v="Ceará"/>
    <s v="Nufarm Australia"/>
    <s v="MELBOURNE"/>
    <s v="PECEM"/>
    <s v="29333921"/>
    <s v="40 PACKAGE NON HAZARDOUS PICLORAM TECH"/>
    <n v="20560"/>
    <n v="20.56"/>
    <n v="1584000"/>
    <n v="77.04280155642023"/>
    <x v="2"/>
    <s v="Not Identified"/>
    <s v="Herbicide"/>
  </r>
  <r>
    <d v="2016-06-05T00:00:00"/>
    <s v="June, 2016"/>
    <s v="June, 2016´"/>
    <s v="Nufarm Industria Quimica E Farmaceutica Sa"/>
    <x v="4"/>
    <s v="Ceará"/>
    <s v="Nutrichem Co., Ltd."/>
    <s v="SHANGHAI"/>
    <s v="SANTOS"/>
    <s v="29333935"/>
    <s v="270DRUMS IMAZETHAPYR TECH"/>
    <n v="11610"/>
    <n v="11.61"/>
    <n v="125000"/>
    <n v="10.766580534022394"/>
    <x v="0"/>
    <s v="Kyte"/>
    <s v="Herbicide"/>
  </r>
  <r>
    <d v="2016-06-02T00:00:00"/>
    <s v="June, 2016"/>
    <s v="June, 2016´"/>
    <s v="Nufarm Industria Quimica E Farmaceutica Sa"/>
    <x v="4"/>
    <s v=""/>
    <s v="Astec Chemicals Pvt., Ltd."/>
    <s v="NHAVA SHEVA (JAWAHARLAL N"/>
    <s v="SANTOS"/>
    <s v="38089322"/>
    <s v="20 PALLETS CONTAINING 900 CARTONS NAVAJO ( 2,4-D DIMETHYL AMINE SALT 80% SP ) INV. NO. E/K-2-16-17040001"/>
    <n v="19600"/>
    <n v="19.600000000000001"/>
    <n v="196000"/>
    <n v="10"/>
    <x v="15"/>
    <s v="Not Identified"/>
    <s v="General Chemical"/>
  </r>
  <r>
    <d v="2016-06-02T00:00:00"/>
    <s v="June, 2016"/>
    <s v="June, 2016´"/>
    <s v="Nufarm Industria Quimica E Farmaceutica Sa"/>
    <x v="4"/>
    <s v="Ceará"/>
    <s v="Taminco Bvba"/>
    <s v="ANTWERPEN"/>
    <s v="PECEM"/>
    <s v="29210000"/>
    <s v="6 BULK DMA 60% DIMETHYLAMINE MINIMUM 60% SOLUTION UN 1160 DIMETHYLAMINE, AQUEOUS SOLUTION, 3 (8), PG II FP -32 DEG C EMS NO: F-E, S-C (D/E)"/>
    <n v="111500"/>
    <n v="111.5"/>
    <n v="320000"/>
    <n v="2.8699551569506725"/>
    <x v="15"/>
    <s v="Not Identified"/>
    <s v="General Chemical"/>
  </r>
  <r>
    <d v="2016-06-02T00:00:00"/>
    <s v="June, 2016"/>
    <s v="June, 2016´"/>
    <s v="Nufarm Industria Quimica E Farmaceutica Sa"/>
    <x v="4"/>
    <s v="Ceará"/>
    <s v="Taminco Bvba"/>
    <s v="ANTWERPEN"/>
    <s v="PECEM"/>
    <s v="29211100"/>
    <s v="6 X 20´S.O.INTERMODAL TANK CONTAINER PRODUCT INFO: PROPER SHIPPING NAME: UN 1160,DIMETHYLAMINE,AQUEOUS,SOLUTION, 3(8),II, -32"/>
    <n v="130515"/>
    <n v="130.51"/>
    <n v="222000"/>
    <n v="1.7009539133432938"/>
    <x v="15"/>
    <s v="Not Identified"/>
    <s v="General Chemical"/>
  </r>
  <r>
    <d v="2016-06-02T00:00:00"/>
    <s v="June, 2016"/>
    <s v="June, 2016´"/>
    <s v="Nufarm Industria Quimica E Farmaceutica Sa"/>
    <x v="4"/>
    <s v="Ceará"/>
    <s v="Nufarm Gmb H &amp; Co."/>
    <s v="HAMBURG"/>
    <s v="PECEM"/>
    <s v="29189912"/>
    <s v="160 PACKAGES 2,4-D ACID TECNICO NUFARM"/>
    <n v="163679.99"/>
    <n v="163.68"/>
    <n v="3461000"/>
    <n v="21.144918202890899"/>
    <x v="9"/>
    <s v="2,4 D"/>
    <s v="Herbicide"/>
  </r>
  <r>
    <d v="2016-06-02T00:00:00"/>
    <s v="June, 2016"/>
    <s v="June, 2016´"/>
    <s v="Nufarm Industria Quimica E Farmaceutica Sa"/>
    <x v="4"/>
    <s v="Ceará"/>
    <s v="Gat Microencapsulation Ag"/>
    <s v="EBENFURTH"/>
    <s v="PECEM"/>
    <s v="38080000"/>
    <s v="20 PK NETPYRETHROID PESTICIDE, LIQUID,TOXIC, N.O.S. (CONTAINS LAMBDA- CYHALOTHRIN) KAISO 250CS - UN 3352/CLASS 6.1/PG III"/>
    <n v="21556"/>
    <n v="21.56"/>
    <n v="768000"/>
    <n v="35.628131378734459"/>
    <x v="6"/>
    <s v="Kaiso"/>
    <s v="Pesticide"/>
  </r>
  <r>
    <d v="2016-06-01T00:00:00"/>
    <s v="June, 2016"/>
    <s v="June, 2016´"/>
    <s v="Nufarm Industria Quimica E Farmaceutica Sa"/>
    <x v="4"/>
    <s v="Ceará"/>
    <s v="Newport China Tank Containers Co."/>
    <s v="HOUSTON (TX)"/>
    <s v="PECEM"/>
    <s v="29211923"/>
    <s v="6 TANK MONOISOPROPYLAMINE - BULK CHEMICALS NOS, HAZARDOUS UN 1221 ISOPROPYLAMINE, 3 (8) I FLASHPOINT (-22F, -30C) EMS NO: F-E, S-C"/>
    <n v="86955"/>
    <n v="86.96"/>
    <n v="361000"/>
    <n v="4.1515726525214189"/>
    <x v="13"/>
    <s v="Not Identified"/>
    <s v="General Chemical"/>
  </r>
  <r>
    <d v="2016-05-30T00:00:00"/>
    <s v="May, 2016"/>
    <s v="May, 2016´"/>
    <s v="Nufarm Industria Quimica E Farmaceutica Sa"/>
    <x v="4"/>
    <s v=""/>
    <s v="Sulphur Mills Ltd."/>
    <s v="NHAVA SHEVA (JAWAHARLAL N"/>
    <s v="SANTOS"/>
    <s v="38089100"/>
    <s v="40 PALLETS CONTAINING 1600 BOXES 40 PALLETS NUPRID 700 WG (IMIDACLOPRID 70% WG:)"/>
    <n v="19240"/>
    <n v="19.239999999999998"/>
    <n v="397000"/>
    <n v="20.634095634095633"/>
    <x v="5"/>
    <s v="Nuprid"/>
    <s v="Insecticide"/>
  </r>
  <r>
    <d v="2016-05-30T00:00:00"/>
    <s v="May, 2016"/>
    <s v="May, 2016´"/>
    <s v="Nufarm Industria Quimica E Farmaceutica Sa"/>
    <x v="4"/>
    <s v=""/>
    <s v="Sulphur Mills Ltd."/>
    <s v="NHAVA SHEVA (JAWAHARLAL N"/>
    <s v="SANTOS"/>
    <s v="38089100"/>
    <s v="3X 20? FCL  2400 BOXES = 60 PALLET:S NUPRID: 700 WG (IMIDACLOPRID 70% WG) INVOICE NO. 9050000139"/>
    <n v="28860"/>
    <n v="28.86"/>
    <n v="595000"/>
    <n v="20.616770616770616"/>
    <x v="5"/>
    <s v="Nuprid"/>
    <s v="Insecticide"/>
  </r>
  <r>
    <d v="2016-05-29T00:00:00"/>
    <s v="May, 2016"/>
    <s v="May, 2016´"/>
    <s v="Nufarm Industria Quimica E Farmaceutica Sa"/>
    <x v="4"/>
    <s v="Ceará"/>
    <s v="Nufarm Australia"/>
    <s v="MELBOURNE"/>
    <s v="PECEM"/>
    <s v="29189000"/>
    <s v="120 PACKAGE NON HAZARDOUS MCPA ACID"/>
    <n v="103800"/>
    <n v="103.8"/>
    <s v=""/>
    <e v="#VALUE!"/>
    <x v="9"/>
    <s v="2,4 D"/>
    <s v="Herbicide"/>
  </r>
  <r>
    <d v="2016-05-29T00:00:00"/>
    <s v="May, 2016"/>
    <s v="May, 2016´"/>
    <s v="Nufarm Industria Quimica E Farmaceutica Sa"/>
    <x v="4"/>
    <s v=""/>
    <s v="Jiangsu Institute Of Ecomones Co., Ltd."/>
    <s v="SHANGHAI"/>
    <s v="SANTOS"/>
    <s v="38089329"/>
    <s v="1X40HC CONTAINER(S) SAID TO CONTAIN 2,400 CARTON METSULFURON-METHYL 60%WDG (NUFURON) CLASS:9 UN:3077"/>
    <n v="6960"/>
    <n v="6.96"/>
    <n v="43800"/>
    <n v="6.2931034482758621"/>
    <x v="12"/>
    <s v="Nufuron"/>
    <s v="Herbicide"/>
  </r>
  <r>
    <d v="2016-05-29T00:00:00"/>
    <s v="May, 2016"/>
    <s v="May, 2016´"/>
    <s v="Nufarm Industria Quimica E Farmaceutica Sa"/>
    <x v="4"/>
    <s v="Ceará"/>
    <s v="Nufarm Australia"/>
    <s v="MELBOURNE"/>
    <s v="PECEM"/>
    <s v="29189912"/>
    <s v="120 PACKAGE NON HAZARDOUS TECHNICAL 2,4-DICHLOROPHENOXYACETIC ACID"/>
    <n v="109800"/>
    <n v="109.8"/>
    <n v="1232000"/>
    <n v="11.220400728597451"/>
    <x v="9"/>
    <s v="2,4 D"/>
    <s v="Herbicide"/>
  </r>
  <r>
    <d v="2016-05-29T00:00:00"/>
    <s v="May, 2016"/>
    <s v="May, 2016´"/>
    <s v="Nufarm Industria Quimica E Farmaceutica Sa"/>
    <x v="4"/>
    <s v=""/>
    <s v="Jiangsu Institute Of Ecomones Co., Ltd."/>
    <s v="SHANGHAI"/>
    <s v="SANTOS"/>
    <s v="38089329"/>
    <s v="1X40HC CONTAINER(S) SAID TO CONTAIN 2,400 CARTON METSULFURON-METHYL 60%WDG (NUFURON) CLASS:9 UN:3077"/>
    <n v="6960"/>
    <n v="6.96"/>
    <n v="43800"/>
    <n v="6.2931034482758621"/>
    <x v="12"/>
    <s v="Nufuron"/>
    <s v="Herbicide"/>
  </r>
  <r>
    <d v="2016-05-29T00:00:00"/>
    <s v="May, 2016"/>
    <s v="May, 2016´"/>
    <s v="Nufarm Industria Quimica E Farmaceutica Sa"/>
    <x v="4"/>
    <s v="Ceará"/>
    <s v="Yongnong Biosciences Co., Ltd."/>
    <s v="SHANGHAI"/>
    <s v="PECEM"/>
    <s v="29333921"/>
    <s v="40 BAGS PICLORAM TECH"/>
    <n v="20120"/>
    <n v="20.12"/>
    <n v="769000"/>
    <n v="38.220675944333998"/>
    <x v="2"/>
    <s v="Not Identified"/>
    <s v="Herbicide"/>
  </r>
  <r>
    <d v="2016-05-27T00:00:00"/>
    <s v="May, 2016"/>
    <s v="May, 2016´"/>
    <s v="Nufarm Industria Quimica E Farmaceutica Sa"/>
    <x v="4"/>
    <s v="Ceará"/>
    <s v="Indofil Industries Ltd."/>
    <s v="HAZIRA"/>
    <s v="SANTOS"/>
    <s v="38089200"/>
    <s v="6160 BAGS MANFIL 800 WP INDIAN  IMCO CL ASS: 9 UN NO.: 3077"/>
    <n v="163679.99"/>
    <n v="163.68"/>
    <n v="2085000"/>
    <n v="12.738270572963746"/>
    <x v="19"/>
    <s v="Manfill 800 WP"/>
    <s v="Fungicide"/>
  </r>
  <r>
    <d v="2016-05-25T00:00:00"/>
    <s v="May, 2016"/>
    <s v="May, 2016´"/>
    <s v="Nufarm Industria Quimica E Farmaceutica Sa"/>
    <x v="4"/>
    <s v="Ceará"/>
    <s v="United Transport Tankcontainers Utt"/>
    <s v="HOUSTON (TX)"/>
    <s v="PECEM"/>
    <s v="29211923"/>
    <s v="5 BULK HAZARDOUS CARGO UN 1221, ISOPROPYLAMINE, 3 (8) I MONOISOPROPYLAMINE, BULK"/>
    <n v="72485"/>
    <n v="72.489999999999995"/>
    <n v="303000"/>
    <n v="4.1801752086638615"/>
    <x v="13"/>
    <s v="Not Identified"/>
    <s v="General Chemical"/>
  </r>
  <r>
    <d v="2016-05-25T00:00:00"/>
    <s v="May, 2016"/>
    <s v="May, 2016´"/>
    <s v="Nufarm Industria Quimica E Farmaceutica Sa"/>
    <x v="4"/>
    <s v="Ceará"/>
    <s v="Taminco Bvba"/>
    <s v="ANTWERPEN"/>
    <s v="PECEM"/>
    <s v="29211100"/>
    <s v="20TK 2 BULK DMA 60% DIMETHYLAMINE MINIMUM 60% SOLUTION UN 1160 DIMETHYLAMINE, AQUEOUS SOLUTION, 3 (8), PG II FP -32 DEG C EMS NO: F-E, S-C (D/E)"/>
    <n v="37080"/>
    <n v="37.08"/>
    <n v="61200"/>
    <n v="1.6504854368932038"/>
    <x v="15"/>
    <s v="Not Identified"/>
    <s v="General Chemical"/>
  </r>
  <r>
    <d v="2016-05-25T00:00:00"/>
    <s v="May, 2016"/>
    <s v="May, 2016´"/>
    <s v="Nufarm Industria Quimica E Farmaceutica Sa"/>
    <x v="4"/>
    <s v="Ceará"/>
    <s v="United Transport Tankcontainers Utt"/>
    <s v="HOUSTON (TX)"/>
    <s v="PECEM"/>
    <s v="29211923"/>
    <s v="5 BULK MONOISOPROPYLAMINE, BULK UN 1221, ISOPROPYLAMINE, 3 (8) I"/>
    <n v="72384"/>
    <n v="72.38"/>
    <n v="302000"/>
    <n v="4.172192749778957"/>
    <x v="13"/>
    <s v="Not Identified"/>
    <s v="General Chemical"/>
  </r>
  <r>
    <d v="2016-05-23T00:00:00"/>
    <s v="May, 2016"/>
    <s v="May, 2016´"/>
    <s v="Nufarm Industria Quimica E Farmaceutica Sa"/>
    <x v="4"/>
    <s v="Rio Grande do Sul"/>
    <s v="Sulphur Mills Ltd."/>
    <s v="NHAVA SHEVA (JAWAHARLAL N"/>
    <s v="SANTOS"/>
    <s v="38089100"/>
    <s v="60 PALLETS STC 2400 BOXES NUPRID 700 WG (IMIDACLOPRID 70% WG): CLASS?: 9 UN NO?: 3077 P:G?: III"/>
    <n v="28860"/>
    <n v="28.86"/>
    <n v="595000"/>
    <n v="20.616770616770616"/>
    <x v="5"/>
    <s v="Nuprid"/>
    <s v="Insecticide"/>
  </r>
  <r>
    <d v="2016-05-22T00:00:00"/>
    <s v="May, 2016"/>
    <s v="May, 2016´"/>
    <s v="Nufarm Industria Quimica E Farmaceutica Sa"/>
    <x v="4"/>
    <s v="Ceará"/>
    <s v="Nutrichem Co., Ltd."/>
    <s v="SHANGHAI"/>
    <s v="SANTOS"/>
    <s v="29333935"/>
    <s v="(270DRUMS) CY / CY20 PALLETS IMAZETHAPYR TECH"/>
    <n v="11610"/>
    <n v="11.61"/>
    <n v="107000"/>
    <n v="9.2161929371231697"/>
    <x v="0"/>
    <s v="Kyte"/>
    <s v="Herbicide"/>
  </r>
  <r>
    <d v="2016-05-22T00:00:00"/>
    <s v="May, 2016"/>
    <s v="May, 2016´"/>
    <s v="Nufarm Industria Quimica E Farmaceutica Sa"/>
    <x v="4"/>
    <s v="Ceará"/>
    <s v="Ninhua Group Co., Ltd."/>
    <s v="SHANGHAI"/>
    <s v="PECEM"/>
    <s v="29322000"/>
    <s v="280 DRUMS ABAMECTIN TECNICO 98% UN:2588 CLASS:6.1"/>
    <n v="7840"/>
    <n v="7.84"/>
    <n v="73300"/>
    <n v="9.3494897959183678"/>
    <x v="24"/>
    <s v="Not Identified"/>
    <s v="Insecticide"/>
  </r>
  <r>
    <d v="2016-05-22T00:00:00"/>
    <s v="May, 2016"/>
    <s v="May, 2016´"/>
    <s v="Nufarm Industria Quimica E Farmaceutica Sa"/>
    <x v="4"/>
    <s v="Ceará"/>
    <s v="Nutrichem Co., Ltd."/>
    <s v="SHANGHAI"/>
    <s v="SANTOS"/>
    <s v="29333935"/>
    <s v="(270DRUMS) CY / CY 20 PALLETS IMAZETHAPYR TECH"/>
    <n v="11610"/>
    <n v="11.61"/>
    <n v="107000"/>
    <n v="9.2161929371231697"/>
    <x v="0"/>
    <s v="Kyte"/>
    <s v="Herbicide"/>
  </r>
  <r>
    <d v="2016-05-22T00:00:00"/>
    <s v="May, 2016"/>
    <s v="May, 2016´"/>
    <s v="Nufarm Industria Quimica E Farmaceutica Sa"/>
    <x v="4"/>
    <s v="Ceará"/>
    <s v="Nufarm Australia"/>
    <s v="MELBOURNE"/>
    <s v="PECEM"/>
    <s v="29189912"/>
    <s v="100 PACKAGE NON HAZARDOUS TECHNICAL 2,4-DICHLOROPHENOXYACETIC ACID"/>
    <n v="91500"/>
    <n v="91.5"/>
    <n v="1027000"/>
    <n v="11.224043715846994"/>
    <x v="9"/>
    <s v="2,4 D"/>
    <s v="Herbicide"/>
  </r>
  <r>
    <d v="2016-05-22T00:00:00"/>
    <s v="May, 2016"/>
    <s v="May, 2016´"/>
    <s v="Nufarm Industria Quimica E Farmaceutica Sa"/>
    <x v="4"/>
    <s v="Ceará"/>
    <s v="Nufarm Australia"/>
    <s v="MELBOURNE"/>
    <s v="PECEM"/>
    <s v="29189000"/>
    <s v="100 PACKAGE NON HAZARDOUS MCPA ACID"/>
    <n v="86500"/>
    <n v="86.5"/>
    <s v=""/>
    <e v="#VALUE!"/>
    <x v="9"/>
    <s v="2,4 D"/>
    <s v="Herbicide"/>
  </r>
  <r>
    <d v="2016-05-21T00:00:00"/>
    <s v="May, 2016"/>
    <s v="May, 2016´"/>
    <s v="Nufarm Industria Quimica E Farmaceutica Sa"/>
    <x v="4"/>
    <s v=""/>
    <s v="Ninhua Group Co., Ltd."/>
    <s v="SHANGHAI"/>
    <s v="SANTOS"/>
    <s v="38089329"/>
    <s v="NIPPON 40 (NICOSULFURON 40G/L OD)"/>
    <n v="12480"/>
    <n v="12.48"/>
    <n v="78400"/>
    <n v="6.2820512820512819"/>
    <x v="1"/>
    <s v="Nippon 40"/>
    <s v="Herbicide"/>
  </r>
  <r>
    <d v="2016-05-19T00:00:00"/>
    <s v="May, 2016"/>
    <s v="May, 2016´"/>
    <s v="Nufarm Industria Quimica E Farmaceutica Sa"/>
    <x v="4"/>
    <s v="Ceará"/>
    <s v="Nufarm Gmb H &amp; Co."/>
    <s v="HAMBURG"/>
    <s v="PECEM"/>
    <s v="29189912"/>
    <s v="120 PALLETS ACID TECNICO NUFARM"/>
    <n v="122760"/>
    <n v="122.76"/>
    <n v="2884000"/>
    <n v="23.492994460736398"/>
    <x v="9"/>
    <s v="2,4 D"/>
    <s v="Herbicide"/>
  </r>
  <r>
    <d v="2016-05-19T00:00:00"/>
    <s v="May, 2016"/>
    <s v="May, 2016´"/>
    <s v="Nufarm Industria Quimica E Farmaceutica Sa"/>
    <x v="4"/>
    <s v="Ceará"/>
    <s v="Taminco Bvba"/>
    <s v="ANTWERPEN"/>
    <s v="PECEM"/>
    <s v="29210000"/>
    <s v="6 BULK DMA 60% DIMETHYLAMINE MINIMUM 60% SOLUTION UN 1160 DIMETHYLAMINE, AQUEOUS SOLUTION, 3 (8), PG II FP -32 DEG C EMS NO: F-E, S-C (D/E)"/>
    <n v="111380"/>
    <n v="111.38"/>
    <n v="360000"/>
    <n v="3.2321781289279943"/>
    <x v="15"/>
    <s v="Not Identified"/>
    <s v="General Chemical"/>
  </r>
  <r>
    <d v="2016-05-16T00:00:00"/>
    <s v="May, 2016"/>
    <s v="May, 2016´"/>
    <s v="Nufarm Industria Quimica E Farmaceutica Sa"/>
    <x v="4"/>
    <s v="Paraná"/>
    <s v="Sulphur Mills Ltd."/>
    <s v="NHAVA SHEVA (JAWAHARLAL N"/>
    <s v="SANTOS"/>
    <s v="38089100"/>
    <s v="2400 BOXES = 60 PALLETS NUPRID 7:00 WG (IMIDACLOPRID 70% WG)  UN NO.:3077 CLASS. 9 PACKING GROUP. III INVOICE NO. 9050000116"/>
    <n v="28860"/>
    <n v="28.86"/>
    <n v="595000"/>
    <n v="20.616770616770616"/>
    <x v="5"/>
    <s v="Nuprid"/>
    <s v="Insecticide"/>
  </r>
  <r>
    <d v="2016-05-15T00:00:00"/>
    <s v="May, 2016"/>
    <s v="May, 2016´"/>
    <s v="Nufarm Industria Quimica E Farmaceutica Sa"/>
    <x v="4"/>
    <s v="Ceará"/>
    <s v="Ninhua Group Co., Ltd."/>
    <s v="SHANGHAI"/>
    <s v="PECEM"/>
    <s v="29309054"/>
    <s v="376 DRUMS DIMETOATO TECNICO AGRIPEC UN:2783 CLASS:6.1 ORGANOPHOSPHORUS PESTICIDE, SOLID, TOXIC"/>
    <n v="63168"/>
    <n v="63.17"/>
    <n v="454000"/>
    <n v="7.1871833839918944"/>
    <x v="35"/>
    <s v="Not Identified"/>
    <s v="Insecticide"/>
  </r>
  <r>
    <d v="2016-05-15T00:00:00"/>
    <s v="May, 2016"/>
    <s v="May, 2016´"/>
    <s v="Nufarm Industria Quimica E Farmaceutica Sa"/>
    <x v="4"/>
    <s v=""/>
    <s v="Jiangsu Institute Of Ecomones Co., Ltd."/>
    <s v="SHANGHAI"/>
    <s v="SANTOS"/>
    <s v="38089329"/>
    <s v="1260 CARTONS = 40PALLETS CHLORIMURON-ETHYL 25%WDG (KROMO 250WG) CLASS:9 UN:3077 PROPER SHIPPING NAME: ENVIRONMENTALLY HAZARDOUS SUBSTANCE, SOLID, N.O.S. VARIATION REMARKS: IMO CLASS: 9 MARINE POLLUTANT: D UN NUMBER: 3077 AMEND: 7 PACKING GROUP: 3 PSA GROUP: EMS NO: FA/SF SUBSIDIARY RISK 1: SUBSIDIARY RISK 2:"/>
    <n v="14112"/>
    <n v="14.11"/>
    <n v="88700"/>
    <n v="6.2854308390022675"/>
    <x v="28"/>
    <s v="Kromo"/>
    <s v="Herbicide"/>
  </r>
  <r>
    <d v="2016-05-12T00:00:00"/>
    <s v="May, 2016"/>
    <s v="May, 2016´"/>
    <s v="Nufarm Industria Quimica E Farmaceutica Sa"/>
    <x v="4"/>
    <s v=""/>
    <s v="Astec Chemicals Pvt., Ltd."/>
    <s v="NHAVA SHEVA (JAWAHARLAL N"/>
    <s v="SANTOS"/>
    <s v="38089322"/>
    <s v="20 PALLETS CONTAINING 900 CARTONS NAVAJO ( 2,4-D DIMETHYL AMINE SALT 80% SP )"/>
    <n v="19600"/>
    <n v="19.600000000000001"/>
    <n v="189000"/>
    <n v="9.6428571428571423"/>
    <x v="15"/>
    <s v="Not Identified"/>
    <s v="General Chemical"/>
  </r>
  <r>
    <d v="2016-05-12T00:00:00"/>
    <s v="May, 2016"/>
    <s v="May, 2016´"/>
    <s v="Nufarm Industria Quimica E Farmaceutica Sa"/>
    <x v="4"/>
    <s v=""/>
    <s v="Astec Chemicals Pvt., Ltd."/>
    <s v="NHAVA SHEVA (JAWAHARLAL N"/>
    <s v="SANTOS"/>
    <s v="38089322"/>
    <s v="40 PALLETS CONTAINING 1800 CARTONS NAVAJO ( 2,4-D DIMETHYL AMINE SALT 80% SP )"/>
    <n v="39200"/>
    <n v="39.200000000000003"/>
    <n v="378000"/>
    <n v="9.6428571428571423"/>
    <x v="15"/>
    <s v="Not Identified"/>
    <s v="General Chemical"/>
  </r>
  <r>
    <d v="2016-05-12T00:00:00"/>
    <s v="May, 2016"/>
    <s v="May, 2016´"/>
    <s v="Nufarm Industria Quimica E Farmaceutica Sa"/>
    <x v="4"/>
    <s v="Ceará"/>
    <s v="Nufarm Gmb H &amp; Co."/>
    <s v="HAMBURG"/>
    <s v="PECEM"/>
    <s v="29189912"/>
    <s v="160 PACKAGES = CLL 2,4-D ACID TECNICONUFARM"/>
    <n v="163679.99"/>
    <n v="163.68"/>
    <n v="3846000"/>
    <n v="23.497068884229527"/>
    <x v="9"/>
    <s v="2,4 D"/>
    <s v="Herbicide"/>
  </r>
  <r>
    <d v="2016-05-11T00:00:00"/>
    <s v="May, 2016"/>
    <s v="May, 2016´"/>
    <s v="Nufarm Industria Quimica E Farmaceutica Sa"/>
    <x v="4"/>
    <s v="Ceará"/>
    <s v="United Transport Tankcontainers Utt"/>
    <s v="HOUSTON (TX)"/>
    <s v="PECEM"/>
    <s v="29211923"/>
    <s v="4 BULK CLASS 3 ISOPROPYLAMINE UN 1221, PG I FP -30.0 CEL"/>
    <n v="57988"/>
    <n v="57.99"/>
    <n v="242000"/>
    <n v="4.1732772297716769"/>
    <x v="13"/>
    <s v="Not Identified"/>
    <s v="General Chemical"/>
  </r>
  <r>
    <d v="2016-05-11T00:00:00"/>
    <s v="May, 2016"/>
    <s v="May, 2016´"/>
    <s v="Nufarm Industria Quimica E Farmaceutica Sa"/>
    <x v="4"/>
    <s v="Ceará"/>
    <s v="United Transport Tankcontainers Utt"/>
    <s v="HOUSTON (TX)"/>
    <s v="PECEM"/>
    <s v="29211923"/>
    <s v="7 BULK CLASS 3 ISOPROPYLAMINE UN 1221, PG I FP -30.0 CEL"/>
    <n v="101488"/>
    <n v="101.49"/>
    <n v="424000"/>
    <n v="4.1778338325713387"/>
    <x v="13"/>
    <s v="Not Identified"/>
    <s v="General Chemical"/>
  </r>
  <r>
    <d v="2016-05-11T00:00:00"/>
    <s v="May, 2016"/>
    <s v="May, 2016´"/>
    <s v="Nufarm Industria Quimica E Farmaceutica Sa"/>
    <x v="4"/>
    <s v="Ceará"/>
    <s v="Intermodal Tank Transport"/>
    <s v="HOUSTON (TX)"/>
    <s v="PECEM"/>
    <s v="28152000"/>
    <s v="4 TANK UN1814 POTASSIUM HYDROXIDE, SOLUTION 19,831KGS NM / NN CLASS 8 PG II RQ CAUSTIC POTASH, LIQUID 50% CAUSTIC POTASH MEMBRANE GRADE KOH 50% (IMPORTADO)"/>
    <n v="79306"/>
    <n v="79.31"/>
    <n v="65100"/>
    <n v="0.82087105641439484"/>
    <x v="37"/>
    <s v="Not Identified"/>
    <s v="General Chemical"/>
  </r>
  <r>
    <d v="2016-05-11T00:00:00"/>
    <s v="May, 2016"/>
    <s v="May, 2016´"/>
    <s v="Nufarm Industria Quimica E Farmaceutica Sa"/>
    <x v="4"/>
    <s v="Ceará"/>
    <s v="United Transport Tankcontainers Utt"/>
    <s v="HOUSTON (TX)"/>
    <s v="PECEM"/>
    <s v="29211923"/>
    <s v="5 BULK CLASS 3 ISOPROPYLAMINE UN 1221, PG I FP -30.0 CEL"/>
    <n v="72413"/>
    <n v="72.41"/>
    <n v="302000"/>
    <n v="4.1705218676204545"/>
    <x v="13"/>
    <s v="Not Identified"/>
    <s v="General Chemical"/>
  </r>
  <r>
    <d v="2016-05-08T00:00:00"/>
    <s v="May, 2016"/>
    <s v="May, 2016´"/>
    <s v="Nufarm Industria Quimica E Farmaceutica Sa"/>
    <x v="4"/>
    <s v="Ceará"/>
    <s v="Nutrichem Co., Ltd."/>
    <s v="SHANGHAI"/>
    <s v="SANTOS"/>
    <s v="29333935"/>
    <s v="(270DRUMS) IMAZETHAPYR TECH"/>
    <n v="11610"/>
    <n v="11.61"/>
    <n v="107000"/>
    <n v="9.2161929371231697"/>
    <x v="0"/>
    <s v="Kyte"/>
    <s v="Herbicide"/>
  </r>
  <r>
    <d v="2016-05-07T00:00:00"/>
    <s v="May, 2016"/>
    <s v="May, 2016´"/>
    <s v="Nufarm Industria Quimica E Farmaceutica Sa"/>
    <x v="4"/>
    <s v="Ceará"/>
    <s v="Nutrichem Co., Ltd."/>
    <s v="SHANGHAI"/>
    <s v="PECEM"/>
    <s v="29339969"/>
    <s v="140 PALLETS 630 DR TEBUCONAZOLE TECHNICAL (TEBUCONAZOLE TECNICO AGRIPEC) CLASS:9 UN:3077 PG:III"/>
    <n v="33390"/>
    <n v="33.39"/>
    <n v="473000"/>
    <n v="14.165917939502846"/>
    <x v="8"/>
    <s v="Torque"/>
    <s v="Fungicide"/>
  </r>
  <r>
    <d v="2016-05-03T00:00:00"/>
    <s v="May, 2016"/>
    <s v="May, 2016´"/>
    <s v="Nufarm Industria Quimica E Farmaceutica Sa"/>
    <x v="4"/>
    <s v="Ceará"/>
    <s v="United Transport Tankcontainers Utt"/>
    <s v="HOUSTON (TX)"/>
    <s v="PECEM"/>
    <s v="29211923"/>
    <s v="7 BULK UN 1221, ISOPROPYLAMINE, 3 (8) I FLASHPOINT (-22F -30\´B0C) EMS NO: F-E, S-C MONOISOPROPYLAMINE, BULK"/>
    <n v="101533"/>
    <n v="101.53"/>
    <n v="424000"/>
    <n v="4.1759821929815919"/>
    <x v="13"/>
    <s v="Not Identified"/>
    <s v="General Chemical"/>
  </r>
  <r>
    <d v="2016-05-03T00:00:00"/>
    <s v="May, 2016"/>
    <s v="May, 2016´"/>
    <s v="Nufarm Industria Quimica E Farmaceutica Sa"/>
    <x v="4"/>
    <s v="Ceará"/>
    <s v="United Transport Tankcontainers Utt"/>
    <s v="HOUSTON (TX)"/>
    <s v="PECEM"/>
    <s v="29211923"/>
    <s v="5 BULK UN 1221, ISOPROPYLAMINE, 3 (8) I FLASHPOINT (-22F -30\´B0C) EMS NO: F-E, S-C MONOISOPROPYLAMINE, BULK"/>
    <n v="72413"/>
    <n v="72.41"/>
    <n v="302000"/>
    <n v="4.1705218676204545"/>
    <x v="13"/>
    <s v="Not Identified"/>
    <s v="General Chemical"/>
  </r>
  <r>
    <d v="2016-05-03T00:00:00"/>
    <s v="May, 2016"/>
    <s v="May, 2016´"/>
    <s v="Nufarm Industria Quimica E Farmaceutica Sa"/>
    <x v="4"/>
    <s v="Ceará"/>
    <s v="United Transport Tankcontainers Utt"/>
    <s v="HOUSTON (TX)"/>
    <s v="PECEM"/>
    <s v="29211923"/>
    <s v="7 BULK UN 1221, ISOPROPYLAMINE, 3 (8) I FLASHPOINT (-22F -30\´B0C) EMS NO: F-E, S-C MONOISOPROPYLAMINE, BULK"/>
    <n v="101425"/>
    <n v="101.43"/>
    <n v="424000"/>
    <n v="4.1804288883411385"/>
    <x v="13"/>
    <s v="Not Identified"/>
    <s v="General Chemical"/>
  </r>
  <r>
    <d v="2016-05-02T00:00:00"/>
    <s v="May, 2016"/>
    <s v="May, 2016´"/>
    <s v="Nufarm Industria Quimica E Farmaceutica Sa"/>
    <x v="4"/>
    <s v=""/>
    <s v="Sulphur Mills Ltd."/>
    <s v="NHAVA SHEVA (JAWAHARLAL N"/>
    <s v="SANTOS"/>
    <s v="38089100"/>
    <s v="80 PALLETS NUPRID 700 WG (IMIDACLOPRID 70% WG) PKG: 10 X 1 KG X 3200 BOXES INVOICE NO. EXP/177/EOU/15-16"/>
    <n v="38480"/>
    <n v="38.479999999999997"/>
    <n v="793000"/>
    <n v="20.608108108108109"/>
    <x v="5"/>
    <s v="Nuprid"/>
    <s v="Insecticide"/>
  </r>
  <r>
    <d v="2016-05-01T00:00:00"/>
    <s v="May, 2016"/>
    <s v="May, 2016´"/>
    <s v="Nufarm Industria Quimica E Farmaceutica Sa"/>
    <x v="4"/>
    <s v="Ceará"/>
    <s v="Ninhua Group Co., Ltd."/>
    <s v="SHANGHAI"/>
    <s v="PECEM"/>
    <s v="29309054"/>
    <s v="470 DRUMS DIMETOATO TECNICO AGRIPEC UN:2783 CLASS:6.1 WOODEN PACKAGE : NOT APPLICABLE (NOT USED) NAME OF MANUFACTURER: FUJIAN SANNONG,CHEMICAL IMPORT E EXPORT CO.LTD XUBI,SANMING,FUJIAN-CHINA"/>
    <n v="78960"/>
    <n v="78.959999999999994"/>
    <n v="568000"/>
    <n v="7.1935157041540023"/>
    <x v="35"/>
    <s v="Not Identified"/>
    <s v="Insecticide"/>
  </r>
  <r>
    <d v="2016-05-01T00:00:00"/>
    <s v="May, 2016"/>
    <s v="May, 2016´"/>
    <s v="Nufarm Industria Quimica E Farmaceutica Sa"/>
    <x v="4"/>
    <s v="Ceará"/>
    <s v="Sinochem Ningbo Ltd."/>
    <s v="SHANGHAI"/>
    <s v="PECEM"/>
    <s v="29333935"/>
    <s v="150 BAGS IMAZETAPIR TECNICO AGRIPEC"/>
    <n v="67875"/>
    <n v="67.88"/>
    <n v="624000"/>
    <n v="9.193370165745856"/>
    <x v="0"/>
    <s v="Kyte"/>
    <s v="Herbicide"/>
  </r>
  <r>
    <d v="2016-04-30T00:00:00"/>
    <s v="April, 2016"/>
    <s v="April, 2016´"/>
    <s v="Nufarm Industria Quimica E Farmaceutica Sa"/>
    <x v="4"/>
    <s v="Ceará"/>
    <s v="Gharda Chemicals Ltd."/>
    <s v="ROTTERDAM"/>
    <s v="PECEM"/>
    <s v="29269000"/>
    <s v="160 DR ( CYPERMETHRIN TECHNICAL ) PYRETHROID, PESTICIDE, LIQUID, TOXIC6.1 UN3352 PACKING GROUP III MARINE POLLUTANT"/>
    <n v="39520"/>
    <n v="39.520000000000003"/>
    <n v="70300"/>
    <n v="1.7788461538461537"/>
    <x v="16"/>
    <s v="Not Identified"/>
    <s v="Insecticide"/>
  </r>
  <r>
    <d v="2016-04-29T00:00:00"/>
    <s v="April, 2016"/>
    <s v="April, 2016´"/>
    <s v="Nufarm Industria Quimica E Farmaceutica Sa"/>
    <x v="4"/>
    <s v="Ceará"/>
    <s v="Taminco Bvba"/>
    <s v="ANTWERPEN"/>
    <s v="PECEM"/>
    <s v="29211100"/>
    <s v="6 X 20´S.O.INTERMODAL TANK CONTAINER 6 TANK PROPER SHIPPING NAME: UN 1160,DIMETHYLAMINE,AQUEOUS,SOLUTION, 3(8),II PRODUCT TARE NAME: DIMETILAMINE 60% UN: 1160 IMO: 3(8)"/>
    <n v="108960"/>
    <n v="108.96"/>
    <n v="216000"/>
    <n v="1.9823788546255507"/>
    <x v="15"/>
    <s v="Not Identified"/>
    <s v="General Chemical"/>
  </r>
  <r>
    <d v="2016-04-29T00:00:00"/>
    <s v="April, 2016"/>
    <s v="April, 2016´"/>
    <s v="Nufarm Industria Quimica E Farmaceutica Sa"/>
    <x v="4"/>
    <s v="Ceará"/>
    <s v="Taminco Bvba"/>
    <s v="ANTWERPEN"/>
    <s v="PECEM"/>
    <s v="29211100"/>
    <s v="6 X 20´S.O.INTERMODAL TANK CONTAINER 6 TANK PROPER SHIPPING NAME: UN 1160,DIMETHYLAMINE,AQUEOUS,SOLUTION, 3(8),II UN: 1160 IMO: 3(8)"/>
    <n v="111400"/>
    <n v="111.4"/>
    <n v="221000"/>
    <n v="1.9838420107719927"/>
    <x v="15"/>
    <s v="Not Identified"/>
    <s v="General Chemical"/>
  </r>
  <r>
    <d v="2016-04-29T00:00:00"/>
    <s v="April, 2016"/>
    <s v="April, 2016´"/>
    <s v="Nufarm Industria Quimica E Farmaceutica Sa"/>
    <x v="4"/>
    <s v="Ceará"/>
    <s v="Nufarm Gmb H &amp; Co."/>
    <s v="HAMBURG"/>
    <s v="PECEM"/>
    <s v="29189912"/>
    <s v="120 PALLETS 2,4-D ACID TECNICO NUFARM BIG BAGS, ON PALLETS"/>
    <n v="122760"/>
    <n v="122.76"/>
    <n v="2268000"/>
    <n v="18.475073313782993"/>
    <x v="9"/>
    <s v="2,4 D"/>
    <s v="Herbicide"/>
  </r>
  <r>
    <d v="2016-04-29T00:00:00"/>
    <s v="April, 2016"/>
    <s v="April, 2016´"/>
    <s v="Nufarm Industria Quimica E Farmaceutica Sa"/>
    <x v="4"/>
    <s v="Ceará"/>
    <s v="Gat Microencapsulation Ag"/>
    <s v="EBENFURTH"/>
    <s v="PECEM"/>
    <s v="38089100"/>
    <s v="20 IBC PESTICIDE, LIQUID,TOXIC, N.O.S.(LAMBDA-CYHALOTHRIN) KAISO 250 CS- UN 2902/CLASS6.1/PG III"/>
    <n v="21557"/>
    <n v="21.56"/>
    <n v="447000"/>
    <n v="20.735723894790556"/>
    <x v="6"/>
    <s v="Kaiso"/>
    <s v="Pesticide"/>
  </r>
  <r>
    <d v="2016-04-27T00:00:00"/>
    <s v="April, 2016"/>
    <s v="April, 2016´"/>
    <s v="Nufarm Industria Quimica E Farmaceutica Sa"/>
    <x v="4"/>
    <s v="Ceará"/>
    <s v="Stolt Nielsen Transport Group"/>
    <s v="VERACRUZ"/>
    <s v="PECEM"/>
    <s v="29211100"/>
    <s v="5 CONT. 20´X8´ TANK CONTAINER SLAC 5 TANK DIMETHYLAMINE, AQUEOUS SOLUTION UN 1160 / CLASS 3 (8) / PG:II / F.P. &gt;-30C CLASS 3, PAGE II DIMETHYLAMINE, AQUEOUS SOLUTION UN 1160 FP-30.0 CEL"/>
    <n v="96700"/>
    <n v="96.7"/>
    <n v="104000"/>
    <n v="1.0754912099276113"/>
    <x v="15"/>
    <s v="Not Identified"/>
    <s v="General Chemical"/>
  </r>
  <r>
    <d v="2016-04-24T00:00:00"/>
    <s v="April, 2016"/>
    <s v="April, 2016´"/>
    <s v="Nufarm Industria Quimica E Farmaceutica Sa"/>
    <x v="4"/>
    <s v=""/>
    <s v="Jiangsu Institute Of Ecomones Co., Ltd."/>
    <s v="SHANGHAI"/>
    <s v="SANTOS"/>
    <s v="38089329"/>
    <s v="2400 CARTONS 40 PALLETS METSULFURON-METHYL 60%WDG (NUFURON) CLASS:9 UN:3077 UN NUMBER: 3077 AMEND: 7"/>
    <n v="6960"/>
    <n v="6.96"/>
    <n v="32600"/>
    <n v="4.6839080459770113"/>
    <x v="12"/>
    <s v="Nufuron"/>
    <s v="Herbicide"/>
  </r>
  <r>
    <d v="2016-04-24T00:00:00"/>
    <s v="April, 2016"/>
    <s v="April, 2016´"/>
    <s v="Nufarm Industria Quimica E Farmaceutica Sa"/>
    <x v="4"/>
    <s v="Ceará"/>
    <s v="Nufarm Australia"/>
    <s v="MELBOURNE"/>
    <s v="PECEM"/>
    <s v="29333921"/>
    <s v="40 PACKAGE NON HAZARDOUS PICLORAM TECH"/>
    <n v="20560"/>
    <n v="20.56"/>
    <n v="1669000"/>
    <n v="81.177042801556425"/>
    <x v="2"/>
    <s v="Not Identified"/>
    <s v="Herbicide"/>
  </r>
  <r>
    <d v="2016-04-24T00:00:00"/>
    <s v="April, 2016"/>
    <s v="April, 2016´"/>
    <s v="Nufarm Industria Quimica E Farmaceutica Sa"/>
    <x v="4"/>
    <s v="Ceará"/>
    <s v="Nufarm Australia"/>
    <s v="MELBOURNE"/>
    <s v="PECEM"/>
    <s v="29333921"/>
    <s v="20 PACKAGE NON HAZARDOUS PICLORAM TECH"/>
    <n v="10280"/>
    <n v="10.28"/>
    <n v="834000"/>
    <n v="81.128404669260703"/>
    <x v="2"/>
    <s v="Not Identified"/>
    <s v="Herbicide"/>
  </r>
  <r>
    <d v="2016-04-20T00:00:00"/>
    <s v="April, 2016"/>
    <s v="April, 2016´"/>
    <s v="Nufarm Industria Quimica E Farmaceutica Sa"/>
    <x v="4"/>
    <s v="Ceará"/>
    <s v="United Transport Tankcontainers Utt"/>
    <s v="HOUSTON (TX)"/>
    <s v="PECEM"/>
    <s v="29211923"/>
    <s v="1 BULK UN 1221, ISOPROPYLAMINE, 3 (8) I CLASS 3"/>
    <n v="14479"/>
    <n v="14.48"/>
    <n v="47900"/>
    <n v="3.3082395193038194"/>
    <x v="13"/>
    <s v="Not Identified"/>
    <s v="General Chemical"/>
  </r>
  <r>
    <d v="2016-04-20T00:00:00"/>
    <s v="April, 2016"/>
    <s v="April, 2016´"/>
    <s v="Nufarm Industria Quimica E Farmaceutica Sa"/>
    <x v="4"/>
    <s v="Ceará"/>
    <s v="United Transport Tankcontainers Utt"/>
    <s v="HOUSTON (TX)"/>
    <s v="PECEM"/>
    <s v="29211923"/>
    <s v="7 BULK UN 1221, ISOPROPYLAMINE, 3 (8) I FLASHPOINT (-22F -30\´B0C) EMS NO: F-E, S-C"/>
    <n v="101433"/>
    <n v="101.43"/>
    <n v="336000"/>
    <n v="3.3125314246842743"/>
    <x v="13"/>
    <s v="Not Identified"/>
    <s v="General Chemical"/>
  </r>
  <r>
    <d v="2016-04-19T00:00:00"/>
    <s v="April, 2016"/>
    <s v="April, 2016´"/>
    <s v="Nufarm Industria Quimica E Farmaceutica Sa"/>
    <x v="4"/>
    <s v=""/>
    <s v="Sulphur Mills Ltd."/>
    <s v="NHAVA SHEVA (JAWAHARLAL N"/>
    <s v="SANTOS"/>
    <s v="38089100"/>
    <s v="1X20? GP 20 PALLETS CONTAINING 800 BOXES NUPRID 700 WG (IMIDACLOPRID 70% WG)INVOIC:E NO. EXP/173/EOU/15-16"/>
    <n v="9620"/>
    <n v="9.6199999999999992"/>
    <n v="200000"/>
    <n v="20.79002079002079"/>
    <x v="5"/>
    <s v="Nuprid"/>
    <s v="Insecticide"/>
  </r>
  <r>
    <d v="2016-04-19T00:00:00"/>
    <s v="April, 2016"/>
    <s v="April, 2016´"/>
    <s v="Nufarm Industria Quimica E Farmaceutica Sa"/>
    <x v="4"/>
    <s v=""/>
    <s v="Sulphur Mills Ltd."/>
    <s v="NHAVA SHEVA (JAWAHARLAL N"/>
    <s v="SANTOS"/>
    <s v="38089100"/>
    <s v="5X20? GP 100 PALLETS CONTAINING 4000 BOXES NUPRID 700 WG (IMIDACLOPRID 70%: WG) UN NO.?: 3077 I:MO CLASS ?: 9 PACKING GROUP ?: III"/>
    <n v="48100"/>
    <n v="48.1"/>
    <n v="998000"/>
    <n v="20.74844074844075"/>
    <x v="5"/>
    <s v="Nuprid"/>
    <s v="Insecticide"/>
  </r>
  <r>
    <d v="2016-04-17T00:00:00"/>
    <s v="April, 2016"/>
    <s v="April, 2016´"/>
    <s v="Nufarm Industria Quimica E Farmaceutica Sa"/>
    <x v="4"/>
    <s v="Ceará"/>
    <s v="United Transport Tankcontainers Utt"/>
    <s v="NEW ORLEANS (LA)"/>
    <s v="PECEM"/>
    <s v="29211923"/>
    <s v="8 20 TANK CONTA  8 TANK MONOISOPROPILAMINA (MIPA) 99.5% UN 1221, ISOPROPYLAMINE, CLASS 3 (8), PG I"/>
    <n v="120375"/>
    <n v="120.38"/>
    <n v="398000"/>
    <n v="3.3063343717549327"/>
    <x v="13"/>
    <s v="Not Identified"/>
    <s v="General Chemical"/>
  </r>
  <r>
    <d v="2016-04-16T00:00:00"/>
    <s v="April, 2016"/>
    <s v="April, 2016´"/>
    <s v="Nufarm Industria Quimica E Farmaceutica Sa"/>
    <x v="4"/>
    <s v="Ceará"/>
    <s v="Ninhua Group Co., Ltd."/>
    <s v="SHANGHAI"/>
    <s v="PECEM"/>
    <s v="29309054"/>
    <s v="DIMETOATO TECNICO AGRIPEC UN?:2783 CLASS?:6.1"/>
    <n v="47376"/>
    <n v="47.38"/>
    <n v="288000"/>
    <n v="6.0790273556231007"/>
    <x v="35"/>
    <s v="Not Identified"/>
    <s v="Insecticide"/>
  </r>
  <r>
    <d v="2016-04-14T00:00:00"/>
    <s v="April, 2016"/>
    <s v="April, 2016´"/>
    <s v="Nufarm Industria Quimica E Farmaceutica Sa"/>
    <x v="4"/>
    <s v="Ceará"/>
    <s v="Nufarm Gmb H &amp; Co."/>
    <s v="HAMBURG"/>
    <s v="PECEM"/>
    <s v="29189912"/>
    <s v="120 PALLETS 2,4-D ACID TECNICO NUFARM"/>
    <n v="122760"/>
    <n v="122.76"/>
    <n v="2268000"/>
    <n v="18.475073313782993"/>
    <x v="9"/>
    <s v="2,4 D"/>
    <s v="Herbicide"/>
  </r>
  <r>
    <d v="2016-04-13T00:00:00"/>
    <s v="April, 2016"/>
    <s v="April, 2016´"/>
    <s v="Nufarm Industria Quimica E Farmaceutica Sa"/>
    <x v="4"/>
    <s v="Ceará"/>
    <s v="United Transport Tankcontainers Utt"/>
    <s v="HOUSTON (TX)"/>
    <s v="PECEM"/>
    <s v="29211923"/>
    <s v="6 BULK UN 1221, ISOPROPYLAMINE, 3 (8) I FLASHPOINT (-22F -30\´B0C) EMS NO: F-E, S-C"/>
    <n v="86772"/>
    <n v="86.77"/>
    <n v="287000"/>
    <n v="3.3075185543723782"/>
    <x v="13"/>
    <s v="Not Identified"/>
    <s v="General Chemical"/>
  </r>
  <r>
    <d v="2016-04-07T00:00:00"/>
    <s v="April, 2016"/>
    <s v="April, 2016´"/>
    <s v="Nufarm Industria Quimica E Farmaceutica Sa"/>
    <x v="4"/>
    <s v="Ceará"/>
    <s v="Nufarm Gmb H &amp; Co."/>
    <s v="HAMBURG"/>
    <s v="PECEM"/>
    <s v="29189912"/>
    <s v="120 PK PACKAGES = CLL 2,4-D ACID TECNICONUFARM"/>
    <n v="122760"/>
    <n v="122.76"/>
    <n v="2268000"/>
    <n v="18.475073313782993"/>
    <x v="9"/>
    <s v="2,4 D"/>
    <s v="Herbicide"/>
  </r>
  <r>
    <d v="2016-04-06T00:00:00"/>
    <s v="April, 2016"/>
    <s v="April, 2016´"/>
    <s v="Nufarm Industria Quimica E Farmaceutica Sa"/>
    <x v="4"/>
    <s v="Ceará"/>
    <s v="United Transport Tankcontainers Utt"/>
    <s v="HOUSTON (TX)"/>
    <s v="PECEM"/>
    <s v="29211923"/>
    <s v="7 BULK UN 1221, ISOPROPYLAMINE, 3 (8) I FLASHPOINT (-22F -30\´B0C) EMS NO: F-E, S-C MONOISOPROPYLAMINE, BULK"/>
    <n v="101396"/>
    <n v="101.4"/>
    <n v="336000"/>
    <n v="3.3137401869896248"/>
    <x v="13"/>
    <s v="Not Identified"/>
    <s v="General Chemical"/>
  </r>
  <r>
    <d v="2016-04-06T00:00:00"/>
    <s v="April, 2016"/>
    <s v="April, 2016´"/>
    <s v="Nufarm Industria Quimica E Farmaceutica Sa"/>
    <x v="4"/>
    <s v="Ceará"/>
    <s v="United Transport Tankcontainers Utt"/>
    <s v="HOUSTON (TX)"/>
    <s v="PECEM"/>
    <s v="29211923"/>
    <s v="7 BULK UN 1221, ISOPROPYLAMINE, 3 (8) I FLASHPOINT (-22F -30\´B0C) EMS NO: F-E, S-C MONOISOPROPYLAMINE, BULK"/>
    <n v="101276"/>
    <n v="101.28"/>
    <n v="335000"/>
    <n v="3.307792566847032"/>
    <x v="13"/>
    <s v="Not Identified"/>
    <s v="General Chemical"/>
  </r>
  <r>
    <d v="2016-04-04T00:00:00"/>
    <s v="April, 2016"/>
    <s v="April, 2016´"/>
    <s v="Nufarm Industria Quimica E Farmaceutica Sa"/>
    <x v="4"/>
    <s v="Paraná"/>
    <s v="Sulphur Mills Ltd."/>
    <s v="NHAVA SHEVA (JAWAHARLAL N"/>
    <s v="SANTOS"/>
    <s v="38089100"/>
    <s v="3X20 GP SAID TO CONTAIN 60 PALLETS CONTAINING 2400 BOXES NUPRID (IMIDACLOPRID 70% WG) INVOICE NO. EXP/170/EOU/15-16"/>
    <n v="28860"/>
    <n v="28.86"/>
    <n v="599000"/>
    <n v="20.755370755370755"/>
    <x v="5"/>
    <s v="Nuprid"/>
    <s v="Insecticide"/>
  </r>
  <r>
    <d v="2016-04-03T00:00:00"/>
    <s v="April, 2016"/>
    <s v="April, 2016´"/>
    <s v="Nufarm Industria Quimica E Farmaceutica Sa"/>
    <x v="4"/>
    <s v="Ceará"/>
    <s v="Newport China Tank Containers Co."/>
    <s v="HOUSTON (TX)"/>
    <s v="PECEM"/>
    <s v="28152000"/>
    <s v="4 TY  UN1814 POTASSIUMHYDROXIDE SOLUTION CLASS 8 PG II CAUSTIC POTASH, LIQUID 50% CAUSTICPOTASH MEMBRANE GRADE KOH 50% (IMPORTADO)"/>
    <n v="79823"/>
    <n v="79.819999999999993"/>
    <n v="69600"/>
    <n v="0.87192914322939508"/>
    <x v="37"/>
    <s v="Not Identified"/>
    <s v="General Chemical"/>
  </r>
  <r>
    <d v="2016-03-31T00:00:00"/>
    <s v="March, 2016"/>
    <s v="March, 2016´"/>
    <s v="Nufarm Industria Quimica E Farmaceutica Sa"/>
    <x v="4"/>
    <s v="Ceará"/>
    <s v="Nufarm Gmb H &amp; Co."/>
    <s v="HAMBURG"/>
    <s v="PECEM"/>
    <s v="29189912"/>
    <s v="160PKCOLLI 2,4-D ACIDTECNICO NUFARMCOLLI 2,4-D ACIDTECNICO NUFARM"/>
    <n v="163679.99"/>
    <n v="163.68"/>
    <n v="3053000"/>
    <n v="18.65224942890087"/>
    <x v="9"/>
    <s v="2,4 D"/>
    <s v="Herbicide"/>
  </r>
  <r>
    <d v="2016-03-31T00:00:00"/>
    <s v="March, 2016"/>
    <s v="March, 2016´"/>
    <s v="Nufarm Industria Quimica E Farmaceutica Sa"/>
    <x v="4"/>
    <s v="Ceará"/>
    <s v="Nufarm Uk Ltd."/>
    <s v="LE HAVRE"/>
    <s v="PECEM"/>
    <s v="29180000"/>
    <s v="139 BG MCPA ACID TECH"/>
    <n v="122000"/>
    <n v="122"/>
    <s v=""/>
    <e v="#VALUE!"/>
    <x v="9"/>
    <s v="2,4 D"/>
    <s v="Herbicide"/>
  </r>
  <r>
    <d v="2016-03-28T00:00:00"/>
    <s v="March, 2016"/>
    <s v="March, 2016´"/>
    <s v="Nufarm Industria Quimica E Farmaceutica Sa"/>
    <x v="4"/>
    <s v="Ceará"/>
    <s v="United Transport Tankcontainers Utt"/>
    <s v="NEW ORLEANS (LA)"/>
    <s v="PECEM"/>
    <s v="29211923"/>
    <s v="7 20´ X 8´ X 8´6&quot; TANK CONTA SLAC 7 ISO TANK MONOISOPROPILAMINA (MIPA) 99.5% UN 1221, ISOPROPYLAMINE, CLASS 3 (8), PG I"/>
    <n v="105161"/>
    <n v="105.16"/>
    <n v="343000"/>
    <n v="3.2616654463156491"/>
    <x v="13"/>
    <s v="Not Identified"/>
    <s v="General Chemical"/>
  </r>
  <r>
    <d v="2016-03-27T00:00:00"/>
    <s v="March, 2016"/>
    <s v="March, 2016´"/>
    <s v="Nufarm Industria Quimica E Farmaceutica Sa"/>
    <x v="4"/>
    <s v="Ceará"/>
    <s v="Changzhou August Agrochem Co., Ltd."/>
    <s v="ZHANGJIAGANG"/>
    <s v="SANTOS"/>
    <s v="38089300"/>
    <s v="350CTNS DANGEROUS CARGO 40 CARTOON BOXES X 20L PALLETS USED X 8 30 CARTOON BOXES X 20L 1 PALLET USED #9 UN 3082 PROPER SHIPPING NAME:ENVIRONMENTALLY HAZARDOUS SUBSTANCE, LIQUID, N.O.S (THIDIAZURON/DIURON MIXTURE)38089323 HAZARD CLASS:9 PACKING GROUP:III"/>
    <n v="8925"/>
    <n v="8.93"/>
    <n v="61800"/>
    <n v="6.9243697478991599"/>
    <x v="30"/>
    <s v="Not Identified"/>
    <s v="Herbicide"/>
  </r>
  <r>
    <d v="2016-03-25T00:00:00"/>
    <s v="March, 2016"/>
    <s v="March, 2016´"/>
    <s v="Nufarm Industria Quimica E Farmaceutica Sa"/>
    <x v="4"/>
    <s v="Ceará"/>
    <s v="Gharda Chemicals Ltd."/>
    <s v="ROTTERDAM"/>
    <s v="PECEM"/>
    <s v="29269023"/>
    <s v="160 DR ( CYPERMETHRIN TECHNICAL ) PYRETHROID, PESTICIDE, LIQUID, TOXIC6.1 UN3352 PACKING GROUP III MARINE POLLUTANT"/>
    <n v="39520"/>
    <n v="39.520000000000003"/>
    <n v="400000"/>
    <n v="10.121457489878543"/>
    <x v="16"/>
    <s v="Not Identified"/>
    <s v="Insecticide"/>
  </r>
  <r>
    <d v="2016-03-24T00:00:00"/>
    <s v="March, 2016"/>
    <s v="March, 2016´"/>
    <s v="Nufarm Industria Quimica E Farmaceutica Sa"/>
    <x v="4"/>
    <s v="Ceará"/>
    <s v="Nufarm Gmb H &amp; Co."/>
    <s v="HAMBURG"/>
    <s v="PECEM"/>
    <s v="29189912"/>
    <s v="160 PALLETS 2,4-D ACID TECNICO NUFARM"/>
    <n v="163679.99"/>
    <n v="163.68"/>
    <n v="3053000"/>
    <n v="18.65224942890087"/>
    <x v="9"/>
    <s v="2,4 D"/>
    <s v="Herbicide"/>
  </r>
  <r>
    <d v="2016-03-15T00:00:00"/>
    <s v="March, 2016"/>
    <s v="March, 2016´"/>
    <s v="Nufarm Industria Quimica E Farmaceutica Sa"/>
    <x v="4"/>
    <s v="Ceará"/>
    <s v="Gharda Chemicals Ltd."/>
    <s v="NHAVA SHEVA (JAWAHARLAL N"/>
    <s v="PECEM"/>
    <s v="29333922"/>
    <s v="340 STEEL DRUMS INSECTICIDE - CLORPIRIFOS TECNICOAGRIPEC FISCAL UN NO : 2783CLASS : 6.1 P KGGRP:II"/>
    <n v="103798"/>
    <n v="103.8"/>
    <n v="2630000"/>
    <n v="25.337675099712904"/>
    <x v="7"/>
    <s v="Agripec"/>
    <s v="Pesticide"/>
  </r>
  <r>
    <d v="2016-03-11T00:00:00"/>
    <s v="March, 2016"/>
    <s v="March, 2016´"/>
    <s v="Nufarm Industria Quimica E Farmaceutica Sa"/>
    <x v="4"/>
    <s v="Ceará"/>
    <s v="Nufarm Australia"/>
    <s v="MELBOURNE"/>
    <s v="PECEM"/>
    <s v="38089100"/>
    <s v="175 PACKAGE NUPRID 700WG 3077, ENVIRONMENTALLY HAZARDOUS SUBSTANCE, SOLID, N.O.S (CONTAINS IMIDACLOPRID), CLASS 9, PG III, EMS: F-A,S-F, MARINE POLLUTANT"/>
    <n v="14050"/>
    <n v="14.05"/>
    <n v="292000"/>
    <n v="20.782918149466191"/>
    <x v="5"/>
    <s v="Nuprid"/>
    <s v="Insecticide"/>
  </r>
  <r>
    <d v="2016-03-10T00:00:00"/>
    <s v="March, 2016"/>
    <s v="March, 2016´"/>
    <s v="Nufarm Industria Quimica E Farmaceutica Sa"/>
    <x v="4"/>
    <s v="Ceará"/>
    <s v="Arkema"/>
    <s v="LA CHAMBRE"/>
    <s v="FORTALEZA"/>
    <s v="29053910"/>
    <s v="20ST 20 PALLETS 80 DRUMS HEXILENO GLICOL (HG) NOT HAZARDOUS"/>
    <n v="17337"/>
    <n v="17.34"/>
    <n v="69500"/>
    <n v="4.0087673761319724"/>
    <x v="36"/>
    <s v="Not Identified"/>
    <s v="General Chemical"/>
  </r>
  <r>
    <d v="2016-03-06T00:00:00"/>
    <s v="March, 2016"/>
    <s v="March, 2016´"/>
    <s v="Nufarm Industria Quimica E Farmaceutica Sa"/>
    <x v="4"/>
    <s v="Ceará"/>
    <s v="Nufarm Australia"/>
    <s v="MELBOURNE"/>
    <s v="PECEM"/>
    <s v="29333921"/>
    <s v="40 PACKAGE NON HAZARDOUS PICLORAM TECH"/>
    <n v="20560"/>
    <n v="20.56"/>
    <n v="1662000"/>
    <n v="80.836575875486375"/>
    <x v="2"/>
    <s v="Not Identified"/>
    <s v="Herbicide"/>
  </r>
  <r>
    <d v="2016-03-03T00:00:00"/>
    <s v="March, 2016"/>
    <s v="March, 2016´"/>
    <s v="Nufarm Industria Quimica E Farmaceutica Sa"/>
    <x v="4"/>
    <s v="Ceará"/>
    <s v="Nufarm Gmb H &amp; Co."/>
    <s v="HAMBURG"/>
    <s v="PECEM"/>
    <s v="29189912"/>
    <s v="160 PACKAGES = COLLI2,4-D ACID TECNICO NUFARM"/>
    <n v="163679.99"/>
    <n v="163.68"/>
    <n v="3053000"/>
    <n v="18.65224942890087"/>
    <x v="9"/>
    <s v="2,4 D"/>
    <s v="Herbicide"/>
  </r>
  <r>
    <d v="2016-03-03T00:00:00"/>
    <s v="March, 2016"/>
    <s v="March, 2016´"/>
    <s v="Nufarm Industria Quimica E Farmaceutica Sa"/>
    <x v="4"/>
    <s v="Ceará"/>
    <s v="Taminco Bvba"/>
    <s v="ANTWERPEN"/>
    <s v="PECEM"/>
    <s v="29211100"/>
    <s v="5 X 20´S.O.INTERMODAL TANK CONTAINER 5TANK UN 1160,DIMETHYLAMINE,AQUEOUS,SOLUTION, 3(8),II"/>
    <n v="92460"/>
    <n v="92.46"/>
    <n v="189000"/>
    <n v="2.0441271901362752"/>
    <x v="15"/>
    <s v="Not Identified"/>
    <s v="General Chemical"/>
  </r>
  <r>
    <d v="2016-03-03T00:00:00"/>
    <s v="March, 2016"/>
    <s v="March, 2016´"/>
    <s v="Nufarm Industria Quimica E Farmaceutica Sa"/>
    <x v="4"/>
    <s v="Ceará"/>
    <s v="Nufarm Gmb H &amp; Co."/>
    <s v="HAMBURG"/>
    <s v="PECEM"/>
    <s v="29189912"/>
    <s v="160PALLETS 2,4-D ACID TECNICO NUFARM 1000 KG BIG BAGS, ON PALLETS"/>
    <n v="163679.99"/>
    <n v="163.68"/>
    <n v="3053000"/>
    <n v="18.65224942890087"/>
    <x v="9"/>
    <s v="2,4 D"/>
    <s v="Herbicide"/>
  </r>
  <r>
    <d v="2016-03-02T00:00:00"/>
    <s v="March, 2016"/>
    <s v="March, 2016´"/>
    <s v="Nufarm Industria Quimica E Farmaceutica Sa"/>
    <x v="4"/>
    <s v="Ceará"/>
    <s v="Newport China Tank Containers Co."/>
    <s v="HOUSTON (TX)"/>
    <s v="PECEM"/>
    <s v="29210000"/>
    <s v="5 TANK CHEMICAL NOS, HAZARDOUS MONOISOPROPYLAMINE - BULK UN 1221 ISOPROPYLAMINE, 3 (8) I FLASHPOINT (-22F,-30C) EMS NO: F-E, S-C"/>
    <n v="72294"/>
    <n v="72.290000000000006"/>
    <n v="193000"/>
    <n v="2.6696544664840789"/>
    <x v="13"/>
    <s v="Not Identified"/>
    <s v="General Chemical"/>
  </r>
  <r>
    <d v="2016-03-01T00:00:00"/>
    <s v="March, 2016"/>
    <s v="March, 2016´"/>
    <s v="Nufarm Industria Quimica E Farmaceutica Sa"/>
    <x v="4"/>
    <s v="Ceará"/>
    <s v="Gharda Chemicals Ltd."/>
    <s v="NHAVA SHEVA (JAWAHARLAL N"/>
    <s v="PECEM"/>
    <s v="29333922"/>
    <s v="6X20 GP 408 DRUMS (FOUR HUNDRED EIGHT DRUMS ONLY) INSECTICIDE -: CLORPIRIFOS TECNICO AGRIPEC ?: 408 DRUMS X 283.:50 KGS NON-REMOVABLE HEAD TYPE LACQUERED (EPOXY) COATED STEEL DRUM:S OF UN APPROVED SPECN. AND PALLETISE MANUFACTURER?: GHARDA CHEMICALS LIMITE:D D-1/2 MIDC, LOTE PARSHURAM, TAL KHED,DIST.RATNAGIRI - 415 722 MAH"/>
    <n v="124558"/>
    <n v="124.56"/>
    <n v="3156000"/>
    <n v="25.337593731434353"/>
    <x v="7"/>
    <s v="Agripec"/>
    <s v="Pesticide"/>
  </r>
  <r>
    <d v="2016-02-21T00:00:00"/>
    <s v="February, 2016"/>
    <s v="February, 2016´"/>
    <s v="Nufarm Industria Quimica E Farmaceutica Sa"/>
    <x v="4"/>
    <s v="Ceará"/>
    <s v="Biesterfeld Inc."/>
    <s v="SHANGHAI"/>
    <s v="PECEM"/>
    <s v="29309054"/>
    <s v="2X20´CONTR CONTAINING 188 DRUMS OF UN 2783,ORGANOPHOSPHORUS PESTICIDE, SOLID, TOXIC (DIMETHOATE TECH) CLASS 6.1, PG III"/>
    <n v="31960"/>
    <n v="31.96"/>
    <n v="185000"/>
    <n v="5.7884856070087611"/>
    <x v="35"/>
    <s v="Not Identified"/>
    <s v="Insecticide"/>
  </r>
  <r>
    <d v="2016-02-21T00:00:00"/>
    <s v="February, 2016"/>
    <s v="February, 2016´"/>
    <s v="Nufarm Industria Quimica E Farmaceutica Sa"/>
    <x v="4"/>
    <s v=""/>
    <s v="Ninhua Group Co., Ltd."/>
    <s v="SHANGHAI"/>
    <s v="SANTOS"/>
    <s v="38089329"/>
    <s v="NIPPON 40 (NICOSULFURON 40G/L OD)"/>
    <n v="12480"/>
    <n v="12.48"/>
    <n v="63800"/>
    <n v="5.1121794871794872"/>
    <x v="1"/>
    <s v="Nippon 40"/>
    <s v="Herbicide"/>
  </r>
  <r>
    <d v="2016-02-20T00:00:00"/>
    <s v="February, 2016"/>
    <s v="February, 2016´"/>
    <s v="Nufarm Industria Quimica E Farmaceutica Sa"/>
    <x v="4"/>
    <s v="Ceará"/>
    <s v="Sulphur Mills Ltd."/>
    <s v="HAZIRA"/>
    <s v="PECEM"/>
    <s v="38089100"/>
    <s v="19 IBCS KAISO 250CS LAMBD A-CYHALOTHRIN  INV NO.: EXP/094/PA N/15-16"/>
    <n v="20710"/>
    <n v="20.71"/>
    <n v="436000"/>
    <n v="21.05263157894737"/>
    <x v="6"/>
    <s v="Kaiso"/>
    <s v="Pesticide"/>
  </r>
  <r>
    <d v="2016-02-18T00:00:00"/>
    <s v="February, 2016"/>
    <s v="February, 2016´"/>
    <s v="Nufarm Industria Quimica E Farmaceutica Sa"/>
    <x v="4"/>
    <s v="Ceará"/>
    <s v="Nufarm Gmb H &amp; Co."/>
    <s v="HAMBURG"/>
    <s v="PECEM"/>
    <s v="29189912"/>
    <s v="160 PALLETS 2,4-D ACID TECNICO NUFARM"/>
    <n v="163679.99"/>
    <n v="163.68"/>
    <n v="3149000"/>
    <n v="19.238759728663229"/>
    <x v="9"/>
    <s v="2,4 D"/>
    <s v="Herbicide"/>
  </r>
  <r>
    <d v="2016-02-18T00:00:00"/>
    <s v="February, 2016"/>
    <s v="February, 2016´"/>
    <s v="Nufarm Industria Quimica E Farmaceutica Sa"/>
    <x v="4"/>
    <s v="Ceará"/>
    <s v="Nufarm Gmb H &amp; Co."/>
    <s v="HAMBURG"/>
    <s v="PECEM"/>
    <s v="29189912"/>
    <s v="120 PACKAGES 2,4-D ACID TECNICO NUFARM"/>
    <n v="122760"/>
    <n v="122.76"/>
    <n v="2362000"/>
    <n v="19.24079504724666"/>
    <x v="9"/>
    <s v="2,4 D"/>
    <s v="Herbicide"/>
  </r>
  <r>
    <d v="2016-02-16T00:00:00"/>
    <s v="February, 2016"/>
    <s v="February, 2016´"/>
    <s v="Nufarm Industria Quimica E Farmaceutica Sa"/>
    <x v="4"/>
    <s v="Ceará"/>
    <s v="United Transport Tankcontainers Utt"/>
    <s v="HOUSTON (TX)"/>
    <s v="PECEM"/>
    <s v="29211923"/>
    <s v="6 BLK   UN 1221, ISOPROPYLAMINE, 3 (8) I MONOISOPROPYLAMINE, BULK CLASS 3 ISOPROPYLAMINE UN 1221, PG I FP -30.0 CEL"/>
    <n v="86809"/>
    <n v="86.81"/>
    <n v="281000"/>
    <n v="3.2369915561750511"/>
    <x v="13"/>
    <s v="Not Identified"/>
    <s v="General Chemical"/>
  </r>
  <r>
    <d v="2016-02-16T00:00:00"/>
    <s v="February, 2016"/>
    <s v="February, 2016´"/>
    <s v="Nufarm Industria Quimica E Farmaceutica Sa"/>
    <x v="4"/>
    <s v="Ceará"/>
    <s v="United Transport Tankcontainers Utt"/>
    <s v="HOUSTON (TX)"/>
    <s v="PECEM"/>
    <s v="29211923"/>
    <s v="6 BLK UN 1221, ISOPROPYLAMINE, 3 (8) I MONOISOPROPYLAMINE, BULK CLASS 3 ISOPROPYLAMINE UN 1221, PG I"/>
    <n v="87018"/>
    <n v="87.02"/>
    <n v="282000"/>
    <n v="3.2407088188650626"/>
    <x v="13"/>
    <s v="Not Identified"/>
    <s v="General Chemical"/>
  </r>
  <r>
    <d v="2016-02-14T00:00:00"/>
    <s v="February, 2016"/>
    <s v="February, 2016´"/>
    <s v="Nufarm Industria Quimica E Farmaceutica Sa"/>
    <x v="4"/>
    <s v="Ceará"/>
    <s v="Jiangsu Fengdeng Pesticide Co., Ltd."/>
    <s v="SHANGHAI"/>
    <s v="PECEM"/>
    <s v="29339969"/>
    <s v="1800 DRUMS=90 ISPM 15 WOOD PLTS FLUTRIAFOL TECH 95%"/>
    <n v="49500"/>
    <n v="49.5"/>
    <n v="644000"/>
    <n v="13.01010101010101"/>
    <x v="4"/>
    <s v="Intake"/>
    <s v="Fungicide"/>
  </r>
  <r>
    <d v="2016-02-14T00:00:00"/>
    <s v="February, 2016"/>
    <s v="February, 2016´"/>
    <s v="Nufarm Industria Quimica E Farmaceutica Sa"/>
    <x v="4"/>
    <s v="Ceará"/>
    <s v="Ninhua Group Co., Ltd."/>
    <s v="SHANGHAI"/>
    <s v="PECEM"/>
    <s v="29322000"/>
    <s v="ABAMECTIN TECNICO 98% UN?:2588 CLASS?:6.1"/>
    <n v="6720"/>
    <n v="6.72"/>
    <n v="80000"/>
    <n v="11.904761904761905"/>
    <x v="24"/>
    <s v="Not Identified"/>
    <s v="Insecticide"/>
  </r>
  <r>
    <d v="2016-02-14T00:00:00"/>
    <s v="February, 2016"/>
    <s v="February, 2016´"/>
    <s v="Nufarm Industria Quimica E Farmaceutica Sa"/>
    <x v="4"/>
    <s v=""/>
    <s v="Ninhua Group Co., Ltd."/>
    <s v="SHANGHAI"/>
    <s v="SANTOS"/>
    <s v="38089329"/>
    <s v="2 20´ X 8´ X 8´6&quot; GENERAL PU SLAC 1200 CARTONS NIPPON 40 (NICOSULFURON 40G/L OD)"/>
    <n v="24960"/>
    <n v="24.96"/>
    <n v="128000"/>
    <n v="5.1282051282051286"/>
    <x v="1"/>
    <s v="Nippon 40"/>
    <s v="Herbicide"/>
  </r>
  <r>
    <d v="2016-02-13T00:00:00"/>
    <s v="February, 2016"/>
    <s v="February, 2016´"/>
    <s v="Nufarm Industria Quimica E Farmaceutica Sa"/>
    <x v="4"/>
    <s v="Ceará"/>
    <s v="United Transport Tankcontainers Utt"/>
    <s v="HOUSTON (TX)"/>
    <s v="PECEM"/>
    <s v="29211923"/>
    <s v="6 BULK CLASS 3 ISOPROPYLAMINE UN 1221, PG I FP -30.0 CEL EMS NO: F-E, S-C MONOISOPROPYLAMINE, BULK"/>
    <n v="86782"/>
    <n v="86.78"/>
    <n v="281000"/>
    <n v="3.2379986633172777"/>
    <x v="13"/>
    <s v="Not Identified"/>
    <s v="General Chemical"/>
  </r>
  <r>
    <d v="2016-02-13T00:00:00"/>
    <s v="February, 2016"/>
    <s v="February, 2016´"/>
    <s v="Nufarm Industria Quimica E Farmaceutica Sa"/>
    <x v="4"/>
    <s v="Ceará"/>
    <s v="United Transport Tankcontainers Utt"/>
    <s v="HOUSTON (TX)"/>
    <s v="PECEM"/>
    <s v="29211923"/>
    <s v="1 BULK UN 1221, ISOPROPYLAMINE, 3 (8) I FLASHPOINT (-22F -30°C) EMS NO: F-E, S-C MONOISOPROPYLAMINE, BULK CLASS 3 ISOPROPYLAMINE UN 1221, PG I FP -30.0 CEL"/>
    <n v="14470"/>
    <n v="14.47"/>
    <n v="46900"/>
    <n v="3.2411886662059435"/>
    <x v="13"/>
    <s v="Not Identified"/>
    <s v="General Chemical"/>
  </r>
  <r>
    <d v="2016-02-11T00:00:00"/>
    <s v="February, 2016"/>
    <s v="February, 2016´"/>
    <s v="Nufarm Industria Quimica E Farmaceutica Sa"/>
    <x v="4"/>
    <s v="Ceará"/>
    <s v="Taminco Bvba"/>
    <s v="ANTWERPEN"/>
    <s v="PECEM"/>
    <s v="29211100"/>
    <s v="6 X 20´S.O.INTERMODAL TANK CONTAINER 6 TANK UN 1160,DIMETHYLAMINE,AQUEOUS,SOLUTION, 3(8),II DIMETHYLAMINE 60% SOLUTION UN: 1160 IMO: 3(8) FLASHPOINT: -32 PACKINGGROUP: II"/>
    <n v="111920"/>
    <n v="111.92"/>
    <n v="324000"/>
    <n v="2.8949249463902786"/>
    <x v="15"/>
    <s v="Not Identified"/>
    <s v="General Chemical"/>
  </r>
  <r>
    <d v="2016-02-09T00:00:00"/>
    <s v="February, 2016"/>
    <s v="February, 2016´"/>
    <s v="Nufarm Industria Quimica E Farmaceutica Sa"/>
    <x v="4"/>
    <s v=""/>
    <s v="Sulphur Mills Ltd."/>
    <s v="NHAVA SHEVA (JAWAHARLAL N"/>
    <s v="SANTOS"/>
    <s v="38089100"/>
    <s v="40 PALLETS 1600 BOXES NUPRID 700 WG (IMIDACLOPRID 70% WG) INVOICE NO. E:XP/086/PAN/15-16 UN NO?: 3077, CLASS?: 9, PACKING GROUP?: III"/>
    <n v="19240"/>
    <n v="19.239999999999998"/>
    <n v="405000"/>
    <n v="21.049896049896049"/>
    <x v="5"/>
    <s v="Nuprid"/>
    <s v="Insecticide"/>
  </r>
  <r>
    <d v="2016-02-09T00:00:00"/>
    <s v="February, 2016"/>
    <s v="February, 2016´"/>
    <s v="Nufarm Industria Quimica E Farmaceutica Sa"/>
    <x v="4"/>
    <s v="Rio Grande do Sul"/>
    <s v="Sulphur Mills Ltd."/>
    <s v="NHAVA SHEVA (JAWAHARLAL N"/>
    <s v="SANTOS"/>
    <s v="38089100"/>
    <s v="5X20? SAID TO CONTAIN 100 PALLETS CONTAINING 4000 BOXES (ONE HUNDRED: PALLETS CONTAINING FOUR THOUSAND BOXES ONLY) NUPRID 700 WG (IMIDACLOP:RID 70% WG) INVOICE NO. EXP/126 &amp; 127/EOU/15-16"/>
    <n v="48100"/>
    <n v="48.1"/>
    <n v="1012000"/>
    <n v="21.03950103950104"/>
    <x v="5"/>
    <s v="Nuprid"/>
    <s v="Insecticide"/>
  </r>
  <r>
    <d v="2016-02-09T00:00:00"/>
    <s v="February, 2016"/>
    <s v="February, 2016´"/>
    <s v="Nufarm Industria Quimica E Farmaceutica Sa"/>
    <x v="4"/>
    <s v=""/>
    <s v="Sulphur Mills Ltd."/>
    <s v="NHAVA SHEVA (JAWAHARLAL N"/>
    <s v="SANTOS"/>
    <s v="38089100"/>
    <s v="1X20? 20 PALLETS CONTAINING 800 BOXES NUPRID 700 WG (IMIDACLOPRID 70% WG)  C:LASS?: 9 UN NO.?: 3077 PKG GRP?: III"/>
    <n v="9620"/>
    <n v="9.6199999999999992"/>
    <n v="202000"/>
    <n v="20.997920997920996"/>
    <x v="5"/>
    <s v="Nuprid"/>
    <s v="Insecticide"/>
  </r>
  <r>
    <d v="2016-02-07T00:00:00"/>
    <s v="February, 2016"/>
    <s v="February, 2016´"/>
    <s v="Nufarm Industria Quimica E Farmaceutica Sa"/>
    <x v="4"/>
    <s v="Ceará"/>
    <s v="Rohm &amp; Haas"/>
    <s v="HOUSTON (TX)"/>
    <s v="PECEM"/>
    <s v="34021000"/>
    <s v="78 DR CONTAINING CHEMICALS NOS TRITON(TM) X-114 SURFACTANT"/>
    <n v="17377"/>
    <n v="17.38"/>
    <n v="40900"/>
    <n v="2.3536859066582263"/>
    <x v="14"/>
    <s v="Triton"/>
    <s v="Surfactant"/>
  </r>
  <r>
    <d v="2016-01-28T00:00:00"/>
    <s v="January, 2016"/>
    <s v="January, 2016´"/>
    <s v="Nufarm Industria Quimica E Farmaceutica Sa"/>
    <x v="4"/>
    <s v="Ceará"/>
    <s v="Taminco Bvba"/>
    <s v="ANTWERPEN"/>
    <s v="PECEM"/>
    <s v="29211100"/>
    <s v="2 X 20´S.O.INTERMODAL TANK CONTAINER 2 TANK UN 1160,DIMETHYLAMINE,AQUEOUS,SOLUTION, 3(8),II PRODUCT TARE NAME: DIMETHYLAMINE 60% SOLUTION"/>
    <n v="37340"/>
    <n v="37.340000000000003"/>
    <n v="129000"/>
    <n v="3.4547402249598287"/>
    <x v="15"/>
    <s v="Not Identified"/>
    <s v="General Chemical"/>
  </r>
  <r>
    <d v="2016-01-26T00:00:00"/>
    <s v="January, 2016"/>
    <s v="January, 2016´"/>
    <s v="Nufarm Industria Quimica E Farmaceutica Sa"/>
    <x v="4"/>
    <s v="Paraná"/>
    <s v="Indofil Industries Ltd."/>
    <s v="HAZIRA"/>
    <s v="SANTOS"/>
    <s v="38089200"/>
    <s v="3920 BG MANFIL 800 WP IM COCLASS: 9 UN NO.: 3 077 IMDG 9029APKG III"/>
    <n v="104160"/>
    <n v="104.16"/>
    <n v="1284000"/>
    <n v="12.327188940092165"/>
    <x v="19"/>
    <s v="Manfill 800 WP"/>
    <s v="Fungicide"/>
  </r>
  <r>
    <d v="2016-01-26T00:00:00"/>
    <s v="January, 2016"/>
    <s v="January, 2016´"/>
    <s v="Nufarm Industria Quimica E Farmaceutica Sa"/>
    <x v="4"/>
    <s v="Paraná"/>
    <s v="Indofil Industries Ltd."/>
    <s v="HAZIRA"/>
    <s v="SANTOS"/>
    <s v="38089200"/>
    <s v="3360 BAGS MANFIL 800 WP"/>
    <n v="89280"/>
    <n v="89.28"/>
    <n v="1101000"/>
    <n v="12.331989247311828"/>
    <x v="19"/>
    <s v="Manfill 800 WP"/>
    <s v="Fungicide"/>
  </r>
  <r>
    <d v="2016-01-25T00:00:00"/>
    <s v="January, 2016"/>
    <s v="January, 2016´"/>
    <s v="Nufarm Industria Quimica E Farmaceutica Sa"/>
    <x v="4"/>
    <s v="Paraná"/>
    <s v="Sulphur Mills Ltd."/>
    <s v="NHAVA SHEVA (JAWAHARLAL N"/>
    <s v="SANTOS"/>
    <s v="38089100"/>
    <s v="100 PALLETS (4000 BOXES) NUPRID 700 WG (IMIDACLOPRID 70% WG) PKG?: 10 X: 1 KG UN NO?: 3077, CLASS?: 9:, PACKING GROUP?: III INVOICE NO. EXP/:118&amp;121/EOU/15-16"/>
    <n v="48100"/>
    <n v="48.1"/>
    <n v="1023000"/>
    <n v="21.26819126819127"/>
    <x v="5"/>
    <s v="Nuprid"/>
    <s v="Insecticide"/>
  </r>
  <r>
    <d v="2016-01-17T00:00:00"/>
    <s v="January, 2016"/>
    <s v="January, 2016´"/>
    <s v="Nufarm Industria Quimica E Farmaceutica Sa"/>
    <x v="4"/>
    <s v="Ceará"/>
    <s v="Biesterfeld Inc."/>
    <s v="SHANGHAI"/>
    <s v="PECEM"/>
    <s v="29333935"/>
    <s v="1X20´FCL CONTAINING: 280 X 45 KGS CARDBOARD DRUMS OF IMAZETHAPYR"/>
    <n v="13580"/>
    <n v="13.58"/>
    <n v="259000"/>
    <n v="19.072164948453608"/>
    <x v="0"/>
    <s v="Kyte"/>
    <s v="Herbicide"/>
  </r>
  <r>
    <d v="2016-01-16T00:00:00"/>
    <s v="January, 2016"/>
    <s v="January, 2016´"/>
    <s v="Nufarm Industria Quimica E Farmaceutica Sa"/>
    <x v="4"/>
    <s v="Ceará"/>
    <s v="Dow Chemical"/>
    <s v="HOUSTON (TX)"/>
    <s v="PECEM"/>
    <s v="34020000"/>
    <s v="312 DR TRITON(TM) X-114SURFACTANT 4 70 LB PLASTIC DRUM TRADEMARK HAZARDOUSGOODS INFO UNITED STATES NOT REGULATED PER 49CFR171.4(C) IMDG NOTREGULATED FOTRITON(TM) X-114 SURFACTANT 4 70 LB PLASTIC DRUM TRADEMARK H AZARDOUS  GOODS INFO UNITEDSTATES NOT REGULATED PER 49CFR 171.4(C) IMDG NOT REGULATED FO NLR"/>
    <n v="69508"/>
    <n v="69.510000000000005"/>
    <n v="163000"/>
    <n v="2.3450538067560567"/>
    <x v="14"/>
    <s v="Triton"/>
    <s v="Surfactant"/>
  </r>
  <r>
    <d v="2016-01-12T00:00:00"/>
    <s v="January, 2016"/>
    <s v="January, 2016´"/>
    <s v="Nufarm Industria Quimica E Farmaceutica Sa"/>
    <x v="4"/>
    <s v="Ceará"/>
    <s v="Gharda Chemicals Ltd."/>
    <s v="NHAVA SHEVA (JAWAHARLAL N"/>
    <s v="PECEM"/>
    <s v="29242992"/>
    <s v="1 X 40 FCL 280 DRUMS INSECTICIDE- DIFLUBENZ URONTECNICO AGRIPEC UN NO. 3077 IMOCLASS : 9 PKG GROUP.: III"/>
    <n v="17570"/>
    <n v="17.57"/>
    <n v="603000"/>
    <n v="34.319863403528743"/>
    <x v="34"/>
    <s v="Not Identified"/>
    <s v="Insecticide"/>
  </r>
  <r>
    <d v="2016-01-12T00:00:00"/>
    <s v="January, 2016"/>
    <s v="January, 2016´"/>
    <s v="Nufarm Industria Quimica E Farmaceutica Sa"/>
    <x v="4"/>
    <s v=""/>
    <s v="Sulphur Mills Ltd."/>
    <s v="NHAVA SHEVA (JAWAHARLAL N"/>
    <s v="SANTOS"/>
    <s v="38089100"/>
    <s v="4X20? GP 80 PALLETS CONTAINING 10 PKG 80 PALLETS 3200 BOXES NUPRID 700 WG (IMIDACLOPRID: 70% WG)  INVOICE NO. EXP/084&amp;85/PAN/15-16 CLASS ?: 9 UN NO.?: 3077 PKG GRP?: III"/>
    <n v="38480"/>
    <n v="38.479999999999997"/>
    <n v="819000"/>
    <n v="21.283783783783782"/>
    <x v="5"/>
    <s v="Nuprid"/>
    <s v="Insecticide"/>
  </r>
  <r>
    <d v="2016-01-12T00:00:00"/>
    <s v="January, 2016"/>
    <s v="January, 2016´"/>
    <s v="Nufarm Industria Quimica E Farmaceutica Sa"/>
    <x v="4"/>
    <s v="Ceará"/>
    <s v="Gharda Chemicals Ltd."/>
    <s v="NHAVA SHEVA (JAWAHARLAL N"/>
    <s v="PECEM"/>
    <s v="29242992"/>
    <s v="280 DRUMS INSECTIC IDE - DIFLUBENZURON TECNIC O AGRIPEC  UN NO. 3077 IMO CLASS : 9 PKG GROUP.: III"/>
    <n v="17570"/>
    <n v="17.57"/>
    <n v="603000"/>
    <n v="34.319863403528743"/>
    <x v="34"/>
    <s v="Not Identified"/>
    <s v="Insecticide"/>
  </r>
  <r>
    <d v="2016-01-12T00:00:00"/>
    <s v="January, 2016"/>
    <s v="January, 2016´"/>
    <s v="Nufarm Industria Quimica E Farmaceutica Sa"/>
    <x v="4"/>
    <s v=""/>
    <s v="Indofil Industries Ltd."/>
    <s v="HAZIRA"/>
    <s v="SANTOS"/>
    <s v="38089200"/>
    <s v="4480 BAGS  MANFIL 800 WP I MCOCLASS: 9 UN NO.: 3077 PKG III"/>
    <n v="119040"/>
    <n v="119.04"/>
    <n v="1468000"/>
    <n v="12.331989247311828"/>
    <x v="19"/>
    <s v="Manfill 800 WP"/>
    <s v="Fungicide"/>
  </r>
  <r>
    <d v="2016-01-10T00:00:00"/>
    <s v="January, 2016"/>
    <s v="January, 2016´"/>
    <s v="Nufarm Industria Quimica E Farmaceutica Sa"/>
    <x v="4"/>
    <s v="Ceará"/>
    <s v="Thai Harvest Ltd."/>
    <s v="NANTONG"/>
    <s v="PECEM"/>
    <s v="29310000"/>
    <s v="100 BAGS (GLYPHOSATE TECH 95%) GLIFOSATO TECNICO NUFARM FC"/>
    <n v="86000"/>
    <n v="86"/>
    <n v="248000"/>
    <n v="2.8837209302325579"/>
    <x v="3"/>
    <s v="Nufosate"/>
    <s v="Herbicide"/>
  </r>
  <r>
    <d v="2016-01-10T00:00:00"/>
    <s v="January, 2016"/>
    <s v="January, 2016´"/>
    <s v="Nufarm Industria Quimica E Farmaceutica Sa"/>
    <x v="4"/>
    <s v="Ceará"/>
    <s v="Thai Harvest Ltd."/>
    <s v="NANTONG"/>
    <s v="PECEM"/>
    <s v="29310000"/>
    <s v="100 BAGS (GLYPHOSATE TECH 95%) GLIFOSATO TECNICO NUFARM FC"/>
    <n v="86000"/>
    <n v="86"/>
    <n v="248000"/>
    <n v="2.8837209302325579"/>
    <x v="3"/>
    <s v="Nufosate"/>
    <s v="Herbicide"/>
  </r>
  <r>
    <d v="2016-01-10T00:00:00"/>
    <s v="January, 2016"/>
    <s v="January, 2016´"/>
    <s v="Nufarm Industria Quimica E Farmaceutica Sa"/>
    <x v="4"/>
    <s v="Ceará"/>
    <s v="Thai Harvest Ltd."/>
    <s v="NANTONG"/>
    <s v="PECEM"/>
    <s v="29310000"/>
    <s v="100 BAGS (GLYPHOSATE TECH 95%) GLIFOSATO TECNICO NUFARM FC"/>
    <n v="86000"/>
    <n v="86"/>
    <n v="248000"/>
    <n v="2.8837209302325579"/>
    <x v="3"/>
    <s v="Nufosate"/>
    <s v="Herbicide"/>
  </r>
  <r>
    <d v="2016-01-07T00:00:00"/>
    <s v="January, 2016"/>
    <s v="January, 2016´"/>
    <s v="Nufarm Industria Quimica E Farmaceutica Sa"/>
    <x v="4"/>
    <s v="Ceará"/>
    <s v="Nufarm Gmb H &amp; Co."/>
    <s v="HAMBURG"/>
    <s v="PECEM"/>
    <s v="29189912"/>
    <s v="160 PACKAGES = CLL 2,4-D ACID TECNICONUFARM"/>
    <n v="163679.99"/>
    <n v="163.68"/>
    <n v="2829000"/>
    <n v="17.28372539612203"/>
    <x v="9"/>
    <s v="2,4 D"/>
    <s v="Herbicide"/>
  </r>
  <r>
    <d v="2016-01-07T00:00:00"/>
    <s v="January, 2016"/>
    <s v="January, 2016´"/>
    <s v="Nufarm Industria Quimica E Farmaceutica Sa"/>
    <x v="4"/>
    <s v="Ceará"/>
    <s v="Taminco Bvba"/>
    <s v="ANTWERPEN"/>
    <s v="PECEM"/>
    <s v="29211100"/>
    <s v="3 X 20´S.O.INTERMODAL TANK CONTAINER UN 1160,DIMETHYLAMINE,AQUEOUS,SOLUTION, 3(8),II DIMETHYLAMINA 60%  SOLUTION UN: 1160 PACKINGGROUP: II"/>
    <n v="55320"/>
    <n v="55.32"/>
    <n v="191000"/>
    <n v="3.4526391901663049"/>
    <x v="15"/>
    <s v="Not Identified"/>
    <s v="General Chemical"/>
  </r>
  <r>
    <d v="2016-01-03T00:00:00"/>
    <s v="January, 2016"/>
    <s v="January, 2016´"/>
    <s v="Nufarm Industria Quimica E Farmaceutica Sa"/>
    <x v="4"/>
    <s v="Ceará"/>
    <s v="Biesterfeld Inc."/>
    <s v="SHANGHAI"/>
    <s v="PECEM"/>
    <s v="29333935"/>
    <s v="1X20´FCL CONTAINING 280 DRUMS CARDBOARD DRUMS OF IMAZETHAPYR"/>
    <n v="13580"/>
    <n v="13.58"/>
    <n v="259000"/>
    <n v="19.072164948453608"/>
    <x v="0"/>
    <s v="Kyte"/>
    <s v="Herbicide"/>
  </r>
  <r>
    <d v="2016-01-03T00:00:00"/>
    <s v="January, 2016"/>
    <s v="January, 2016´"/>
    <s v="Nufarm Industria Quimica E Farmaceutica Sa"/>
    <x v="4"/>
    <s v="Ceará"/>
    <s v="Nutrichem Co., Ltd."/>
    <s v="SHANGHAI"/>
    <s v="PECEM"/>
    <s v="29339969"/>
    <s v="630 DR TEBUCONAZOLE TECHNICAL (TEBUCONAZOLE TECNICO AGRIPEC) CLASS:9 UN:3077 PG:III"/>
    <n v="33390"/>
    <n v="33.39"/>
    <n v="435000"/>
    <n v="13.027852650494159"/>
    <x v="8"/>
    <s v="Torque"/>
    <s v="Fungicide"/>
  </r>
  <r>
    <d v="2016-01-03T00:00:00"/>
    <s v="January, 2016"/>
    <s v="January, 2016´"/>
    <s v="Nufarm Industria Quimica E Farmaceutica Sa"/>
    <x v="4"/>
    <s v="Ceará"/>
    <s v="Thai Harvest Ltd."/>
    <s v="NANTONG"/>
    <s v="PECEM"/>
    <s v="29310000"/>
    <s v="100 BAGS (GLYPHOSATE TECH 95%) GLIFOSATO TECNICO NUFARM FC"/>
    <n v="86000"/>
    <n v="86"/>
    <n v="248000"/>
    <n v="2.8837209302325579"/>
    <x v="3"/>
    <s v="Nufosate"/>
    <s v="Herbicide"/>
  </r>
  <r>
    <d v="2016-01-03T00:00:00"/>
    <s v="January, 2016"/>
    <s v="January, 2016´"/>
    <s v="Nufarm Industria Quimica E Farmaceutica Sa"/>
    <x v="4"/>
    <s v="Ceará"/>
    <s v="Thai Harvest Ltd."/>
    <s v="NANTONG"/>
    <s v="PECEM"/>
    <s v="29310000"/>
    <s v="100 BAGS  (GLYPHOSATE TECH 95%) GLIFOSATO TECNICO NUFARM FC"/>
    <n v="86000"/>
    <n v="86"/>
    <n v="248000"/>
    <n v="2.8837209302325579"/>
    <x v="3"/>
    <s v="Nufosate"/>
    <s v="Herbicide"/>
  </r>
  <r>
    <d v="2016-01-03T00:00:00"/>
    <s v="January, 2016"/>
    <s v="January, 2016´"/>
    <s v="Nufarm Industria Quimica E Farmaceutica Sa"/>
    <x v="4"/>
    <s v="Ceará"/>
    <s v="Thai Harvest Ltd."/>
    <s v="NANTONG"/>
    <s v="PECEM"/>
    <s v="29310000"/>
    <s v="100 BAGS  (GLYPHOSATE TECH 95%) GLIFOSATO TECNICO NUFARM FC"/>
    <n v="86000"/>
    <n v="86"/>
    <n v="248000"/>
    <n v="2.8837209302325579"/>
    <x v="3"/>
    <s v="Nufosate"/>
    <s v="Herbicide"/>
  </r>
  <r>
    <d v="2016-01-03T00:00:00"/>
    <s v="January, 2016"/>
    <s v="January, 2016´"/>
    <s v="Nufarm Industria Quimica E Farmaceutica Sa"/>
    <x v="4"/>
    <s v="Ceará"/>
    <s v="Thai Harvest Ltd."/>
    <s v="NANTONG"/>
    <s v="PECEM"/>
    <s v="29310000"/>
    <s v="100 BAGS (GLYPHOSATE TECH 95%) GLIFOSATO TECNICO NUFARM FC"/>
    <n v="86000"/>
    <n v="86"/>
    <n v="248000"/>
    <n v="2.8837209302325579"/>
    <x v="3"/>
    <s v="Nufosate"/>
    <s v="Herbicide"/>
  </r>
  <r>
    <d v="2016-01-02T00:00:00"/>
    <s v="January, 2016"/>
    <s v="January, 2016´"/>
    <s v="Nufarm Industria Quimica E Farmaceutica Sa"/>
    <x v="4"/>
    <s v="Ceará"/>
    <s v="Newport China Tank Containers Co."/>
    <s v="HOUSTON (TX)"/>
    <s v="PECEM"/>
    <s v="28152000"/>
    <s v="3 TY UN1814 POTASSIUMHYDROXIDE SOLUTION CLASS 8 PG II RQ CAUSTIC POTASHLIQUID KOH 50% CAUSTIC POTASH MEMBRANE GRADE"/>
    <n v="59377"/>
    <n v="59.38"/>
    <n v="54500"/>
    <n v="0.91786381932398065"/>
    <x v="37"/>
    <s v="Not Identified"/>
    <s v="General Chemical"/>
  </r>
  <r>
    <d v="2015-12-31T00:00:00"/>
    <s v="December, 2015"/>
    <s v="December, 2015´"/>
    <s v="Nufarm Industria Quimica E Farmaceutica Sa"/>
    <x v="5"/>
    <s v=""/>
    <s v="Astec Chemicals Pvt., Ltd."/>
    <s v="NHAVA SHEVA (JAWAHARLAL N"/>
    <s v="SANTOS"/>
    <s v="38089322"/>
    <s v="20 PALLETS CONTAINING 900 CARTONS ONLY NAVAJO ( 2,4-D DIMETHYL AMINE SALT 80% SP ) INV. NO. E/K-2-15-16110036 DT.18/11/2015"/>
    <n v="19600"/>
    <n v="19.600000000000001"/>
    <n v="240000"/>
    <n v="12.244897959183673"/>
    <x v="15"/>
    <s v="Not Identified"/>
    <s v="General Chemical"/>
  </r>
  <r>
    <d v="2015-12-31T00:00:00"/>
    <s v="December, 2015"/>
    <s v="December, 2015´"/>
    <s v="Nufarm Industria Quimica E Farmaceutica Sa"/>
    <x v="5"/>
    <s v=""/>
    <s v="Jiangsu Institute Of Ecomones Co., Ltd."/>
    <s v="SHANGHAI"/>
    <s v="SANTOS"/>
    <s v="38089329"/>
    <s v="1260,CTN CHLORIMURON-ETHYL 25%WDG (KROMO 250WG) CLASS:9 UN NO:3077 FP:NO MP:NO PG:III"/>
    <n v="14490"/>
    <n v="14.49"/>
    <n v="70900"/>
    <n v="4.8930296756383713"/>
    <x v="28"/>
    <s v="Kromo"/>
    <s v="Herbicide"/>
  </r>
  <r>
    <d v="2015-12-31T00:00:00"/>
    <s v="December, 2015"/>
    <s v="December, 2015´"/>
    <s v="Nufarm Industria Quimica E Farmaceutica Sa"/>
    <x v="5"/>
    <s v="Ceará"/>
    <s v="Nufarm Gmb H &amp; Co."/>
    <s v="HAMBURG"/>
    <s v="PECEM"/>
    <s v="29189912"/>
    <s v="120 PALLETS 2,4-D ACID TECNICO NUFARM"/>
    <n v="122760"/>
    <n v="122.76"/>
    <n v="2168000"/>
    <n v="17.660475724991855"/>
    <x v="9"/>
    <s v="2,4 D"/>
    <s v="Herbicide"/>
  </r>
  <r>
    <d v="2015-12-29T00:00:00"/>
    <s v="December, 2015"/>
    <s v="December, 2015´"/>
    <s v="Nufarm Industria Quimica E Farmaceutica Sa"/>
    <x v="5"/>
    <s v=""/>
    <s v="Indofil Industries Ltd."/>
    <s v="HAZIRA"/>
    <s v="SANTOS"/>
    <s v="38089200"/>
    <s v="4480 X 25 KG BAGSMANFIL 800 WP INDI AN 9 UN NO.: 3077 IMDG PAGE"/>
    <n v="119040"/>
    <n v="119.04"/>
    <n v="1433000"/>
    <n v="12.037970430107526"/>
    <x v="19"/>
    <s v="Manfill 800 WP"/>
    <s v="Fungicide"/>
  </r>
  <r>
    <d v="2015-12-29T00:00:00"/>
    <s v="December, 2015"/>
    <s v="December, 2015´"/>
    <s v="Nufarm Industria Quimica E Farmaceutica Sa"/>
    <x v="5"/>
    <s v=""/>
    <s v="Indofil Industries Ltd."/>
    <s v="HAZIRA"/>
    <s v="SANTOS"/>
    <s v="38089200"/>
    <s v="1280 BAGS 1280 CB X 10 NOS X1 KG MANFIL 800W P INDIAN"/>
    <n v="16560"/>
    <n v="16.559999999999999"/>
    <n v="199000"/>
    <n v="12.016908212560386"/>
    <x v="19"/>
    <s v="Manfill 800 WP"/>
    <s v="Fungicide"/>
  </r>
  <r>
    <d v="2015-12-27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27T00:00:00"/>
    <s v="December, 2015"/>
    <s v="December, 2015´"/>
    <s v="Nufarm Industria Quimica E Farmaceutica Sa"/>
    <x v="5"/>
    <s v="Ceará"/>
    <s v="United Transport Tankcontainers Utt"/>
    <s v="NEW ORLEANS (LA)"/>
    <s v="PECEM"/>
    <s v="29211923"/>
    <s v="05 20´ X 8´ X 8´6&quot; TANK CONTA SLAC 5 TANK MONOISOPROPILAMINA (MIPA) 99.5% UN 1221, ISOPROPYLAMINE, CLASS 3 (8), PG I (-38.9C C.C.) EMS NO: F-E, S-C"/>
    <n v="75198"/>
    <n v="75.2"/>
    <n v="233000"/>
    <n v="3.0984866618793054"/>
    <x v="13"/>
    <s v="Not Identified"/>
    <s v="General Chemical"/>
  </r>
  <r>
    <d v="2015-12-27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292000"/>
    <n v="2.9112662013958124"/>
    <x v="3"/>
    <s v="Nufosate"/>
    <s v="Herbicide"/>
  </r>
  <r>
    <d v="2015-12-27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20 BG GLIFOSATO TECNICONUFARM FC."/>
    <n v="20060"/>
    <n v="20.059999999999999"/>
    <n v="58300"/>
    <n v="2.906281156530409"/>
    <x v="3"/>
    <s v="Nufosate"/>
    <s v="Herbicide"/>
  </r>
  <r>
    <d v="2015-12-27T00:00:00"/>
    <s v="December, 2015"/>
    <s v="December, 2015´"/>
    <s v="Nufarm Industria Quimica E Farmaceutica Sa"/>
    <x v="5"/>
    <s v="Ceará"/>
    <s v="Jiangsu Fengdeng Pesticide Co., Ltd."/>
    <s v="SHANGHAI"/>
    <s v="PECEM"/>
    <s v="29339969"/>
    <s v="60 DRUMS= 18 ISPM 15 WOOD PLTS FLUTRIAFOL TECH 95% UN NO.:3077 CLASS:9 3"/>
    <n v="9900"/>
    <n v="9.9"/>
    <n v="129000"/>
    <n v="13.030303030303031"/>
    <x v="4"/>
    <s v="Intake"/>
    <s v="Fungicide"/>
  </r>
  <r>
    <d v="2015-12-27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27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27T00:00:00"/>
    <s v="December, 2015"/>
    <s v="December, 2015´"/>
    <s v="Nufarm Industria Quimica E Farmaceutica Sa"/>
    <x v="5"/>
    <s v="Ceará"/>
    <s v="Ninhua Group Co., Ltd."/>
    <s v="SHANGHAI"/>
    <s v="PECEM"/>
    <s v="29309054"/>
    <s v="DIMETOATO TECNICO AGRIPEC UN?:2783 CLASS?:6."/>
    <n v="63168"/>
    <n v="63.17"/>
    <n v="405000"/>
    <n v="6.4114741641337387"/>
    <x v="35"/>
    <s v="Not Identified"/>
    <s v="Insecticide"/>
  </r>
  <r>
    <d v="2015-12-27T00:00:00"/>
    <s v="December, 2015"/>
    <s v="December, 2015´"/>
    <s v="Nufarm Industria Quimica E Farmaceutica Sa"/>
    <x v="5"/>
    <s v=""/>
    <s v="Ninhua Group Co., Ltd."/>
    <s v="SHANGHAI"/>
    <s v="SANTOS"/>
    <s v="38089329"/>
    <s v="(600CTNS) CY / CY NIPPON 40 (NICOSULFURON 40G/L OD)"/>
    <n v="12480"/>
    <n v="12.48"/>
    <n v="61100"/>
    <n v="4.895833333333333"/>
    <x v="1"/>
    <s v="Nippon 40"/>
    <s v="Herbicide"/>
  </r>
  <r>
    <d v="2015-12-24T00:00:00"/>
    <s v="December, 2015"/>
    <s v="December, 2015´"/>
    <s v="Nufarm Industria Quimica E Farmaceutica Sa"/>
    <x v="5"/>
    <s v="Ceará"/>
    <s v="Nufarm Gmb H &amp; Co."/>
    <s v="HAMBURG"/>
    <s v="PECEM"/>
    <s v="29189912"/>
    <s v="60 PK  ACID TECNICONUFARM"/>
    <n v="122760"/>
    <n v="122.76"/>
    <n v="2168000"/>
    <n v="17.660475724991855"/>
    <x v="9"/>
    <s v="2,4 D"/>
    <s v="Herbicide"/>
  </r>
  <r>
    <d v="2015-12-24T00:00:00"/>
    <s v="December, 2015"/>
    <s v="December, 2015´"/>
    <s v="Nufarm Industria Quimica E Farmaceutica Sa"/>
    <x v="5"/>
    <s v=""/>
    <s v="Indofil Industries Ltd."/>
    <s v="HAZIRA"/>
    <s v="SANTOS"/>
    <s v="38089200"/>
    <s v="5 X 20 ST CONTAINER SAID TO CONTAIN 2800 BAGS 2800 X 25 KG BAGS MANFIL 800 WP (MANCOZEB 80% WP) UN NO : 3077 IMDG PAGE CODE : 9029A"/>
    <n v="74400"/>
    <n v="74.400000000000006"/>
    <n v="896000"/>
    <n v="12.043010752688172"/>
    <x v="19"/>
    <s v="Manfill 800 WP"/>
    <s v="Fungicide"/>
  </r>
  <r>
    <d v="2015-12-24T00:00:00"/>
    <s v="December, 2015"/>
    <s v="December, 2015´"/>
    <s v="Nufarm Industria Quimica E Farmaceutica Sa"/>
    <x v="5"/>
    <s v="Ceará"/>
    <s v="Nufarm Gmb H &amp; Co."/>
    <s v="HAMBURG"/>
    <s v="PECEM"/>
    <s v="29189912"/>
    <s v="140 PALLETS 2,4-D ACID TECNICO NUFARM"/>
    <n v="143220"/>
    <n v="143.22"/>
    <n v="2529000"/>
    <n v="17.658148303309595"/>
    <x v="9"/>
    <s v="2,4 D"/>
    <s v="Herbicide"/>
  </r>
  <r>
    <d v="2015-12-22T00:00:00"/>
    <s v="December, 2015"/>
    <s v="December, 2015´"/>
    <s v="Nufarm Industria Quimica E Farmaceutica Sa"/>
    <x v="5"/>
    <s v="Ceará"/>
    <s v="Sulphur Mills Ltd."/>
    <s v="HAZIRA"/>
    <s v="PECEM"/>
    <s v="38089100"/>
    <s v="19 BX LAMBDA CYHAL OTHRIN250 G/L CSINVOICE NO. E XP/093/EOU/15-16 DATED 31. 10.2015"/>
    <n v="20710"/>
    <n v="20.71"/>
    <n v="468000"/>
    <n v="22.597778850796718"/>
    <x v="6"/>
    <s v="Kaiso"/>
    <s v="Pesticide"/>
  </r>
  <r>
    <d v="2015-12-22T00:00:00"/>
    <s v="December, 2015"/>
    <s v="December, 2015´"/>
    <s v="Nufarm Industria Quimica E Farmaceutica Sa"/>
    <x v="5"/>
    <s v=""/>
    <s v="Sulphur Mills Ltd."/>
    <s v="NHAVA SHEVA (JAWAHARLAL N"/>
    <s v="SANTOS"/>
    <s v="38089100"/>
    <s v="2400 BOXES = 60 P:ALLETS NUPRID 700 WG (IMIDACLOPRID 70% WG) INVOICE NO. EXP/099/EOU/15-16"/>
    <n v="28860"/>
    <n v="28.86"/>
    <n v="652000"/>
    <n v="22.591822591822591"/>
    <x v="5"/>
    <s v="Nuprid"/>
    <s v="Insecticide"/>
  </r>
  <r>
    <d v="2015-12-20T00:00:00"/>
    <s v="December, 2015"/>
    <s v="December, 2015´"/>
    <s v="Nufarm Industria Quimica E Farmaceutica Sa"/>
    <x v="5"/>
    <s v="Ceará"/>
    <s v="Ninhua Group Co., Ltd."/>
    <s v="SHANGHAI"/>
    <s v="PECEM"/>
    <s v="29309054"/>
    <s v="188 DRUMS DIMETOATO TECNICO AGRIPEC UN:2783 CLASS:6.1"/>
    <n v="31584"/>
    <n v="31.58"/>
    <n v="203000"/>
    <n v="6.4273049645390072"/>
    <x v="35"/>
    <s v="Not Identified"/>
    <s v="Insecticide"/>
  </r>
  <r>
    <d v="2015-12-20T00:00:00"/>
    <s v="December, 2015"/>
    <s v="December, 2015´"/>
    <s v="Nufarm Industria Quimica E Farmaceutica Sa"/>
    <x v="5"/>
    <s v="Ceará"/>
    <s v="Jiangsu Fengdeng Pesticide Co., Ltd."/>
    <s v="SHANGHAI"/>
    <s v="PECEM"/>
    <s v="29339969"/>
    <s v="720 DRUMS FLUTRIAFOL TECH 95%"/>
    <n v="19800"/>
    <n v="19.8"/>
    <n v="258000"/>
    <n v="13.030303030303031"/>
    <x v="4"/>
    <s v="Intake"/>
    <s v="Fungicide"/>
  </r>
  <r>
    <d v="2015-12-17T00:00:00"/>
    <s v="December, 2015"/>
    <s v="December, 2015´"/>
    <s v="Nufarm Industria Quimica E Farmaceutica Sa"/>
    <x v="5"/>
    <s v=""/>
    <s v="Indofil Industries Ltd."/>
    <s v="LUDHIANA"/>
    <s v="SANTOS"/>
    <s v="38089200"/>
    <s v="5 X 20´ ST CONTAINER 2800 BAGS ONLY MANFIL 800 WP  (MANCOZEB 80% WP)"/>
    <n v="74400"/>
    <n v="74.400000000000006"/>
    <n v="896000"/>
    <n v="12.043010752688172"/>
    <x v="19"/>
    <s v="Manfill 800 WP"/>
    <s v="Fungicide"/>
  </r>
  <r>
    <d v="2015-12-17T00:00:00"/>
    <s v="December, 2015"/>
    <s v="December, 2015´"/>
    <s v="Nufarm Industria Quimica E Farmaceutica Sa"/>
    <x v="5"/>
    <s v="Ceará"/>
    <s v="Nufarm Gmb H &amp; Co."/>
    <s v="HAMBURG"/>
    <s v="PECEM"/>
    <s v="29189912"/>
    <s v="120 PK ACIDTECNICO NUFARM"/>
    <n v="143220"/>
    <n v="143.22"/>
    <n v="2529000"/>
    <n v="17.658148303309595"/>
    <x v="9"/>
    <s v="2,4 D"/>
    <s v="Herbicide"/>
  </r>
  <r>
    <d v="2015-12-16T00:00:00"/>
    <s v="December, 2015"/>
    <s v="December, 2015´"/>
    <s v="Nufarm Industria Quimica E Farmaceutica Sa"/>
    <x v="5"/>
    <s v="Ceará"/>
    <s v="United Transport Tankcontainers Utt"/>
    <s v="HOUSTON (TX)"/>
    <s v="PECEM"/>
    <s v="29211923"/>
    <s v="7 BULK UN 1221, ISOPROPYLAMINE, 3 (8) I FLASHPOINT (-22F -30\´B0C) EMS NO: F-E, S-C MONOISOPROPYLAMINE, BULK"/>
    <n v="101132"/>
    <n v="101.13"/>
    <n v="314000"/>
    <n v="3.1048530633231817"/>
    <x v="13"/>
    <s v="Not Identified"/>
    <s v="General Chemical"/>
  </r>
  <r>
    <d v="2015-12-16T00:00:00"/>
    <s v="December, 2015"/>
    <s v="December, 2015´"/>
    <s v="Nufarm Industria Quimica E Farmaceutica Sa"/>
    <x v="5"/>
    <s v="Ceará"/>
    <s v="United Transport Tankcontainers Utt"/>
    <s v="HOUSTON (TX)"/>
    <s v="PECEM"/>
    <s v="29211923"/>
    <s v="7 BULK UN 1221, ISOPROPYLAMINE, 3 (8) I FLASHPOINT (-22F -30\´B0C) EMS NO: F-E, S-C MONOISOPROPYLAMINE, BULK"/>
    <n v="101270"/>
    <n v="101.27"/>
    <n v="314000"/>
    <n v="3.1006220993384024"/>
    <x v="13"/>
    <s v="Not Identified"/>
    <s v="General Chemical"/>
  </r>
  <r>
    <d v="2015-12-15T00:00:00"/>
    <s v="December, 2015"/>
    <s v="December, 2015´"/>
    <s v="Nufarm Industria Quimica E Farmaceutica Sa"/>
    <x v="5"/>
    <s v=""/>
    <s v="Sulphur Mills Ltd."/>
    <s v="NHAVA SHEVA (JAWAHARLAL N"/>
    <s v="SANTOS"/>
    <s v="38089100"/>
    <s v="10 X 1 KG X 3200 BAGS NUPRID 700 WG (IMIDACLOPRID 70% WG) INVOICE NO. EXP/097&amp;98 /EOU/15-16 NUPRID 700 WG (IMIDACLOPRIDO)"/>
    <n v="38480"/>
    <n v="38.479999999999997"/>
    <n v="869000"/>
    <n v="22.583160083160084"/>
    <x v="5"/>
    <s v="Nuprid"/>
    <s v="Insecticide"/>
  </r>
  <r>
    <d v="2015-12-13T00:00:00"/>
    <s v="December, 2015"/>
    <s v="December, 2015´"/>
    <s v="Nufarm Industria Quimica E Farmaceutica Sa"/>
    <x v="5"/>
    <s v="Ceará"/>
    <s v="Ninhua Group Co., Ltd."/>
    <s v="SHANGHAI"/>
    <s v="PECEM"/>
    <s v="29322000"/>
    <s v="ABAMECTIN TECNICO 98% UN?:2588 CLASS?:6.1"/>
    <n v="8960"/>
    <n v="8.9600000000000009"/>
    <n v="107000"/>
    <n v="11.941964285714286"/>
    <x v="24"/>
    <s v="Not Identified"/>
    <s v="Insecticide"/>
  </r>
  <r>
    <d v="2015-12-13T00:00:00"/>
    <s v="December, 2015"/>
    <s v="December, 2015´"/>
    <s v="Nufarm Industria Quimica E Farmaceutica Sa"/>
    <x v="5"/>
    <s v="Ceará"/>
    <s v="Ninhua Group Co., Ltd."/>
    <s v="SHANGHAI"/>
    <s v="PECEM"/>
    <s v="29309054"/>
    <s v="DIMETOATO TECNICO AGRIPEC UN?:2783 CLASS?:6.1"/>
    <n v="31584"/>
    <n v="31.58"/>
    <n v="203000"/>
    <n v="6.4273049645390072"/>
    <x v="35"/>
    <s v="Not Identified"/>
    <s v="Insecticide"/>
  </r>
  <r>
    <d v="2015-12-13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13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13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13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13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10T00:00:00"/>
    <s v="December, 2015"/>
    <s v="December, 2015´"/>
    <s v="Nufarm Industria Quimica E Farmaceutica Sa"/>
    <x v="5"/>
    <s v="Ceará"/>
    <s v="Taminco Bvba"/>
    <s v="ANTWERPEN"/>
    <s v="PECEM"/>
    <s v="29211100"/>
    <s v="2 X 20´S.O.INTERMODAL TANK CONTAINER 2 TANK PRODUCT INFO: PROPER SHIPPING NAME: UN 1160,DIMETHYLAMINE,AQUEOUS,SOLUTION, 3(8),II PRODUCT TARE NAME: DIMETILAMINA 60% UN: 1160 IMO: 3(8) FLASHPOINT: -32 PACKINGGROUP: II"/>
    <n v="37200"/>
    <n v="37.200000000000003"/>
    <n v="122000"/>
    <n v="3.2795698924731185"/>
    <x v="15"/>
    <s v="Not Identified"/>
    <s v="General Chemical"/>
  </r>
  <r>
    <d v="2015-12-10T00:00:00"/>
    <s v="December, 2015"/>
    <s v="December, 2015´"/>
    <s v="Nufarm Industria Quimica E Farmaceutica Sa"/>
    <x v="5"/>
    <s v="Ceará"/>
    <s v="Nufarm Gmb H &amp; Co."/>
    <s v="HAMBURG"/>
    <s v="PECEM"/>
    <s v="29189912"/>
    <s v="140 PALLETS 2,4-D ACID TECNICO NUFARM"/>
    <n v="143220"/>
    <n v="143.22"/>
    <n v="2529000"/>
    <n v="17.658148303309595"/>
    <x v="9"/>
    <s v="2,4 D"/>
    <s v="Herbicide"/>
  </r>
  <r>
    <d v="2015-12-10T00:00:00"/>
    <s v="December, 2015"/>
    <s v="December, 2015´"/>
    <s v="Nufarm Industria Quimica E Farmaceutica Sa"/>
    <x v="5"/>
    <s v="Ceará"/>
    <s v="Gat Microencapsulation Ag"/>
    <s v="WIEN"/>
    <s v="PECEM"/>
    <s v="38089100"/>
    <s v="20PK IBC PESTICIDE, LIQUID,TOXIC, N.O.S.(LAMBDA-CYHALOTHRIN) KAISO 250 CS- UN 2902/CLASS6.1/PG III"/>
    <n v="21556"/>
    <n v="21.56"/>
    <n v="487000"/>
    <n v="22.592317684171462"/>
    <x v="6"/>
    <s v="Kaiso"/>
    <s v="Pesticide"/>
  </r>
  <r>
    <d v="2015-12-09T00:00:00"/>
    <s v="December, 2015"/>
    <s v="December, 2015´"/>
    <s v="Nufarm Industria Quimica E Farmaceutica Sa"/>
    <x v="5"/>
    <s v="Ceará"/>
    <s v="United Transport Tankcontainers Utt"/>
    <s v="HOUSTON (TX)"/>
    <s v="PECEM"/>
    <s v="29211923"/>
    <s v="7 BLK UN 1221, ISOPROPYLAMINE, 3 (8) I FLASHPOINT (-22F -30\´B0C) EMS NO: F-E, S-C MONOISOPROPYLAMINE, BULK ISOPROPYLAMINE IMO CLASS :3 UN-NO :1221 SEQ.NO. :1001 FLAME POINT :-37"/>
    <n v="101368"/>
    <n v="101.37"/>
    <n v="314000"/>
    <n v="3.0976244968826454"/>
    <x v="13"/>
    <s v="Not Identified"/>
    <s v="General Chemical"/>
  </r>
  <r>
    <d v="2015-12-09T00:00:00"/>
    <s v="December, 2015"/>
    <s v="December, 2015´"/>
    <s v="Nufarm Industria Quimica E Farmaceutica Sa"/>
    <x v="5"/>
    <s v="Ceará"/>
    <s v="United Transport Tankcontainers Utt"/>
    <s v="HOUSTON (TX)"/>
    <s v="PECEM"/>
    <s v="29211923"/>
    <s v="7 BLK UN 1221, ISOPROPYLAMINE, 3 (8) I FLASHPOINT (-22F -30\´B0C) EMS NO: F-E, S-C MONOISOPROPYLAMINE, BULK CLASS 3 ISOPROPYLAMINE UN 1221, PG I"/>
    <n v="101343"/>
    <n v="101.34"/>
    <n v="314000"/>
    <n v="3.0983886405573151"/>
    <x v="13"/>
    <s v="Not Identified"/>
    <s v="General Chemical"/>
  </r>
  <r>
    <d v="2015-12-08T00:00:00"/>
    <s v="December, 2015"/>
    <s v="December, 2015´"/>
    <s v="Nufarm Industria Quimica E Farmaceutica Sa"/>
    <x v="5"/>
    <s v="Paraná"/>
    <s v="Indofil Industries Ltd."/>
    <s v="HAZIRA"/>
    <s v="SANTOS"/>
    <s v="38089200"/>
    <s v="800 WP 2800 BAGS MANFIL 800 WP INDIAN"/>
    <n v="74400"/>
    <n v="74.400000000000006"/>
    <n v="896000"/>
    <n v="12.043010752688172"/>
    <x v="19"/>
    <s v="Manfill 800 WP"/>
    <s v="Fungicide"/>
  </r>
  <r>
    <d v="2015-12-07T00:00:00"/>
    <s v="December, 2015"/>
    <s v="December, 2015´"/>
    <s v="Nufarm Industria Quimica E Farmaceutica Sa"/>
    <x v="5"/>
    <s v=""/>
    <s v="Indofil Industries Ltd."/>
    <s v="ANKLESHWAR"/>
    <s v="SANTOS"/>
    <s v="38089200"/>
    <s v="8 X 20 ST CONTAINER 4480 BAGS MANFIL 800 WP (MANCOZEB 80% WP) IMCO CLASS : 9 UN NO : 3077"/>
    <n v="119040"/>
    <n v="119.04"/>
    <n v="1433000"/>
    <n v="12.037970430107526"/>
    <x v="19"/>
    <s v="Manfill 800 WP"/>
    <s v="Fungicide"/>
  </r>
  <r>
    <d v="2015-12-07T00:00:00"/>
    <s v="December, 2015"/>
    <s v="December, 2015´"/>
    <s v="Nufarm Industria Quimica E Farmaceutica Sa"/>
    <x v="5"/>
    <s v=""/>
    <s v="Indofil Industries Ltd."/>
    <s v="ANKLESHWAR"/>
    <s v="SANTOS"/>
    <s v="38089200"/>
    <s v="2 X 20 ST CONTAINER 1280 BAGS 1280 CB X 10 NOS X 1 KG MANFIL 800 WP (MANCOZEB 80%)"/>
    <n v="16560"/>
    <n v="16.559999999999999"/>
    <n v="199000"/>
    <n v="12.016908212560386"/>
    <x v="19"/>
    <s v="Manfill 800 WP"/>
    <s v="Fungicide"/>
  </r>
  <r>
    <d v="2015-12-07T00:00:00"/>
    <s v="December, 2015"/>
    <s v="December, 2015´"/>
    <s v="Nufarm Industria Quimica E Farmaceutica Sa"/>
    <x v="5"/>
    <s v=""/>
    <s v="Indofil Industries Ltd."/>
    <s v="ANKLESHWAR"/>
    <s v="SANTOS"/>
    <s v="38089200"/>
    <s v="8 X 20 ST CONTAINER 4480 X 25 KG BAGS MANFIL 800 WP (MANCOZEB 80% WP) IMCO CLASS : 9 UN NO : 3077"/>
    <n v="119040"/>
    <n v="119.04"/>
    <n v="1433000"/>
    <n v="12.037970430107526"/>
    <x v="19"/>
    <s v="Manfill 800 WP"/>
    <s v="Fungicide"/>
  </r>
  <r>
    <d v="2015-12-07T00:00:00"/>
    <s v="December, 2015"/>
    <s v="December, 2015´"/>
    <s v="Nufarm Industria Quimica E Farmaceutica Sa"/>
    <x v="5"/>
    <s v="Ceará"/>
    <s v="Gharda Chemicals Ltd."/>
    <s v="ROTTERDAM"/>
    <s v="PECEM"/>
    <s v="29269023"/>
    <s v="160 DR ( CYPERMETHRIN TECHNICAL ) PYRETHROID, PESTICIDE, LIQUID, TOXIC6.1 UN3352 PACKING GROUP III MARINE POLLUTANT"/>
    <n v="59280"/>
    <n v="59.28"/>
    <n v="600000"/>
    <n v="10.121457489878543"/>
    <x v="16"/>
    <s v="Not Identified"/>
    <s v="Insecticide"/>
  </r>
  <r>
    <d v="2015-12-06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06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06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2000"/>
    <n v="2.9112662013958124"/>
    <x v="3"/>
    <s v="Nufosate"/>
    <s v="Herbicide"/>
  </r>
  <r>
    <d v="2015-12-06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292000"/>
    <n v="2.9112662013958124"/>
    <x v="3"/>
    <s v="Nufosate"/>
    <s v="Herbicide"/>
  </r>
  <r>
    <d v="2015-12-06T00:00:00"/>
    <s v="December, 2015"/>
    <s v="Dec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292000"/>
    <n v="2.9112662013958124"/>
    <x v="3"/>
    <s v="Nufosate"/>
    <s v="Herbicide"/>
  </r>
  <r>
    <d v="2015-12-03T00:00:00"/>
    <s v="December, 2015"/>
    <s v="December, 2015´"/>
    <s v="Nufarm Industria Quimica E Farmaceutica Sa"/>
    <x v="5"/>
    <s v="Ceará"/>
    <s v="Nufarm Gmb H &amp; Co."/>
    <s v="HAMBURG"/>
    <s v="PECEM"/>
    <s v="29189912"/>
    <s v="120 PACKAGES 2,4-D ACID TECNICO NUFARM"/>
    <n v="122760"/>
    <n v="122.76"/>
    <n v="2168000"/>
    <n v="17.660475724991855"/>
    <x v="9"/>
    <s v="2,4 D"/>
    <s v="Herbicide"/>
  </r>
  <r>
    <d v="2015-12-03T00:00:00"/>
    <s v="December, 2015"/>
    <s v="December, 2015´"/>
    <s v="Nufarm Industria Quimica E Farmaceutica Sa"/>
    <x v="5"/>
    <s v="Ceará"/>
    <s v="Gat Microencapsulation Ag"/>
    <s v="WIEN"/>
    <s v="PECEM"/>
    <s v="38089100"/>
    <s v="20 PK PESTICIDE, LIQUID,TOXIC, N.O.S. (LAMBDA-CYHALOTHRIN) KAISO 250 CS"/>
    <n v="21630"/>
    <n v="21.63"/>
    <n v="489000"/>
    <n v="22.607489597780859"/>
    <x v="6"/>
    <s v="Kaiso"/>
    <s v="Pesticide"/>
  </r>
  <r>
    <d v="2015-12-03T00:00:00"/>
    <s v="December, 2015"/>
    <s v="December, 2015´"/>
    <s v="Nufarm Industria Quimica E Farmaceutica Sa"/>
    <x v="5"/>
    <s v=""/>
    <s v="Indofil Industries Ltd."/>
    <s v="NHAVA SHEVA (JAWAHARLAL N"/>
    <s v="SANTOS"/>
    <s v="38089200"/>
    <s v="1280 CORRUGATED BOXES 1280 CB X 10 NOS X 1 KG MANFIL 800 WP (MANCOZEB 80%) IMCO CLASS : 9 UN NO : 3077 IMDG PAGE CODE : 9029A PKG GROUP : III"/>
    <n v="16560"/>
    <n v="16.559999999999999"/>
    <n v="199000"/>
    <n v="12.016908212560386"/>
    <x v="19"/>
    <s v="Manfill 800 WP"/>
    <s v="Fungicide"/>
  </r>
  <r>
    <d v="2015-12-03T00:00:00"/>
    <s v="December, 2015"/>
    <s v="December, 2015´"/>
    <s v="Nufarm Industria Quimica E Farmaceutica Sa"/>
    <x v="5"/>
    <s v=""/>
    <s v="Indofil Industries Ltd."/>
    <s v="NHAVA SHEVA (JAWAHARLAL N"/>
    <s v="SANTOS"/>
    <s v="38089200"/>
    <s v="2800 BAGS ONLY MANFIL 800 WP (MANCOZEB 80% WP) IMCO CLASS : 9 UN NO : 3077 IMDG PAGE CODE : 9029A PKG GROUP : III"/>
    <n v="74400"/>
    <n v="74.400000000000006"/>
    <n v="896000"/>
    <n v="12.043010752688172"/>
    <x v="19"/>
    <s v="Manfill 800 WP"/>
    <s v="Fungicide"/>
  </r>
  <r>
    <d v="2015-11-29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29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29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29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29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26T00:00:00"/>
    <s v="November, 2015"/>
    <s v="November, 2015´"/>
    <s v="Nufarm Industria Quimica E Farmaceutica Sa"/>
    <x v="5"/>
    <s v="Ceará"/>
    <s v="Nufarm Uk Ltd."/>
    <s v="LE HAVRE"/>
    <s v="PECEM"/>
    <s v="29180000"/>
    <s v="120 BG MCPA ACID TECH"/>
    <n v="105000"/>
    <n v="105"/>
    <s v=""/>
    <e v="#VALUE!"/>
    <x v="9"/>
    <s v="2,4 D"/>
    <s v="Herbicide"/>
  </r>
  <r>
    <d v="2015-11-26T00:00:00"/>
    <s v="November, 2015"/>
    <s v="November, 2015´"/>
    <s v="Nufarm Industria Quimica E Farmaceutica Sa"/>
    <x v="5"/>
    <s v="Ceará"/>
    <s v="Nufarm Gmb H &amp; Co."/>
    <s v="HAMBURG"/>
    <s v="PECEM"/>
    <s v="29189912"/>
    <s v="20DC 80 PALLETS ACID TECNICO NUFARM 1000 KG BIG BAGS,"/>
    <n v="81840"/>
    <n v="81.84"/>
    <n v="1263000"/>
    <n v="15.432551319648093"/>
    <x v="9"/>
    <s v="2,4 D"/>
    <s v="Herbicide"/>
  </r>
  <r>
    <d v="2015-11-26T00:00:00"/>
    <s v="November, 2015"/>
    <s v="November, 2015´"/>
    <s v="Nufarm Industria Quimica E Farmaceutica Sa"/>
    <x v="5"/>
    <s v=""/>
    <s v="Astec Chemicals Pvt., Ltd."/>
    <s v="NHAVA SHEVA (JAWAHARLAL N"/>
    <s v="SANTOS"/>
    <s v="38089322"/>
    <s v="20 PALLETS CONTAINING 900 CARTONS ONLY NAVAJO (2,4-D DIMETHYL AMINE SALT 80% SP) INV. NO. E/K-2-15-16100034"/>
    <n v="19600"/>
    <n v="19.600000000000001"/>
    <n v="241000"/>
    <n v="12.295918367346939"/>
    <x v="15"/>
    <s v="Not Identified"/>
    <s v="General Chemical"/>
  </r>
  <r>
    <d v="2015-11-26T00:00:00"/>
    <s v="November, 2015"/>
    <s v="November, 2015´"/>
    <s v="Nufarm Industria Quimica E Farmaceutica Sa"/>
    <x v="5"/>
    <s v="Ceará"/>
    <s v="Gat Microencapsulation Ag"/>
    <s v="WIEN"/>
    <s v="PECEM"/>
    <s v="38089100"/>
    <s v="20 IBC  PESTICIDE, LIQUID,TOXIC, N.O.S. (LAMBDA-CYHALOTHRIN) KAISO 250 CS - UN 2902/CLASS6.1/PG III"/>
    <n v="21632"/>
    <n v="21.63"/>
    <n v="495000"/>
    <n v="22.88276627218935"/>
    <x v="6"/>
    <s v="Kaiso"/>
    <s v="Pesticide"/>
  </r>
  <r>
    <d v="2015-11-24T00:00:00"/>
    <s v="November, 2015"/>
    <s v="November, 2015´"/>
    <s v="Nufarm Industria Quimica E Farmaceutica Sa"/>
    <x v="5"/>
    <s v="Ceará"/>
    <s v="Gharda Chemicals Ltd."/>
    <s v="NHAVA SHEVA (JAWAHARLAL N"/>
    <s v="PECEM"/>
    <s v="29333922"/>
    <s v="6 X 20 FT CONTAINER 408DR INSECTICIDE - CLORPIRIFOS TECNICOAGRIPEC FISCAL ID"/>
    <n v="124573"/>
    <n v="124.57"/>
    <n v="3296000"/>
    <n v="26.458381832339271"/>
    <x v="7"/>
    <s v="Agripec"/>
    <s v="Pesticide"/>
  </r>
  <r>
    <d v="2015-11-24T00:00:00"/>
    <s v="November, 2015"/>
    <s v="November, 2015´"/>
    <s v="Nufarm Industria Quimica E Farmaceutica Sa"/>
    <x v="5"/>
    <s v="Ceará"/>
    <s v="Gharda Chemicals Ltd."/>
    <s v="NHAVA SHEVA (JAWAHARLAL N"/>
    <s v="PECEM"/>
    <s v="29333922"/>
    <s v="2 X 20 FT CONTAINER 136DR INSECTICIDE - CLORPIRIFOS TECNICOAGRIPEC FISCALI D"/>
    <n v="41516"/>
    <n v="41.52"/>
    <n v="1098000"/>
    <n v="26.447634646883131"/>
    <x v="7"/>
    <s v="Agripec"/>
    <s v="Pesticide"/>
  </r>
  <r>
    <d v="2015-11-20T00:00:00"/>
    <s v="November, 2015"/>
    <s v="November, 2015´"/>
    <s v="Nufarm Industria Quimica E Farmaceutica Sa"/>
    <x v="5"/>
    <s v="Ceará"/>
    <s v="Ninhua Group Co., Ltd."/>
    <s v="SHANGHAI"/>
    <s v="PECEM"/>
    <s v="29309054"/>
    <s v="DIMETOATO TECNICO AGRIPEC UN?:2783 CLASS?:6.1"/>
    <n v="47376"/>
    <n v="47.38"/>
    <n v="303000"/>
    <n v="6.3956433637284702"/>
    <x v="35"/>
    <s v="Not Identified"/>
    <s v="Insecticide"/>
  </r>
  <r>
    <d v="2015-11-19T00:00:00"/>
    <s v="November, 2015"/>
    <s v="November, 2015´"/>
    <s v="Nufarm Industria Quimica E Farmaceutica Sa"/>
    <x v="5"/>
    <s v="Ceará"/>
    <s v="Nufarm Gmb H &amp; Co."/>
    <s v="HAMBURG"/>
    <s v="PECEM"/>
    <s v="29189912"/>
    <s v="120 PACKAGES = COLLI2,4-D ACID TECNICO NUFARM"/>
    <n v="122760"/>
    <n v="122.76"/>
    <n v="1895000"/>
    <n v="15.43662430759205"/>
    <x v="9"/>
    <s v="2,4 D"/>
    <s v="Herbicide"/>
  </r>
  <r>
    <d v="2015-11-19T00:00:00"/>
    <s v="November, 2015"/>
    <s v="November, 2015´"/>
    <s v="Nufarm Industria Quimica E Farmaceutica Sa"/>
    <x v="5"/>
    <s v=""/>
    <s v="Nufarm Chemical Shanghai Co., Ltd."/>
    <s v="SHANGHAI"/>
    <s v="SANTOS"/>
    <s v="38089329"/>
    <s v="2400 PACKAGES ENVIRONMENTALLY HAZARDOUS SUBSTANCE, SOLID, N.O.S. METSULFURON-METHYL UN:3077 PG:III CL:9"/>
    <n v="6960"/>
    <n v="6.96"/>
    <n v="28500"/>
    <n v="4.0948275862068968"/>
    <x v="12"/>
    <s v="Nufuron"/>
    <s v="Herbicide"/>
  </r>
  <r>
    <d v="2015-11-19T00:00:00"/>
    <s v="November, 2015"/>
    <s v="November, 2015´"/>
    <s v="Nufarm Industria Quimica E Farmaceutica Sa"/>
    <x v="5"/>
    <s v=""/>
    <s v="Nufarm Chemical Shanghai Co., Ltd."/>
    <s v="SHANGHAI"/>
    <s v="SANTOS"/>
    <s v="38089329"/>
    <s v="840 PACKAGES ENVIRONMENTALLY HAZARDOUS SUBSTANCE, SOLID, N.O.S. METSULFURON-METHYL"/>
    <n v="5208"/>
    <n v="5.21"/>
    <n v="21300"/>
    <n v="4.0898617511520738"/>
    <x v="12"/>
    <s v="Nufuron"/>
    <s v="Herbicide"/>
  </r>
  <r>
    <d v="2015-11-18T00:00:00"/>
    <s v="November, 2015"/>
    <s v="November, 2015´"/>
    <s v="Nufarm Industria Quimica E Farmaceutica Sa"/>
    <x v="5"/>
    <s v="Ceará"/>
    <s v="United Transport Tankcontainers Utt"/>
    <s v="HOUSTON (TX)"/>
    <s v="PECEM"/>
    <s v="29211923"/>
    <s v="7 BLK UN 1221, ISOPROPYLAMINE, CLASS 3 (8), PG I, FLASHPOINT (-22F -30°C) EMS NO: F-E, S-C MONOISOPROPYLAMINE CLASS 3 ISOPROPYLAMINE UN 1221, PG I FP -30.0 CEL"/>
    <n v="101259"/>
    <n v="101.26"/>
    <n v="311000"/>
    <n v="3.0713319309888503"/>
    <x v="13"/>
    <s v="Not Identified"/>
    <s v="General Chemical"/>
  </r>
  <r>
    <d v="2015-11-18T00:00:00"/>
    <s v="November, 2015"/>
    <s v="November, 2015´"/>
    <s v="Nufarm Industria Quimica E Farmaceutica Sa"/>
    <x v="5"/>
    <s v="Ceará"/>
    <s v="United Transport Tankcontainers Utt"/>
    <s v="HOUSTON (TX)"/>
    <s v="PECEM"/>
    <s v="29211923"/>
    <s v="8 BLK  UN 1221, ISOPROPYLAMINE, CLASS 3 (8), PG I, FLASHPOINT (-22F -30°C)  EMS NO: F-E, S-C MONOISOPROPYLAMINE CLASS 3 ISOPROPYLAMINE UN 1221, PG I FP -30.0 CEL"/>
    <n v="116247"/>
    <n v="116.25"/>
    <n v="357000"/>
    <n v="3.0710469947611552"/>
    <x v="13"/>
    <s v="Not Identified"/>
    <s v="General Chemical"/>
  </r>
  <r>
    <d v="2015-11-17T00:00:00"/>
    <s v="November, 2015"/>
    <s v="November, 2015´"/>
    <s v="Nufarm Industria Quimica E Farmaceutica Sa"/>
    <x v="5"/>
    <s v="Ceará"/>
    <s v="Gharda Chemicals Ltd."/>
    <s v="NHAVA SHEVA (JAWAHARLAL N"/>
    <s v="PECEM"/>
    <s v="29333922"/>
    <s v="5 X 20  DVCONTAINER IS  340 DRUMS INSECTICIDE - CLORPIRIFOS TECNICOAGRIPEC FISCALI D"/>
    <n v="103947"/>
    <n v="103.95"/>
    <n v="2750000"/>
    <n v="26.4557899698885"/>
    <x v="7"/>
    <s v="Agripec"/>
    <s v="Pesticide"/>
  </r>
  <r>
    <d v="2015-11-17T00:00:00"/>
    <s v="November, 2015"/>
    <s v="November, 2015´"/>
    <s v="Nufarm Industria Quimica E Farmaceutica Sa"/>
    <x v="5"/>
    <s v="Ceará"/>
    <s v="Gharda Chemicals Ltd."/>
    <s v="NHAVA SHEVA (JAWAHARLAL N"/>
    <s v="PECEM"/>
    <s v="29333922"/>
    <s v="5 X 20 FTCONTAINER IS  340 DRUMS INSECTICIDE - CLORPIRIFOS TECNICOAGRIPEC FISCALI D"/>
    <n v="103807"/>
    <n v="103.81"/>
    <n v="2746000"/>
    <n v="26.452936699837199"/>
    <x v="7"/>
    <s v="Agripec"/>
    <s v="Pesticide"/>
  </r>
  <r>
    <d v="2015-11-15T00:00:00"/>
    <s v="November, 2015"/>
    <s v="November, 2015´"/>
    <s v="Nufarm Industria Quimica E Farmaceutica Sa"/>
    <x v="5"/>
    <s v="Ceará"/>
    <s v="Jiangsu Sevencontinent Green"/>
    <s v="SHANGHAI"/>
    <s v="PECEM"/>
    <s v="29339969"/>
    <s v="420 DR TEBUCONAZOLE TECNICO AGRIPEC UN3077 PACKINGGROUP :III"/>
    <n v="22470"/>
    <n v="22.47"/>
    <n v="290000"/>
    <n v="12.906097018246552"/>
    <x v="8"/>
    <s v="Torque"/>
    <s v="Fung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Ninhua Group Co., Ltd."/>
    <s v="SHANGHAI"/>
    <s v="PECEM"/>
    <s v="29322000"/>
    <s v="ABAMECTIN TECNICO 98% UN?:2588 CLASS?:6.1"/>
    <n v="6720"/>
    <n v="6.72"/>
    <n v="80700"/>
    <n v="12.008928571428571"/>
    <x v="24"/>
    <s v="Not Identified"/>
    <s v="Insect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5T00:00:00"/>
    <s v="November, 2015"/>
    <s v="Novem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296000"/>
    <n v="2.9511465603190428"/>
    <x v="3"/>
    <s v="Nufosate"/>
    <s v="Herbicide"/>
  </r>
  <r>
    <d v="2015-11-12T00:00:00"/>
    <s v="November, 2015"/>
    <s v="November, 2015´"/>
    <s v="Nufarm Industria Quimica E Farmaceutica Sa"/>
    <x v="5"/>
    <s v="Ceará"/>
    <s v="Taminco Bvba"/>
    <s v="ANTWERPEN"/>
    <s v="PECEM"/>
    <s v="29211100"/>
    <s v="4 BULK DMA 60% DIMETHYLAMINE MINIMUM 60% SOLUTION UN 1160 DIMETHYLAMINE, AQUEOUS SOLUTION, 3 (8), PG II FP -32 DEG C EMS NO: F-E, S-C (D/E)"/>
    <n v="74180"/>
    <n v="74.180000000000007"/>
    <n v="253000"/>
    <n v="3.4106228093825828"/>
    <x v="15"/>
    <s v="Not Identified"/>
    <s v="General Chemical"/>
  </r>
  <r>
    <d v="2015-11-12T00:00:00"/>
    <s v="November, 2015"/>
    <s v="November, 2015´"/>
    <s v="Nufarm Industria Quimica E Farmaceutica Sa"/>
    <x v="5"/>
    <s v="Ceará"/>
    <s v="Nufarm Gmb H &amp; Co."/>
    <s v="HAMBURG"/>
    <s v="PECEM"/>
    <s v="29189912"/>
    <s v="120 PALLETS 2,4-D ACID TECNICO NUFARM"/>
    <n v="122760"/>
    <n v="122.76"/>
    <n v="1895000"/>
    <n v="15.43662430759205"/>
    <x v="9"/>
    <s v="2,4 D"/>
    <s v="Herbicide"/>
  </r>
  <r>
    <d v="2015-11-11T00:00:00"/>
    <s v="November, 2015"/>
    <s v="November, 2015´"/>
    <s v="Nufarm Industria Quimica E Farmaceutica Sa"/>
    <x v="5"/>
    <s v="Ceará"/>
    <s v="Newport China Tank Containers Co."/>
    <s v="HOUSTON (TX)"/>
    <s v="PECEM"/>
    <s v="29211923"/>
    <s v="7 TANK SLAC 7 BULK MONOISOPROPYLAMINE BULK CHEMICALS NOS, HAZARDOUS UN 1221 ISOPROPYLAMINE, 3(8) I FLASHPOINT(-22F, -30) EMS NO F-E, S-C"/>
    <n v="101379"/>
    <n v="101.38"/>
    <n v="311000"/>
    <n v="3.0676964657374803"/>
    <x v="13"/>
    <s v="Not Identified"/>
    <s v="General Chemical"/>
  </r>
  <r>
    <d v="2015-11-11T00:00:00"/>
    <s v="November, 2015"/>
    <s v="November, 2015´"/>
    <s v="Nufarm Industria Quimica E Farmaceutica Sa"/>
    <x v="5"/>
    <s v="Ceará"/>
    <s v="Newport China Tank Containers Co."/>
    <s v="HOUSTON (TX)"/>
    <s v="PECEM"/>
    <s v="29211923"/>
    <s v="5 TANK SLAC 5 BULK MONOISOPROPYLAMINE BULK CHEMICALS NOS, HAZARDOUS UN 1221, ISOPROPYLAMINE, 3(8) I"/>
    <n v="72385"/>
    <n v="72.39"/>
    <n v="222000"/>
    <n v="3.0669337569938522"/>
    <x v="13"/>
    <s v="Not Identified"/>
    <s v="General Chemical"/>
  </r>
  <r>
    <d v="2015-11-10T00:00:00"/>
    <s v="November, 2015"/>
    <s v="November, 2015´"/>
    <s v="Nufarm Industria Quimica E Farmaceutica Sa"/>
    <x v="5"/>
    <s v="Ceará"/>
    <s v="Gharda Chemicals Ltd."/>
    <s v="NHAVA SHEVA (JAWAHARLAL N"/>
    <s v="PECEM"/>
    <s v="29333922"/>
    <s v="5  20´ X 8´ X 8´6&quot; GENERAL PU SLAC 340 DRUMS INSECTICIDE- CLORPIRIFOS TECNICO AGRIPEC FISCAL ID"/>
    <n v="103950"/>
    <n v="103.95"/>
    <n v="2750000"/>
    <n v="26.455026455026456"/>
    <x v="7"/>
    <s v="Agripec"/>
    <s v="Pesticide"/>
  </r>
  <r>
    <d v="2015-11-10T00:00:00"/>
    <s v="November, 2015"/>
    <s v="November, 2015´"/>
    <s v="Nufarm Industria Quimica E Farmaceutica Sa"/>
    <x v="5"/>
    <s v="Ceará"/>
    <s v="Gharda Chemicals Ltd."/>
    <s v="NHAVA SHEVA (JAWAHARLAL N"/>
    <s v="PECEM"/>
    <s v="29333922"/>
    <s v="5 X 20 FCL 340 DRUMS INSECTICIDE- CLORPIRIFOS TECNICO AGRIPEC FISCAL ID"/>
    <n v="103865"/>
    <n v="103.86"/>
    <n v="2748000"/>
    <n v="26.457420690319164"/>
    <x v="7"/>
    <s v="Agripec"/>
    <s v="Pesticide"/>
  </r>
  <r>
    <d v="2015-11-06T00:00:00"/>
    <s v="November, 2015"/>
    <s v="November, 2015´"/>
    <s v="Nufarm Industria Quimica E Farmaceutica Sa"/>
    <x v="5"/>
    <s v="Ceará"/>
    <s v="Gharda Chemicals Ltd."/>
    <s v="ROTTERDAM"/>
    <s v="PECEM"/>
    <s v="29269023"/>
    <s v="80 DR  ( CYPERMETHRIN TECHNICAL ) PYRETHROID, PESTICIDE, LIQUID, TOXIC6.1 UN3352 PACKING GROUP III MARINE POLLUTANT"/>
    <n v="19760"/>
    <n v="19.760000000000002"/>
    <n v="200000"/>
    <n v="10.121457489878543"/>
    <x v="16"/>
    <s v="Not Identified"/>
    <s v="Insecticide"/>
  </r>
  <r>
    <d v="2015-11-05T00:00:00"/>
    <s v="November, 2015"/>
    <s v="November, 2015´"/>
    <s v="Nufarm Industria Quimica E Farmaceutica Sa"/>
    <x v="5"/>
    <s v="Ceará"/>
    <s v="Taminco Bvba"/>
    <s v="ANTWERPEN"/>
    <s v="PECEM"/>
    <s v="29211100"/>
    <s v="1 BULK DMA 60% DIMETHYLAMINE MINIMUM 60% SOLUTION UN 1160 DIMETHYLAMINE, AQUEOUS SOLUTION, 3 (8), PG II FP -32 DEG C EMS NO: F-E, S-C (D/E)"/>
    <n v="37280"/>
    <n v="37.28"/>
    <n v="127000"/>
    <n v="3.4066523605150216"/>
    <x v="15"/>
    <s v="Not Identified"/>
    <s v="General Chemical"/>
  </r>
  <r>
    <d v="2015-11-05T00:00:00"/>
    <s v="November, 2015"/>
    <s v="November, 2015´"/>
    <s v="Nufarm Industria Quimica E Farmaceutica Sa"/>
    <x v="5"/>
    <s v="Ceará"/>
    <s v="Indofil Industries Ltd."/>
    <s v="NHAVA SHEVA (JAWAHARLAL N"/>
    <s v="SANTOS"/>
    <s v="38089200"/>
    <s v="5040 BAGS ONLY MANFIL 800 WP (MANCOZEB 80% WP) UN NO : 3077 IMDG PAGE CODE : 9029A PKG GROUP : III"/>
    <n v="133920"/>
    <n v="133.91999999999999"/>
    <n v="1616000"/>
    <n v="12.066905615292711"/>
    <x v="19"/>
    <s v="Manfill 800 WP"/>
    <s v="Fungicide"/>
  </r>
  <r>
    <d v="2015-11-04T00:00:00"/>
    <s v="November, 2015"/>
    <s v="November, 2015´"/>
    <s v="Nufarm Industria Quimica E Farmaceutica Sa"/>
    <x v="5"/>
    <s v="Ceará"/>
    <s v="United Transport Tankcontainers Utt"/>
    <s v="HOUSTON (TX)"/>
    <s v="PECEM"/>
    <s v="29211923"/>
    <s v="8 BULK CLASS 3 ISOPROPYLAMINE UN 1221, PG I FP -30.0 CEL EMERGENCY CONTACT: CHEMTREC EMERGENCY PHONE : 1-703-527-3887 COMMODITY: 29211923 ISOPROPYLAMINE IMO CLASS :3 UN-NO :1221 SEQ.NO. :1001 FLAME POINT :-37 BOILING POINT : EMS :F-E MFAG : 1ST LABLE :3 HINTS 1ST LABLE: 2ND LABLE :8 HINTS 2ND LABLE: MARITIME POLL."/>
    <n v="115848"/>
    <n v="115.85"/>
    <n v="355000"/>
    <n v="3.0643601961190527"/>
    <x v="13"/>
    <s v="Not Identified"/>
    <s v="General Chemical"/>
  </r>
  <r>
    <d v="2015-11-04T00:00:00"/>
    <s v="November, 2015"/>
    <s v="November, 2015´"/>
    <s v="Nufarm Industria Quimica E Farmaceutica Sa"/>
    <x v="5"/>
    <s v="Ceará"/>
    <s v="United Transport Tankcontainers Utt"/>
    <s v="HOUSTON (TX)"/>
    <s v="PECEM"/>
    <s v="29211923"/>
    <s v="8 BULK UN 1221, ISOPROPYLAMINE, CLASS 3 (8), PG I, (-22F, -30\´B0C) MONOISOPROPYLAMINE (MIPA) CLASS 3 ISOPROPYLAMINE UN 1221, PG I FP -30.0 CEL ISOPROPYLAMINE IMO CLASS :3 UN-NO :1221 SEQ.NO. :1001 FLAME POINT :-37 BOILING POINT : EMS :F-E MFAG : 1ST LABLE :3 HINTS 1ST LABLE: 2ND LABLE :8 HINTS 2ND LABLE: MARITIME POLL."/>
    <n v="115857"/>
    <n v="115.86"/>
    <n v="355000"/>
    <n v="3.0641221505821834"/>
    <x v="13"/>
    <s v="Not Identified"/>
    <s v="General Chemical"/>
  </r>
  <r>
    <d v="2015-11-04T00:00:00"/>
    <s v="November, 2015"/>
    <s v="November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 CLASS 3 ISOPROPYLAMINE UN 1221, PG I FP -30.0 CEL ISOPROPYLAMINE IMO CLASS :3 UN-NO :1221 SEQ.NO. :1001 FLAME POINT :-37 BOILING POINT : EMS :F-E MFAG : 1ST LABLE :3 HINTS 1ST LABLE: 2ND LABLE :8 HINTS 2ND LABLE: MARITIME POLL."/>
    <n v="101397"/>
    <n v="101.4"/>
    <n v="311000"/>
    <n v="3.0671518881229227"/>
    <x v="13"/>
    <s v="Not Identified"/>
    <s v="General Chemical"/>
  </r>
  <r>
    <d v="2015-11-02T00:00:00"/>
    <s v="November, 2015"/>
    <s v="November, 2015´"/>
    <s v="Nufarm Industria Quimica E Farmaceutica Sa"/>
    <x v="5"/>
    <s v="Ceará"/>
    <s v="Nufarm Australia"/>
    <s v="MELBOURNE"/>
    <s v="PECEM"/>
    <s v="29333921"/>
    <s v="40 PACKAGE NON HAZARDOUS PICLORAM TECH PALLETS &amp; DUNNAGE"/>
    <n v="20560"/>
    <n v="20.56"/>
    <n v="1791000"/>
    <n v="87.110894941634243"/>
    <x v="2"/>
    <s v="Not Identified"/>
    <s v="Herbicide"/>
  </r>
  <r>
    <d v="2015-10-30T00:00:00"/>
    <s v="October, 2015"/>
    <s v="October, 2015´"/>
    <s v="Nufarm Industria Quimica E Farmaceutica Sa"/>
    <x v="5"/>
    <s v="Ceará"/>
    <s v="Gharda Chemicals Ltd."/>
    <s v="ROTTERDAM"/>
    <s v="PECEM"/>
    <s v="29269023"/>
    <s v="80 DR S.T.C. ( CYPERMETHRIN TECHNICAL )PYRETHROID, PESTICIDE, LIQUID, TOXIC 6.1 UN3352 PACKING GROUP III"/>
    <n v="19760"/>
    <n v="19.760000000000002"/>
    <n v="200000"/>
    <n v="10.121457489878543"/>
    <x v="16"/>
    <s v="Not Identified"/>
    <s v="Insecticide"/>
  </r>
  <r>
    <d v="2015-10-29T00:00:00"/>
    <s v="October, 2015"/>
    <s v="October, 2015´"/>
    <s v="Nufarm Industria Quimica E Farmaceutica Sa"/>
    <x v="5"/>
    <s v="Ceará"/>
    <s v="Nufarm Gmb H &amp; Co."/>
    <s v="HAMBURG"/>
    <s v="PECEM"/>
    <s v="29189912"/>
    <s v="80 PACKAGES = CLL 2,4-D ACID TECNICONUFARM 1000 KG BIG BAGS, ON PALLETS"/>
    <n v="81840"/>
    <n v="81.84"/>
    <n v="1578000"/>
    <n v="19.281524926686217"/>
    <x v="9"/>
    <s v="2,4 D"/>
    <s v="Herbicide"/>
  </r>
  <r>
    <d v="2015-10-29T00:00:00"/>
    <s v="October, 2015"/>
    <s v="October, 2015´"/>
    <s v="Nufarm Industria Quimica E Farmaceutica Sa"/>
    <x v="5"/>
    <s v="Ceará"/>
    <s v="Bulkhaul Ltd."/>
    <s v="ANTWERPEN"/>
    <s v="PECEM"/>
    <s v="29211100"/>
    <s v="2 BULK DMA 60% DIMETHYLAMINE MINIMUM 60% SOLUTION UN 1160 DIMETHYLAMINE, AQUEOUS SOLUTION, 3 (8), PG II"/>
    <n v="37100"/>
    <n v="37.1"/>
    <n v="115000"/>
    <n v="3.0997304582210243"/>
    <x v="15"/>
    <s v="Not Identified"/>
    <s v="General Chemical"/>
  </r>
  <r>
    <d v="2015-10-29T00:00:00"/>
    <s v="October, 2015"/>
    <s v="October, 2015´"/>
    <s v="Nufarm Industria Quimica E Farmaceutica Sa"/>
    <x v="5"/>
    <s v="Ceará"/>
    <s v="Nufarm Gmb H &amp; Co."/>
    <s v="HAMBURG"/>
    <s v="PECEM"/>
    <s v="29189912"/>
    <s v="120 PAL 2,4-D ACID TECNICO NUFARM 1000 KG BIG BAGS, ON PALLETS"/>
    <n v="122760"/>
    <n v="122.76"/>
    <n v="2367000"/>
    <n v="19.281524926686217"/>
    <x v="9"/>
    <s v="2,4 D"/>
    <s v="Herbicide"/>
  </r>
  <r>
    <d v="2015-10-29T00:00:00"/>
    <s v="October, 2015"/>
    <s v="October, 2015´"/>
    <s v="Nufarm Industria Quimica E Farmaceutica Sa"/>
    <x v="5"/>
    <s v="Ceará"/>
    <s v="Indofil Industries Ltd."/>
    <s v="NHAVA SHEVA (JAWAHARLAL N"/>
    <s v="SANTOS"/>
    <s v="38089200"/>
    <s v="4480 BAGS MANFIL 800 WP (MANCOZEB 80% WP) IMCO CLASS : 9 UN NO : 3077 PKG GROUP : III"/>
    <n v="119040"/>
    <n v="119.04"/>
    <n v="1379000"/>
    <n v="11.584341397849462"/>
    <x v="19"/>
    <s v="Manfill 800 WP"/>
    <s v="Fungicide"/>
  </r>
  <r>
    <d v="2015-10-26T00:00:00"/>
    <s v="October, 2015"/>
    <s v="October, 2015´"/>
    <s v="Nufarm Industria Quimica E Farmaceutica Sa"/>
    <x v="5"/>
    <s v=""/>
    <s v="Indofil Industries Ltd."/>
    <s v="NHAVA SHEVA (JAWAHARLAL N"/>
    <s v="SANTOS"/>
    <s v="38089200"/>
    <s v="1280 CORRUGATED BOXES 1280 CB X 10 NOS X 1 KG MANFIL 800 WP (MANCOZEB 80%) IMCO CLASS : 9 UN NO : 3077 IMDG PAGE CODE : 9029A PKG GROUP : III"/>
    <n v="16560"/>
    <n v="16.559999999999999"/>
    <n v="192000"/>
    <n v="11.594202898550725"/>
    <x v="19"/>
    <s v="Manfill 800 WP"/>
    <s v="Fungicide"/>
  </r>
  <r>
    <d v="2015-10-22T00:00:00"/>
    <s v="October, 2015"/>
    <s v="October, 2015´"/>
    <s v="Nufarm Industria Quimica E Farmaceutica Sa"/>
    <x v="5"/>
    <s v="Ceará"/>
    <s v="Nufarm Australia"/>
    <s v="MELBOURNE"/>
    <s v="FORTALEZA"/>
    <s v="29333921"/>
    <s v="40 ST 40 PACKAGES NON HAZARDOUS PICLORAM TECH"/>
    <n v="20560"/>
    <n v="20.56"/>
    <n v="1736000"/>
    <n v="84.435797665369648"/>
    <x v="2"/>
    <s v="Not Identified"/>
    <s v="Herbicide"/>
  </r>
  <r>
    <d v="2015-10-18T00:00:00"/>
    <s v="October, 2015"/>
    <s v="Octo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83000"/>
    <n v="3.8185443668993022"/>
    <x v="3"/>
    <s v="Nufosate"/>
    <s v="Herbicide"/>
  </r>
  <r>
    <d v="2015-10-18T00:00:00"/>
    <s v="October, 2015"/>
    <s v="Octo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83000"/>
    <n v="3.8185443668993022"/>
    <x v="3"/>
    <s v="Nufosate"/>
    <s v="Herbicide"/>
  </r>
  <r>
    <d v="2015-10-18T00:00:00"/>
    <s v="October, 2015"/>
    <s v="Octo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83000"/>
    <n v="3.8185443668993022"/>
    <x v="3"/>
    <s v="Nufosate"/>
    <s v="Herbicide"/>
  </r>
  <r>
    <d v="2015-10-18T00:00:00"/>
    <s v="October, 2015"/>
    <s v="Octo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83000"/>
    <n v="3.8185443668993022"/>
    <x v="3"/>
    <s v="Nufosate"/>
    <s v="Herbicide"/>
  </r>
  <r>
    <d v="2015-10-18T00:00:00"/>
    <s v="October, 2015"/>
    <s v="October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83000"/>
    <n v="3.8185443668993022"/>
    <x v="3"/>
    <s v="Nufosate"/>
    <s v="Herbicide"/>
  </r>
  <r>
    <d v="2015-10-15T00:00:00"/>
    <s v="October, 2015"/>
    <s v="October, 2015´"/>
    <s v="Nufarm Industria Quimica E Farmaceutica Sa"/>
    <x v="5"/>
    <s v=""/>
    <s v="Indofil Industries Ltd."/>
    <s v="NHAVA SHEVA (JAWAHARLAL N"/>
    <s v="SANTOS"/>
    <s v="38089200"/>
    <s v="4480 BAGS MANFIL 800 WP (MANCOZEB 80% WP) IMCO CLASS : 9 UN NO : 3077 IMDG PAGE CODE : 9029A PKG GROUP : III"/>
    <n v="119040"/>
    <n v="119.04"/>
    <n v="1379000"/>
    <n v="11.584341397849462"/>
    <x v="19"/>
    <s v="Manfill 800 WP"/>
    <s v="Fungicide"/>
  </r>
  <r>
    <d v="2015-10-15T00:00:00"/>
    <s v="October, 2015"/>
    <s v="October, 2015´"/>
    <s v="Nufarm Industria Quimica E Farmaceutica Sa"/>
    <x v="5"/>
    <s v="Ceará"/>
    <s v="Gat Microencapsulation Ag"/>
    <s v="WIEN"/>
    <s v="PECEM"/>
    <s v="38089100"/>
    <s v="20PK PESTICIDE, LIQUID,TOXIC, N.O.S. (LAMBDA-CYHALOTHRIN) KAISO 250 CS - UN 2902/CLASS6.1/PG III"/>
    <n v="21597"/>
    <n v="21.6"/>
    <n v="489000"/>
    <n v="22.642033615779969"/>
    <x v="6"/>
    <s v="Kaiso"/>
    <s v="Pesticide"/>
  </r>
  <r>
    <d v="2015-10-15T00:00:00"/>
    <s v="October, 2015"/>
    <s v="October, 2015´"/>
    <s v="Nufarm Industria Quimica E Farmaceutica Sa"/>
    <x v="5"/>
    <s v="Ceará"/>
    <s v="Nufarm Gmb H &amp; Co."/>
    <s v="HAMBURG"/>
    <s v="PECEM"/>
    <s v="29189912"/>
    <s v="160 PACKAGES = PALLETS 2,4-D ACID TECNICO NUFARM"/>
    <n v="163679.99"/>
    <n v="163.68"/>
    <n v="3156000"/>
    <n v="19.281526104687568"/>
    <x v="9"/>
    <s v="2,4 D"/>
    <s v="Herbicide"/>
  </r>
  <r>
    <d v="2015-10-12T00:00:00"/>
    <s v="October, 2015"/>
    <s v="October, 2015´"/>
    <s v="Nufarm Industria Quimica E Farmaceutica Sa"/>
    <x v="5"/>
    <s v="Ceará"/>
    <s v="Nufarm Australia"/>
    <s v="MELBOURNE"/>
    <s v="PECEM"/>
    <s v="29333921"/>
    <s v="80 PACKAGE NON HAZARDOUS PICLORAM TECH"/>
    <n v="41120"/>
    <n v="41.12"/>
    <n v="3472000"/>
    <n v="84.435797665369648"/>
    <x v="2"/>
    <s v="Not Identified"/>
    <s v="Herbicide"/>
  </r>
  <r>
    <d v="2015-10-09T00:00:00"/>
    <s v="October, 2015"/>
    <s v="October, 2015´"/>
    <s v="Nufarm Industria Quimica E Farmaceutica Sa"/>
    <x v="5"/>
    <s v="Ceará"/>
    <s v="Nufarm Gmb H &amp; Co."/>
    <s v="HAMBURG"/>
    <s v="PECEM"/>
    <s v="29189912"/>
    <s v="180 PACKAGES = COLLIS2,4-D ACID TECNICO NUFARM"/>
    <n v="184140"/>
    <n v="184.14"/>
    <n v="3550000"/>
    <n v="19.278809601390247"/>
    <x v="9"/>
    <s v="2,4 D"/>
    <s v="Herbicide"/>
  </r>
  <r>
    <d v="2015-10-09T00:00:00"/>
    <s v="October, 2015"/>
    <s v="October, 2015´"/>
    <s v="Nufarm Industria Quimica E Farmaceutica Sa"/>
    <x v="5"/>
    <s v="Ceará"/>
    <s v="Gharda Chemicals Ltd."/>
    <s v="ROTTERDAM"/>
    <s v="PECEM"/>
    <s v="29269023"/>
    <s v="160 DR CYPERMETHRIN TECHNICAL PYRETHROID, PESTICIDE, LIQUID, TOXIC6.1 UN3352 PACKING GROUP III MARINE POLLUTANT"/>
    <n v="39520"/>
    <n v="39.520000000000003"/>
    <n v="400000"/>
    <n v="10.121457489878543"/>
    <x v="16"/>
    <s v="Not Identified"/>
    <s v="Insecticide"/>
  </r>
  <r>
    <d v="2015-10-09T00:00:00"/>
    <s v="October, 2015"/>
    <s v="October, 2015´"/>
    <s v="Nufarm Industria Quimica E Farmaceutica Sa"/>
    <x v="5"/>
    <s v="Ceará"/>
    <s v="Gat Microencapsulation Ag"/>
    <s v="WIEN"/>
    <s v="PECEM"/>
    <s v="38089100"/>
    <s v="20 IBC  PESTICIDE, LIQUID,TOXIC, N.O.S. (LAMBDA-CYHALOTHRIN) KAISO 250 CS - UN 2902/CLASS6.1/PG III"/>
    <n v="21612"/>
    <n v="21.61"/>
    <n v="490000"/>
    <n v="22.672589302239498"/>
    <x v="6"/>
    <s v="Kaiso"/>
    <s v="Pesticide"/>
  </r>
  <r>
    <d v="2015-10-08T00:00:00"/>
    <s v="October, 2015"/>
    <s v="October, 2015´"/>
    <s v="Nufarm Industria Quimica E Farmaceutica Sa"/>
    <x v="5"/>
    <s v=""/>
    <s v="Indofil Industries Ltd."/>
    <s v="NHAVA SHEVA (JAWAHARLAL N"/>
    <s v="SANTOS"/>
    <s v="38089200"/>
    <s v="3920 X 25 KG BAGS MANFIL 800 WP (MANCOZEB 80% WP) IMCO CLASS : 9 UN NO : 3077 IMDG PAGE CODE : 9029A PKG GROUP : III"/>
    <n v="104160"/>
    <n v="104.16"/>
    <n v="1207000"/>
    <n v="11.587941628264209"/>
    <x v="19"/>
    <s v="Manfill 800 WP"/>
    <s v="Fungicide"/>
  </r>
  <r>
    <d v="2015-10-08T00:00:00"/>
    <s v="October, 2015"/>
    <s v="October, 2015´"/>
    <s v="Nufarm Industria Quimica E Farmaceutica Sa"/>
    <x v="5"/>
    <s v="Ceará"/>
    <s v="Nufarm Gmb H &amp; Co."/>
    <s v="HAMBURG"/>
    <s v="PECEM"/>
    <s v="29189912"/>
    <s v="160 PALLET 2,4-D ACID TECNICO NUFARM"/>
    <n v="163679.99"/>
    <n v="163.68"/>
    <n v="3156000"/>
    <n v="19.281526104687568"/>
    <x v="9"/>
    <s v="2,4 D"/>
    <s v="Herbicide"/>
  </r>
  <r>
    <d v="2015-10-05T00:00:00"/>
    <s v="October, 2015"/>
    <s v="October, 2015´"/>
    <s v="Nufarm Industria Quimica E Farmaceutica Sa"/>
    <x v="5"/>
    <s v="Ceará"/>
    <s v="Nufarm Australia"/>
    <s v="MELBOURNE"/>
    <s v="PECEM"/>
    <s v="29189912"/>
    <s v="100 PACKAGE NON HAZARDOUS TECHNICAL 2,4-DICHLOROPHENOXYACETIC ACID DUNNAGE"/>
    <n v="91500"/>
    <n v="91.5"/>
    <n v="1565000"/>
    <n v="17.103825136612024"/>
    <x v="9"/>
    <s v="2,4 D"/>
    <s v="Herbicide"/>
  </r>
  <r>
    <d v="2015-10-05T00:00:00"/>
    <s v="October, 2015"/>
    <s v="October, 2015´"/>
    <s v="Nufarm Industria Quimica E Farmaceutica Sa"/>
    <x v="5"/>
    <s v="Ceará"/>
    <s v="Nufarm Australia"/>
    <s v="MELBOURNE"/>
    <s v="PECEM"/>
    <s v="29189912"/>
    <s v="100 PACKAGE NON HAZARDOUS TECHNICAL 2,4-DICHLOROPHENOXYACETIC ACID"/>
    <n v="91500"/>
    <n v="91.5"/>
    <n v="1565000"/>
    <n v="17.103825136612024"/>
    <x v="9"/>
    <s v="2,4 D"/>
    <s v="Herbicide"/>
  </r>
  <r>
    <d v="2015-10-01T00:00:00"/>
    <s v="October, 2015"/>
    <s v="October, 2015´"/>
    <s v="Nufarm Industria Quimica E Farmaceutica Sa"/>
    <x v="5"/>
    <s v="Ceará"/>
    <s v="Nufarm Uk Ltd."/>
    <s v="LE HAVRE"/>
    <s v="PECEM"/>
    <s v="29189900"/>
    <s v="20PE 1 BIG BAG X 850 KG MCPAACID TECH"/>
    <n v="17500"/>
    <n v="17.5"/>
    <n v="1162000"/>
    <n v="66.400000000000006"/>
    <x v="9"/>
    <s v="2,4 D"/>
    <s v="Herbicide"/>
  </r>
  <r>
    <d v="2015-09-28T00:00:00"/>
    <s v="September, 2015"/>
    <s v="September, 2015´"/>
    <s v="Nufarm Industria Quimica E Farmaceutica Sa"/>
    <x v="5"/>
    <s v="Ceará"/>
    <s v="Nufarm Australia"/>
    <s v="MELBOURNE"/>
    <s v="PECEM"/>
    <s v="29333921"/>
    <s v="120 PACKAGE 120 BAGS NON HAZARDOUS PICLORAM TECH"/>
    <n v="61680"/>
    <n v="61.68"/>
    <n v="5322000"/>
    <n v="86.284046692607006"/>
    <x v="2"/>
    <s v="Not Identified"/>
    <s v="Herbicide"/>
  </r>
  <r>
    <d v="2015-09-28T00:00:00"/>
    <s v="September, 2015"/>
    <s v="September, 2015´"/>
    <s v="Nufarm Industria Quimica E Farmaceutica Sa"/>
    <x v="5"/>
    <s v="Ceará"/>
    <s v="Nufarm Australia"/>
    <s v="MELBOURNE"/>
    <s v="PECEM"/>
    <s v="29333921"/>
    <s v="80 PACKAGE 80 BAGS NON HAZARDOUS PICLORAM TECH"/>
    <n v="40320"/>
    <n v="40.32"/>
    <n v="3479000"/>
    <n v="86.284722222222229"/>
    <x v="2"/>
    <s v="Not Identified"/>
    <s v="Herbicide"/>
  </r>
  <r>
    <d v="2015-09-28T00:00:00"/>
    <s v="September, 2015"/>
    <s v="September, 2015´"/>
    <s v="Nufarm Industria Quimica E Farmaceutica Sa"/>
    <x v="5"/>
    <s v="Ceará"/>
    <s v="Sulphur Mills Ltd."/>
    <s v="NHAVA SHEVA (JAWAHARLAL N"/>
    <s v="PECEM"/>
    <s v="38089100"/>
    <s v="1 X 20? DV FCL CONTAINER STC 19 IBCS KAISO 250 CS (LAMBDA-CYHALOTHR:IN) PKG?: 1 X 1000 LTR X 19 IBCS UN?: 3352 CLASS?:6.1 PG?: III INVOICE NO. EX:P/073/EOU/15-16"/>
    <n v="20710"/>
    <n v="20.71"/>
    <n v="455000"/>
    <n v="21.970062771607918"/>
    <x v="6"/>
    <s v="Kaiso"/>
    <s v="Pesticide"/>
  </r>
  <r>
    <d v="2015-09-27T00:00:00"/>
    <s v="September, 2015"/>
    <s v="September, 2015´"/>
    <s v="Nufarm Industria Quimica E Farmaceutica Sa"/>
    <x v="5"/>
    <s v="Ceará"/>
    <s v="Jiangsu Fengdeng Pesticide Co., Ltd."/>
    <s v="SHANGHAI"/>
    <s v="PECEM"/>
    <s v="29339969"/>
    <s v="1080 DRUMS= 54 ISPM 15 WOOD PLTS FLUTRIAFOL TECH 95% UN NO.:3077 CLASS:9"/>
    <n v="30240"/>
    <n v="30.24"/>
    <n v="438000"/>
    <n v="14.484126984126984"/>
    <x v="4"/>
    <s v="Intake"/>
    <s v="Fungicide"/>
  </r>
  <r>
    <d v="2015-09-24T00:00:00"/>
    <s v="September, 2015"/>
    <s v="September, 2015´"/>
    <s v="Nufarm Industria Quimica E Farmaceutica Sa"/>
    <x v="5"/>
    <s v="Ceará"/>
    <s v="Nufarm Gmb H &amp; Co."/>
    <s v="HAMBURG"/>
    <s v="PECEM"/>
    <s v="29189912"/>
    <s v="120 BIG BAGS  2,4-D ACID TECNICO NUFARM"/>
    <n v="122760"/>
    <n v="122.76"/>
    <n v="2255000"/>
    <n v="18.369175627240143"/>
    <x v="9"/>
    <s v="2,4 D"/>
    <s v="Herbicide"/>
  </r>
  <r>
    <d v="2015-09-24T00:00:00"/>
    <s v="September, 2015"/>
    <s v="September, 2015´"/>
    <s v="Nufarm Industria Quimica E Farmaceutica Sa"/>
    <x v="5"/>
    <s v=""/>
    <s v="Astec Chemicals Pvt., Ltd."/>
    <s v="NHAVA SHEVA (JAWAHARLAL N"/>
    <s v="SANTOS"/>
    <s v="38089322"/>
    <s v="20 PALLETS CONTAINING 900 CARTONS NAVAJO ( 2,4-D DIMETHYL AMINE SALT 80% SP )"/>
    <n v="19600"/>
    <n v="19.600000000000001"/>
    <n v="171000"/>
    <n v="8.7244897959183678"/>
    <x v="15"/>
    <s v="Not Identified"/>
    <s v="General Chemical"/>
  </r>
  <r>
    <d v="2015-09-24T00:00:00"/>
    <s v="September, 2015"/>
    <s v="September, 2015´"/>
    <s v="Nufarm Industria Quimica E Farmaceutica Sa"/>
    <x v="5"/>
    <s v="Ceará"/>
    <s v="Nufarm Gmb H &amp; Co."/>
    <s v="HAMBURG"/>
    <s v="PECEM"/>
    <s v="29189912"/>
    <s v="120 PACKAGES = CLL 2,4-D ACID TECNICONUFARM"/>
    <n v="122760"/>
    <n v="122.76"/>
    <n v="2255000"/>
    <n v="18.369175627240143"/>
    <x v="9"/>
    <s v="2,4 D"/>
    <s v="Herbicide"/>
  </r>
  <r>
    <d v="2015-09-24T00:00:00"/>
    <s v="September, 2015"/>
    <s v="September, 2015´"/>
    <s v="Nufarm Industria Quimica E Farmaceutica Sa"/>
    <x v="5"/>
    <s v=""/>
    <s v="Indofil Industries Ltd."/>
    <s v="NHAVA SHEVA (JAWAHARLAL N"/>
    <s v="SANTOS"/>
    <s v="38089200"/>
    <s v="640 CB X 10 NOS MANFIL 800 WP (MANCOZEB 80%)"/>
    <n v="8280"/>
    <n v="8.2799999999999994"/>
    <n v="105000"/>
    <n v="12.681159420289855"/>
    <x v="19"/>
    <s v="Manfill 800 WP"/>
    <s v="Fungicide"/>
  </r>
  <r>
    <d v="2015-09-24T00:00:00"/>
    <s v="September, 2015"/>
    <s v="September, 2015´"/>
    <s v="Nufarm Industria Quimica E Farmaceutica Sa"/>
    <x v="5"/>
    <s v=""/>
    <s v="Astec Chemicals Pvt., Ltd."/>
    <s v="NHAVA SHEVA (JAWAHARLAL N"/>
    <s v="SANTOS"/>
    <s v="38089322"/>
    <s v="40 PALLETS CONTAINING 1800 CARTONS NAVAJO ( 2,4-D DIMETHYL AMINE SALT 80% SP )"/>
    <n v="39200"/>
    <n v="39.200000000000003"/>
    <n v="342000"/>
    <n v="8.7244897959183678"/>
    <x v="15"/>
    <s v="Not Identified"/>
    <s v="General Chemical"/>
  </r>
  <r>
    <d v="2015-09-23T00:00:00"/>
    <s v="September, 2015"/>
    <s v="September, 2015´"/>
    <s v="Nufarm Industria Quimica E Farmaceutica Sa"/>
    <x v="5"/>
    <s v="Ceará"/>
    <s v="Newport China Tank Containers Co."/>
    <s v="HOUSTON (TX)"/>
    <s v="PECEM"/>
    <s v="29211923"/>
    <s v="20TK 7 TANK MONOISOPROPYLAMINE UN 1221, ISOPROPYLAMINE, 3, I CHEMTREC 703.527.3887"/>
    <n v="101463"/>
    <n v="101.46"/>
    <n v="352000"/>
    <n v="3.4692449464336752"/>
    <x v="13"/>
    <s v="Not Identified"/>
    <s v="General Chemical"/>
  </r>
  <r>
    <d v="2015-09-23T00:00:00"/>
    <s v="September, 2015"/>
    <s v="September, 2015´"/>
    <s v="Nufarm Industria Quimica E Farmaceutica Sa"/>
    <x v="5"/>
    <s v="Ceará"/>
    <s v="Newport China Tank Containers Co."/>
    <s v="HOUSTON (TX)"/>
    <s v="PECEM"/>
    <s v="29210000"/>
    <s v="3 TNK MONOISOPROPYLAMINE-BULK UN 1221, ISOPROPYLAMINE, 3, I CHEMTREC 703.527.3887 UN: 1221 IMO: 3 FLASHPOINT: -30 PACKINGGROUP: I"/>
    <n v="43479"/>
    <n v="43.48"/>
    <n v="138000"/>
    <n v="3.1739460429172706"/>
    <x v="13"/>
    <s v="Not Identified"/>
    <s v="General Chemical"/>
  </r>
  <r>
    <d v="2015-09-22T00:00:00"/>
    <s v="September, 2015"/>
    <s v="September, 2015´"/>
    <s v="Nufarm Industria Quimica E Farmaceutica Sa"/>
    <x v="5"/>
    <s v="Ceará"/>
    <s v="Nufarm Australia"/>
    <s v="MELBOURNE"/>
    <s v="PECEM"/>
    <s v="29333921"/>
    <s v="120 BAGS NON HAZARDOUS PICLORAM TECH"/>
    <n v="61680"/>
    <n v="61.68"/>
    <n v="5322000"/>
    <n v="86.284046692607006"/>
    <x v="2"/>
    <s v="Not Identified"/>
    <s v="Herbicide"/>
  </r>
  <r>
    <d v="2015-09-20T00:00:00"/>
    <s v="September, 2015"/>
    <s v="September, 2015´"/>
    <s v="Nufarm Industria Quimica E Farmaceutica Sa"/>
    <x v="5"/>
    <s v="Ceará"/>
    <s v="Biesterfeld Inc."/>
    <s v="SHANGHAI"/>
    <s v="PECEM"/>
    <s v="29309054"/>
    <s v="3X20´CONTR CONTAINING 282 DRUMS OF UN 2783,ORGANOPHOSPHORUS PESTICIDE, SOLID, TOXIC (DIMETHOATE TECH) CLASS 6.1, PG III"/>
    <n v="47376"/>
    <n v="47.38"/>
    <n v="402000"/>
    <n v="8.4853090172239103"/>
    <x v="35"/>
    <s v="Not Identified"/>
    <s v="Insecticide"/>
  </r>
  <r>
    <d v="2015-09-20T00:00:00"/>
    <s v="September, 2015"/>
    <s v="September, 2015´"/>
    <s v="Nufarm Industria Quimica E Farmaceutica Sa"/>
    <x v="5"/>
    <s v="Ceará"/>
    <s v="Biesterfeld Inc."/>
    <s v="SHANGHAI"/>
    <s v="PECEM"/>
    <s v="29322000"/>
    <s v="1X20´CONTR CONTAINING 160 DRUMS OF UN 2588, PESTICIDE SOLID, TOXIC, N.O.S. CALSS 6.1, PG II (ABAMECTIN TECH)"/>
    <n v="4640"/>
    <n v="4.6399999999999997"/>
    <n v="48700"/>
    <n v="10.495689655172415"/>
    <x v="24"/>
    <s v="Not Identified"/>
    <s v="Insecticide"/>
  </r>
  <r>
    <d v="2015-09-19T00:00:00"/>
    <s v="September, 2015"/>
    <s v="September, 2015´"/>
    <s v="Nufarm Industria Quimica E Farmaceutica Sa"/>
    <x v="5"/>
    <s v="Ceará"/>
    <s v="Newport China Tank Containers Co."/>
    <s v="HOUSTON (TX)"/>
    <s v="PECEM"/>
    <s v="29211923"/>
    <s v="1 TANK MONOISOPROPYLAMINE - BULK UN 1221, ISOPROPYLAMINE, 3, I CHEMTREC"/>
    <n v="14469"/>
    <n v="14.47"/>
    <n v="50200"/>
    <n v="3.4694864883544128"/>
    <x v="13"/>
    <s v="Not Identified"/>
    <s v="General Chemical"/>
  </r>
  <r>
    <d v="2015-09-17T00:00:00"/>
    <s v="September, 2015"/>
    <s v="September, 2015´"/>
    <s v="Nufarm Industria Quimica E Farmaceutica Sa"/>
    <x v="5"/>
    <s v=""/>
    <s v="Jiangsu Institute Of Ecomones Co., Ltd."/>
    <s v="SHANGHAI"/>
    <s v="SANTOS"/>
    <s v="38089329"/>
    <s v="1260 CTN CHLORIMURON-ETHYL 25%WDG (KROMO 250WG) CLASS:9 UN:3077 FP:NO MP:NO PG:III"/>
    <n v="28980"/>
    <n v="28.98"/>
    <n v="158000"/>
    <n v="5.4520358868184955"/>
    <x v="28"/>
    <s v="Kromo"/>
    <s v="Herbicide"/>
  </r>
  <r>
    <d v="2015-09-17T00:00:00"/>
    <s v="September, 2015"/>
    <s v="September, 2015´"/>
    <s v="Nufarm Industria Quimica E Farmaceutica Sa"/>
    <x v="5"/>
    <s v="Ceará"/>
    <s v="Taminco Bvba"/>
    <s v="ANTWERPEN"/>
    <s v="PECEM"/>
    <s v="29211100"/>
    <s v="20TK 6 BULK DIMETILAMINA 60%  UN 1160 DIMETHYLAMINE, AQUEOUS SOLUTION, 3 (8), PG II FP -32 DEG"/>
    <n v="110720"/>
    <n v="110.72"/>
    <n v="319000"/>
    <n v="2.8811416184971099"/>
    <x v="15"/>
    <s v="Not Identified"/>
    <s v="General Chemical"/>
  </r>
  <r>
    <d v="2015-09-14T00:00:00"/>
    <s v="September, 2015"/>
    <s v="September, 2015´"/>
    <s v="Nufarm Industria Quimica E Farmaceutica Sa"/>
    <x v="5"/>
    <s v=""/>
    <s v="Nufarm Chemical Shanghai Co., Ltd."/>
    <s v="SHANGHAI"/>
    <s v="SANTOS"/>
    <s v="38080000"/>
    <s v="3240 PACKAGES  ENVIRONMENTALLY HAZARDOUS SUBSTANCE, SOLID, N.O.S.METSULFURON-METHYL UN:3077 PG:III CL:9"/>
    <n v="12420"/>
    <n v="12.42"/>
    <n v="80800"/>
    <n v="6.5056360708534617"/>
    <x v="12"/>
    <s v="Nufuron"/>
    <s v="Herbicide"/>
  </r>
  <r>
    <d v="2015-09-12T00:00:00"/>
    <s v="September, 2015"/>
    <s v="September, 2015´"/>
    <s v="Nufarm Industria Quimica E Farmaceutica Sa"/>
    <x v="5"/>
    <s v="Ceará"/>
    <s v="Newport China Tank Containers Co."/>
    <s v="HOUSTON (TX)"/>
    <s v="PECEM"/>
    <s v="29210000"/>
    <s v="7 TANK MONOISOPROPYLAMINE - BULK UN 1221, ISOPROPYLAMINE, 3, I CHEMTREC 703.527.3887 UN: 1221 IMO: 3 FLASHPOINT: -30 PACKINGGROUP: I"/>
    <n v="101392"/>
    <n v="101.39"/>
    <n v="322000"/>
    <n v="3.1757929619693863"/>
    <x v="13"/>
    <s v="Not Identified"/>
    <s v="General Chemical"/>
  </r>
  <r>
    <d v="2015-09-12T00:00:00"/>
    <s v="September, 2015"/>
    <s v="September, 2015´"/>
    <s v="Nufarm Industria Quimica E Farmaceutica Sa"/>
    <x v="5"/>
    <s v="Ceará"/>
    <s v="Newport China Tank Containers Co."/>
    <s v="HOUSTON (TX)"/>
    <s v="PECEM"/>
    <s v="29210000"/>
    <s v="6 TANK MONOISOPROPYLAMINE-BULK UN 1221, ISOPROPYLAMINE, 3, I CHEMTREC 703.527.3887 UN: 1221 IMO: 3 FLASHPOINT: -30 PACKINGGROUP: I"/>
    <n v="86913"/>
    <n v="86.91"/>
    <n v="276000"/>
    <n v="3.175589382485934"/>
    <x v="13"/>
    <s v="Not Identified"/>
    <s v="General Chemical"/>
  </r>
  <r>
    <d v="2015-09-10T00:00:00"/>
    <s v="September, 2015"/>
    <s v="September, 2015´"/>
    <s v="Nufarm Industria Quimica E Farmaceutica Sa"/>
    <x v="5"/>
    <s v=""/>
    <s v="Astec Chemicals Pvt., Ltd."/>
    <s v="NHAVA SHEVA (JAWAHARLAL N"/>
    <s v="SANTOS"/>
    <s v="38089322"/>
    <s v="1800 CARTONS NAVAJO ( 2,4-D DIMETHYL AMINE SALT 80% SP ) INV. NO. E/K-2-15-16070023 DT.20/07/2015"/>
    <n v="39200"/>
    <n v="39.200000000000003"/>
    <n v="342000"/>
    <n v="8.7244897959183678"/>
    <x v="15"/>
    <s v="Not Identified"/>
    <s v="General Chemical"/>
  </r>
  <r>
    <d v="2015-09-08T00:00:00"/>
    <s v="September, 2015"/>
    <s v="September, 2015´"/>
    <s v="Nufarm Industria Quimica E Farmaceutica Sa"/>
    <x v="5"/>
    <s v="Ceará"/>
    <s v="Nufarm Gmb H &amp; Co."/>
    <s v="BREMERHAVEN"/>
    <s v="PECEM"/>
    <s v="29189912"/>
    <s v="180 PALLETS 2,4-D ACID TECNICO NUFARM"/>
    <n v="184140"/>
    <n v="184.14"/>
    <n v="3382000"/>
    <n v="18.366460301944173"/>
    <x v="9"/>
    <s v="2,4 D"/>
    <s v="Herbicide"/>
  </r>
  <r>
    <d v="2015-09-03T00:00:00"/>
    <s v="September, 2015"/>
    <s v="September, 2015´"/>
    <s v="Nufarm Industria Quimica E Farmaceutica Sa"/>
    <x v="5"/>
    <s v=""/>
    <s v="Indofil Industries Ltd."/>
    <s v="NHAVA SHEVA (JAWAHARLAL N"/>
    <s v="SANTOS"/>
    <s v="38089200"/>
    <s v="01X20´FCL 640 CORR BOX 640 CB X 10 NOS X 1 KG MANFIL 800 WP IMCO CLASS: 9 UN NO. : 3077 IMDG PAGE CODE: 9029A PKG III"/>
    <n v="8280"/>
    <n v="8.2799999999999994"/>
    <n v="105000"/>
    <n v="12.681159420289855"/>
    <x v="19"/>
    <s v="Manfill 800 WP"/>
    <s v="Fungicide"/>
  </r>
  <r>
    <d v="2015-09-03T00:00:00"/>
    <s v="September, 2015"/>
    <s v="September, 2015´"/>
    <s v="Nufarm Industria Quimica E Farmaceutica Sa"/>
    <x v="5"/>
    <s v=""/>
    <s v="Indofil Industries Ltd."/>
    <s v="NHAVA SHEVA (JAWAHARLAL N"/>
    <s v="SANTOS"/>
    <s v="38089200"/>
    <s v="08X20´FCL 4480 BAGS 4480 X 25 KG BAGS MANFIL 800 WPIMCO CLASS: 9 UN NO. : 3077 PKG III"/>
    <n v="119040"/>
    <n v="119.04"/>
    <n v="1516000"/>
    <n v="12.73521505376344"/>
    <x v="19"/>
    <s v="Manfill 800 WP"/>
    <s v="Fungicide"/>
  </r>
  <r>
    <d v="2015-09-03T00:00:00"/>
    <s v="September, 2015"/>
    <s v="September, 2015´"/>
    <s v="Nufarm Industria Quimica E Farmaceutica Sa"/>
    <x v="5"/>
    <s v="Ceará"/>
    <s v="Taminco Bvba"/>
    <s v="ANTWERPEN"/>
    <s v="PECEM"/>
    <s v="29211100"/>
    <s v="6 BULK DIMETILAMINA 60% UN 1160 DIMETHYLAMINE, AQUEOUS SOLUTION, 3 (8), PG II FP -32 DEG C"/>
    <n v="110300"/>
    <n v="110.3"/>
    <n v="318000"/>
    <n v="2.883046237533998"/>
    <x v="15"/>
    <s v="Not Identified"/>
    <s v="General Chemical"/>
  </r>
  <r>
    <d v="2015-09-03T00:00:00"/>
    <s v="September, 2015"/>
    <s v="September, 2015´"/>
    <s v="Nufarm Industria Quimica E Farmaceutica Sa"/>
    <x v="5"/>
    <s v=""/>
    <s v="Astec Chemicals Pvt., Ltd."/>
    <s v="NHAVA SHEVA (JAWAHARLAL N"/>
    <s v="SANTOS"/>
    <s v="38089322"/>
    <s v="20 PALLETS CONTAINING 900 CARTONS  NAVAJO ( 2,4-D DIMETHYL AMINE SALT 80% SP ) INV. NO. E/K-2-15-16070021 DT.14/07/2015"/>
    <n v="19600"/>
    <n v="19.600000000000001"/>
    <n v="171000"/>
    <n v="8.7244897959183678"/>
    <x v="15"/>
    <s v="Not Identified"/>
    <s v="General Chemical"/>
  </r>
  <r>
    <d v="2015-08-28T00:00:00"/>
    <s v="August, 2015"/>
    <s v="August, 2015´"/>
    <s v="Nufarm Industria Quimica E Farmaceutica Sa"/>
    <x v="5"/>
    <s v="Ceará"/>
    <s v="Nufarm Gmb H &amp; Co."/>
    <s v="HAMBURG"/>
    <s v="PECEM"/>
    <s v="29189912"/>
    <s v="160 PACKAGES PACKAGES 2,4-D ACID TECNICO NUFARM"/>
    <n v="163679.99"/>
    <n v="163.68"/>
    <n v="3338000"/>
    <n v="20.393451881320374"/>
    <x v="9"/>
    <s v="2,4 D"/>
    <s v="Herbicide"/>
  </r>
  <r>
    <d v="2015-08-22T00:00:00"/>
    <s v="August, 2015"/>
    <s v="August, 2015´"/>
    <s v="Nufarm Industria Quimica E Farmaceutica Sa"/>
    <x v="5"/>
    <s v="Ceará"/>
    <s v="Newport China Tank Containers Co."/>
    <s v="HOUSTON (TX)"/>
    <s v="PECEM"/>
    <s v="29211923"/>
    <s v="1 TANK MONOISOPROPYLAMINE UN 1221, ISOPROPYLAMINE, 3, I CHEMTREC 703.527.3887 UN: 1221 IMO: 3 FLASHPOINT: -30 PACKINGGROUP: I"/>
    <n v="14514"/>
    <n v="14.51"/>
    <n v="50100"/>
    <n v="3.4518396031417939"/>
    <x v="13"/>
    <s v="Not Identified"/>
    <s v="General Chemical"/>
  </r>
  <r>
    <d v="2015-08-22T00:00:00"/>
    <s v="August, 2015"/>
    <s v="August, 2015´"/>
    <s v="Nufarm Industria Quimica E Farmaceutica Sa"/>
    <x v="5"/>
    <s v="Ceará"/>
    <s v="Newport China Tank Containers Co."/>
    <s v="HOUSTON (TX)"/>
    <s v="PECEM"/>
    <s v="29211923"/>
    <s v="7 TANK MONOISOPROPILAMINA (MIPA) 99.5% UN1221, ISOPROPYLAMINE, 3(8), I, FP -30\´B0C"/>
    <n v="101454"/>
    <n v="101.45"/>
    <n v="350000"/>
    <n v="3.449839336053778"/>
    <x v="13"/>
    <s v="Not Identified"/>
    <s v="General Chemical"/>
  </r>
  <r>
    <d v="2015-08-21T00:00:00"/>
    <s v="August, 2015"/>
    <s v="August, 2015´"/>
    <s v="Nufarm Industria Quimica E Farmaceutica Sa"/>
    <x v="5"/>
    <s v=""/>
    <s v="Indofil Industries Ltd."/>
    <s v="NHAVA SHEVA (JAWAHARLAL N"/>
    <s v="SANTOS"/>
    <s v="38089200"/>
    <s v="1680 BAGS MANFIL 800 WP (MANCOZEB 80% WP)"/>
    <n v="44640"/>
    <n v="44.64"/>
    <n v="671000"/>
    <n v="15.031362007168459"/>
    <x v="19"/>
    <s v="Manfill 800 WP"/>
    <s v="Fungicide"/>
  </r>
  <r>
    <d v="2015-08-21T00:00:00"/>
    <s v="August, 2015"/>
    <s v="August, 2015´"/>
    <s v="Nufarm Industria Quimica E Farmaceutica Sa"/>
    <x v="5"/>
    <s v=""/>
    <s v="Jiangsu Institute Of Ecomones Co., Ltd."/>
    <s v="SHANGHAI"/>
    <s v="SANTOS"/>
    <s v="38089329"/>
    <s v="2520 CTN CHLORIMURON 25%WDG CLASS:9 UN NO:3077 FP:NO MP:YES PG:III 1260 4G BOXES FIBREBOARD"/>
    <n v="28980"/>
    <n v="28.98"/>
    <n v="148000"/>
    <n v="5.1069703243616287"/>
    <x v="28"/>
    <s v="Kromo"/>
    <s v="Herbicide"/>
  </r>
  <r>
    <d v="2015-08-21T00:00:00"/>
    <s v="August, 2015"/>
    <s v="August, 2015´"/>
    <s v="Nufarm Industria Quimica E Farmaceutica Sa"/>
    <x v="5"/>
    <s v=""/>
    <s v="Astec Chemicals Pvt., Ltd."/>
    <s v="NHAVA SHEVA (JAWAHARLAL N"/>
    <s v="SANTOS"/>
    <s v="38089322"/>
    <s v="40 PALLETS CONTAINING 1800 CARTONS NAVAJO ( 2,4-D DIMETHYL AMINE SALT 80% SP ) INV. NO. E/K-2-15-16070019"/>
    <n v="39200"/>
    <n v="39.200000000000003"/>
    <n v="358000"/>
    <n v="9.1326530612244898"/>
    <x v="15"/>
    <s v="Not Identified"/>
    <s v="General Chemical"/>
  </r>
  <r>
    <d v="2015-08-21T00:00:00"/>
    <s v="August, 2015"/>
    <s v="August, 2015´"/>
    <s v="Nufarm Industria Quimica E Farmaceutica Sa"/>
    <x v="5"/>
    <s v=""/>
    <s v="Astec Chemicals Pvt., Ltd."/>
    <s v="NHAVA SHEVA (JAWAHARLAL N"/>
    <s v="SANTOS"/>
    <s v="38089322"/>
    <s v="20 PALLETS CONTAINING 900 CARTONS NAVAJO ( 2,4-D DIMETHYL AMINE SALT 80% SP ) INV. NO. E/K-2-15-16070020"/>
    <n v="19600"/>
    <n v="19.600000000000001"/>
    <n v="179000"/>
    <n v="9.1326530612244898"/>
    <x v="15"/>
    <s v="Not Identified"/>
    <s v="General Chemical"/>
  </r>
  <r>
    <d v="2015-08-20T00:00:00"/>
    <s v="August, 2015"/>
    <s v="August, 2015´"/>
    <s v="Nufarm Industria Quimica E Farmaceutica Sa"/>
    <x v="5"/>
    <s v="Ceará"/>
    <s v="Gharda Chemicals Ltd."/>
    <s v="ROTTERDAM"/>
    <s v="PECEM"/>
    <s v="29269023"/>
    <s v="1 PK  ( CYPERMETHRIN TECHNICAL ) PYRETHROID, PESTICIDE, LIQUID, TOXIC6.1 UN3352 PACKING GROUP III"/>
    <n v="19760"/>
    <n v="19.760000000000002"/>
    <n v="201000"/>
    <n v="10.172064777327936"/>
    <x v="16"/>
    <s v="Not Identified"/>
    <s v="Insecticide"/>
  </r>
  <r>
    <d v="2015-08-17T00:00:00"/>
    <s v="August, 2015"/>
    <s v="August, 2015´"/>
    <s v="Nufarm Industria Quimica E Farmaceutica Sa"/>
    <x v="5"/>
    <s v="Ceará"/>
    <s v="Nufarm Gmb H &amp; Co."/>
    <s v="BREMERHAVEN"/>
    <s v="PECEM"/>
    <s v="29189912"/>
    <s v="160 BIG BAGS, ON PALLETS 2,4-D ACID TECNICO NUFARM"/>
    <n v="163679.99"/>
    <n v="163.68"/>
    <n v="3338000"/>
    <n v="20.393451881320374"/>
    <x v="9"/>
    <s v="2,4 D"/>
    <s v="Herbicide"/>
  </r>
  <r>
    <d v="2015-08-17T00:00:00"/>
    <s v="August, 2015"/>
    <s v="August, 2015´"/>
    <s v="Nufarm Industria Quimica E Farmaceutica Sa"/>
    <x v="5"/>
    <s v="Ceará"/>
    <s v="Newport China Tank Containers Co."/>
    <s v="HOUSTON (TX)"/>
    <s v="PECEM"/>
    <s v="29211923"/>
    <s v="3 TANK MONOISOPROPYLAMINE UN 1221, ISOPROPYLAMINE, 3, I"/>
    <n v="43461"/>
    <n v="43.46"/>
    <n v="150000"/>
    <n v="3.451370193967005"/>
    <x v="13"/>
    <s v="Not Identified"/>
    <s v="General Chemical"/>
  </r>
  <r>
    <d v="2015-08-17T00:00:00"/>
    <s v="August, 2015"/>
    <s v="August, 2015´"/>
    <s v="Nufarm Industria Quimica E Farmaceutica Sa"/>
    <x v="5"/>
    <s v="Ceará"/>
    <s v="Sulphur Mills Ltd."/>
    <s v="NHAVA SHEVA (JAWAHARLAL N"/>
    <s v="PECEM"/>
    <s v="38089100"/>
    <s v="NINETEEN IBCS KAISO 250 CS LAMBDA-CYHALOTHRIN PKG?: 1 X 10:00 LTR INVOICE NO. EXP/047/EOU/15-16"/>
    <n v="20710"/>
    <n v="20.71"/>
    <n v="432000"/>
    <n v="20.859488169966198"/>
    <x v="6"/>
    <s v="Kaiso"/>
    <s v="Pesticide"/>
  </r>
  <r>
    <d v="2015-08-16T00:00:00"/>
    <s v="August, 2015"/>
    <s v="August, 2015´"/>
    <s v="Nufarm Industria Quimica E Farmaceutica Sa"/>
    <x v="5"/>
    <s v="Ceará"/>
    <s v="Biesterfeld Inc."/>
    <s v="SHANGHAI"/>
    <s v="PECEM"/>
    <s v="29309054"/>
    <s v="2X20´CONTR CONTAINING 188 DRUMS OF UN 2783,ORGANOPHOSPHORUS PESTICIDE, SOLID, TOXIC (DIMETHOATE TECH) CLASS 6.1, PG III"/>
    <n v="31584"/>
    <n v="31.58"/>
    <n v="262000"/>
    <n v="8.2953394123606898"/>
    <x v="35"/>
    <s v="Not Identified"/>
    <s v="Insect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Jiangsu Sevencontinent Green"/>
    <s v="SHANGHAI"/>
    <s v="PECEM"/>
    <s v="29339969"/>
    <s v="63 CT 6 BATCHS AND 30 PLYWOODPALLETS TEBUCONAZOLE TECNICO AGRIPEC CLASS 9 UN 3077 PG III"/>
    <n v="33705"/>
    <n v="33.71"/>
    <n v="482000"/>
    <n v="14.300548879988133"/>
    <x v="8"/>
    <s v="Torque"/>
    <s v="Fung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Jiangsu Sevencontinent Green"/>
    <s v="SHANGHAI"/>
    <s v="PECEM"/>
    <s v="29339969"/>
    <s v="630 DR TEBUCONAZOLE TECNICO AGRIPEC CLASS: 9 UN: 3077 PG: III"/>
    <n v="33705"/>
    <n v="33.71"/>
    <n v="482000"/>
    <n v="14.300548879988133"/>
    <x v="8"/>
    <s v="Torque"/>
    <s v="Fung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5T00:00:00"/>
    <s v="August, 2015"/>
    <s v="August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2000"/>
    <n v="3.609172482552343"/>
    <x v="3"/>
    <s v="Nufosate"/>
    <s v="Herbicide"/>
  </r>
  <r>
    <d v="2015-08-13T00:00:00"/>
    <s v="August, 2015"/>
    <s v="August, 2015´"/>
    <s v="Nufarm Industria Quimica E Farmaceutica Sa"/>
    <x v="5"/>
    <s v="Ceará"/>
    <s v="Taminco Bvba"/>
    <s v="ANTWERPEN"/>
    <s v="PECEM"/>
    <s v="29211100"/>
    <s v="4 BULK DIMETILAMINA 60% UN 1160 DIMETHYLAMINE, AQUEOUS SOLUTION, 3(8), PG II FP -32 DEG C"/>
    <n v="74040"/>
    <n v="74.040000000000006"/>
    <n v="143000"/>
    <n v="1.9313884386817937"/>
    <x v="15"/>
    <s v="Not Identified"/>
    <s v="General Chemical"/>
  </r>
  <r>
    <d v="2015-08-13T00:00:00"/>
    <s v="August, 2015"/>
    <s v="August, 2015´"/>
    <s v="Nufarm Industria Quimica E Farmaceutica Sa"/>
    <x v="5"/>
    <s v="Ceará"/>
    <s v="Taminco Bvba"/>
    <s v="ANTWERPEN"/>
    <s v="PECEM"/>
    <s v="29211100"/>
    <s v="4 BULK DIMETILAMINA 60% UN 1160 DIMETHYLAMINE, AQUEOUS SOLUTION, 3 (8), PG II FLASHPOINT -32 DEG C"/>
    <n v="73720"/>
    <n v="73.72"/>
    <n v="142000"/>
    <n v="1.9262072707542051"/>
    <x v="15"/>
    <s v="Not Identified"/>
    <s v="General Chemical"/>
  </r>
  <r>
    <d v="2015-08-13T00:00:00"/>
    <s v="August, 2015"/>
    <s v="August, 2015´"/>
    <s v="Nufarm Industria Quimica E Farmaceutica Sa"/>
    <x v="5"/>
    <s v=""/>
    <s v="Indofil Industries Ltd."/>
    <s v="NHAVA SHEVA (JAWAHARLAL N"/>
    <s v="SANTOS"/>
    <s v="38089200"/>
    <s v="2800 BAGS MANFIL 800 WP (MANCOZEB 80% WP) IMCO CLASS : 9 UN NO : 3077 IMDG PAGE CODE : 9029A PKG GROUP : III"/>
    <n v="74445"/>
    <n v="74.44"/>
    <n v="1119000"/>
    <n v="15.031231110215595"/>
    <x v="19"/>
    <s v="Manfill 800 WP"/>
    <s v="Fungicide"/>
  </r>
  <r>
    <d v="2015-08-08T00:00:00"/>
    <s v="August, 2015"/>
    <s v="August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565"/>
    <n v="101.57"/>
    <n v="351000"/>
    <n v="3.4559149313247675"/>
    <x v="13"/>
    <s v="Not Identified"/>
    <s v="General Chemical"/>
  </r>
  <r>
    <d v="2015-08-08T00:00:00"/>
    <s v="August, 2015"/>
    <s v="August, 2015´"/>
    <s v="Nufarm Industria Quimica E Farmaceutica Sa"/>
    <x v="5"/>
    <s v="Ceará"/>
    <s v="United Transport Tankcontainers Utt"/>
    <s v="HOUSTON (TX)"/>
    <s v="PECEM"/>
    <s v="29211923"/>
    <s v="7 BLK UN 1221, ISOPROPYLAMINE, CLASS 3 (8), PG I MONOISOPROPYLAMINE (MIPA)"/>
    <n v="101445"/>
    <n v="101.45"/>
    <n v="350000"/>
    <n v="3.4501453989846715"/>
    <x v="13"/>
    <s v="Not Identified"/>
    <s v="General Chemical"/>
  </r>
  <r>
    <d v="2015-08-08T00:00:00"/>
    <s v="August, 2015"/>
    <s v="August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436"/>
    <n v="101.44"/>
    <n v="350000"/>
    <n v="3.4504515162269804"/>
    <x v="13"/>
    <s v="Not Identified"/>
    <s v="General Chemical"/>
  </r>
  <r>
    <d v="2015-08-07T00:00:00"/>
    <s v="August, 2015"/>
    <s v="August, 2015´"/>
    <s v="Nufarm Industria Quimica E Farmaceutica Sa"/>
    <x v="5"/>
    <s v=""/>
    <s v="Astec Chemicals Pvt., Ltd."/>
    <s v="NHAVA SHEVA (JAWAHARLAL N"/>
    <s v="SANTOS"/>
    <s v="38089322"/>
    <s v="19 PALLETS CONTAINING 840 CARTONS NAVAJO ( 2,4-D DIMETHYL AMINE SALT 80% SP ) INV. NO. E/K-2-15-16060018"/>
    <n v="18300"/>
    <n v="18.3"/>
    <n v="167000"/>
    <n v="9.1256830601092904"/>
    <x v="15"/>
    <s v="Not Identified"/>
    <s v="General Chemical"/>
  </r>
  <r>
    <d v="2015-08-07T00:00:00"/>
    <s v="August, 2015"/>
    <s v="August, 2015´"/>
    <s v="Nufarm Industria Quimica E Farmaceutica Sa"/>
    <x v="5"/>
    <s v="Ceará"/>
    <s v="Nufarm Australia"/>
    <s v="MELBOURNE"/>
    <s v="PECEM"/>
    <s v="29333921"/>
    <s v="180 PACKAGE 180 BAGS NON HAZARDOUS PICLORAM TECH PALLETS &amp; DUNNAGE"/>
    <n v="92520"/>
    <n v="92.52"/>
    <n v="7731000"/>
    <n v="83.560311284046691"/>
    <x v="2"/>
    <s v="Not Identified"/>
    <s v="Herbicide"/>
  </r>
  <r>
    <d v="2015-08-07T00:00:00"/>
    <s v="August, 2015"/>
    <s v="August, 2015´"/>
    <s v="Nufarm Industria Quimica E Farmaceutica Sa"/>
    <x v="5"/>
    <s v=""/>
    <s v="Indofil Industries Ltd."/>
    <s v="NHAVA SHEVA (JAWAHARLAL N"/>
    <s v="SANTOS"/>
    <s v="00330000"/>
    <s v="5600 X 25 KG BAGS MANFIL 800 WP (MANCOZEB 80% WP) 200 EMPTY BAGS IMCO CLASS : 9 UN NO : 3077 PKG GROUP : III"/>
    <n v="148890"/>
    <n v="148.88999999999999"/>
    <s v=""/>
    <e v="#VALUE!"/>
    <x v="19"/>
    <s v="Manfill 800 WP"/>
    <s v="Fungicide"/>
  </r>
  <r>
    <d v="2015-08-06T00:00:00"/>
    <s v="August, 2015"/>
    <s v="August, 2015´"/>
    <s v="Nufarm Industria Quimica E Farmaceutica Sa"/>
    <x v="5"/>
    <s v="Ceará"/>
    <s v="Nufarm Gmb H &amp; Co."/>
    <s v="HAMBURG"/>
    <s v="PECEM"/>
    <s v="29189912"/>
    <s v="120 PACKAGES 2,4-D ACID TECNICO NUFARM"/>
    <n v="122760"/>
    <n v="122.76"/>
    <n v="2503000"/>
    <n v="20.389377647442164"/>
    <x v="9"/>
    <s v="2,4 D"/>
    <s v="Herbicide"/>
  </r>
  <r>
    <d v="2015-08-02T00:00:00"/>
    <s v="August, 2015"/>
    <s v="August, 2015´"/>
    <s v="Nufarm Industria Quimica E Farmaceutica Sa"/>
    <x v="5"/>
    <s v="Ceará"/>
    <s v="Newport China Tank Containers Co."/>
    <s v="HOUSTON (TX)"/>
    <s v="PECEM"/>
    <s v="29211923"/>
    <s v="7 TNK MONOISOPROPYLAMINE UN 1221, ISOPROPYLAMINE, 3, I"/>
    <n v="101582"/>
    <n v="101.58"/>
    <n v="351000"/>
    <n v="3.4553365753775274"/>
    <x v="13"/>
    <s v="Not Identified"/>
    <s v="General Chemical"/>
  </r>
  <r>
    <d v="2015-08-02T00:00:00"/>
    <s v="August, 2015"/>
    <s v="August, 2015´"/>
    <s v="Nufarm Industria Quimica E Farmaceutica Sa"/>
    <x v="5"/>
    <s v="Ceará"/>
    <s v="Newport China Tank Containers Co."/>
    <s v="HOUSTON (TX)"/>
    <s v="PECEM"/>
    <s v="29210000"/>
    <s v="7 TNK MONOISOPROPYLAMINE UN 1221, ISOPROPYLAMINE, 3, I"/>
    <n v="101583"/>
    <n v="101.58"/>
    <n v="306000"/>
    <n v="3.0123150527155134"/>
    <x v="13"/>
    <s v="Not Identified"/>
    <s v="General Chemical"/>
  </r>
  <r>
    <d v="2015-08-02T00:00:00"/>
    <s v="August, 2015"/>
    <s v="August, 2015´"/>
    <s v="Nufarm Industria Quimica E Farmaceutica Sa"/>
    <x v="5"/>
    <s v="Ceará"/>
    <s v="Newport China Tank Containers Co."/>
    <s v="HOUSTON (TX)"/>
    <s v="PECEM"/>
    <s v="29211923"/>
    <s v="4 TNK MONOISOPROPYLAMINE UN 1221, ISOPROPYLAMINE, 3, I"/>
    <n v="57993"/>
    <n v="57.99"/>
    <n v="200000"/>
    <n v="3.4486920835273223"/>
    <x v="13"/>
    <s v="Not Identified"/>
    <s v="General Chemical"/>
  </r>
  <r>
    <d v="2015-08-01T00:00:00"/>
    <s v="August, 2015"/>
    <s v="August, 2015´"/>
    <s v="Nufarm Industria Quimica E Farmaceutica Sa"/>
    <x v="5"/>
    <s v="Ceará"/>
    <s v="Jiangsu Fengdeng Pesticide Co., Ltd."/>
    <s v="SHANGHAI"/>
    <s v="PECEM"/>
    <s v="29339969"/>
    <s v="1080 DRUMS=54 ISPM 15 WOOD PLTS FLUTRIAFOL TECHNICO UN NO.:3077 CLASS:9"/>
    <n v="30240"/>
    <n v="30.24"/>
    <n v="433000"/>
    <n v="14.318783068783068"/>
    <x v="4"/>
    <s v="Intake"/>
    <s v="Fungicide"/>
  </r>
  <r>
    <d v="2015-08-01T00:00:00"/>
    <s v="August, 2015"/>
    <s v="August, 2015´"/>
    <s v="Nufarm Industria Quimica E Farmaceutica Sa"/>
    <x v="5"/>
    <s v="Ceará"/>
    <s v="Jiangsu Sevencontinent Green"/>
    <s v="SHANGHAI"/>
    <s v="PECEM"/>
    <s v="29339969"/>
    <s v="10 PLYWOOD PALLETS 210 DRUMS TEBUCONAZOLE TECNICO AGRIPEC CLASS9 UN3077 PACKINGGROUP :III"/>
    <n v="11235"/>
    <n v="11.23"/>
    <n v="161000"/>
    <n v="14.330218068535826"/>
    <x v="8"/>
    <s v="Torque"/>
    <s v="Fungicide"/>
  </r>
  <r>
    <d v="2015-08-01T00:00:00"/>
    <s v="August, 2015"/>
    <s v="August, 2015´"/>
    <s v="Nufarm Industria Quimica E Farmaceutica Sa"/>
    <x v="5"/>
    <s v="Ceará"/>
    <s v="Jiangsu Sevencontinent Green"/>
    <s v="SHANGHAI"/>
    <s v="PECEM"/>
    <s v="29339969"/>
    <s v="30 PLYWOODPALLETS  630 DRUMS TEBUCONAZOLE TECNICO AGRIPEC CLASS: 9 UN: 3077 PG: III"/>
    <n v="33705"/>
    <n v="33.71"/>
    <n v="482000"/>
    <n v="14.300548879988133"/>
    <x v="8"/>
    <s v="Torque"/>
    <s v="Fungicide"/>
  </r>
  <r>
    <d v="2015-07-30T00:00:00"/>
    <s v="July, 2015"/>
    <s v="July, 2015´"/>
    <s v="Nufarm Industria Quimica E Farmaceutica Sa"/>
    <x v="5"/>
    <s v=""/>
    <s v="Astec Chemicals Pvt., Ltd."/>
    <s v="NHAVA SHEVA (JAWAHARLAL N"/>
    <s v="SANTOS"/>
    <s v="38089322"/>
    <s v="900 CARTONS NAVAJO ( 2,4-D DIMETHYL AMINE SALT 80% SP ) INV. NO. E/K-2-15-16060015"/>
    <n v="19600"/>
    <n v="19.600000000000001"/>
    <n v="178000"/>
    <n v="9.0816326530612237"/>
    <x v="15"/>
    <s v="Not Identified"/>
    <s v="General Chemical"/>
  </r>
  <r>
    <d v="2015-07-24T00:00:00"/>
    <s v="July, 2015"/>
    <s v="July, 2015´"/>
    <s v="Nufarm Industria Quimica E Farmaceutica Sa"/>
    <x v="5"/>
    <s v="Ceará"/>
    <s v="Biesterfeld Inc."/>
    <s v="SHANGHAI"/>
    <s v="PECEM"/>
    <s v="29419071"/>
    <s v="160 DRUMS 1X20´CONTR CONTAINING 10 PALLETS OF UN 2811,TOXIC SOLID, ORGANIC,N.O.S. (ABAMECTIN TECH) CLASS 6.1, PG II"/>
    <n v="4640"/>
    <n v="4.6399999999999997"/>
    <n v="138000"/>
    <n v="29.741379310344829"/>
    <x v="24"/>
    <s v="Not Identified"/>
    <s v="Insecticide"/>
  </r>
  <r>
    <d v="2015-07-23T00:00:00"/>
    <s v="July, 2015"/>
    <s v="July, 2015´"/>
    <s v="Nufarm Industria Quimica E Farmaceutica Sa"/>
    <x v="5"/>
    <s v="Ceará"/>
    <s v="Bulkhaul Ltd."/>
    <s v="ANTWERPEN"/>
    <s v="PECEM"/>
    <s v="29211100"/>
    <s v="2 BULK DIMETILAMINA 60% UN 1160 DIMETHYLAMINE, AQUEOUSSOLUTION, 3 (8),PG II FLASHPOINT -32 DEG C"/>
    <n v="36800"/>
    <n v="36.799999999999997"/>
    <n v="67400"/>
    <n v="1.8315217391304348"/>
    <x v="15"/>
    <s v="Not Identified"/>
    <s v="General Chemical"/>
  </r>
  <r>
    <d v="2015-07-23T00:00:00"/>
    <s v="July, 2015"/>
    <s v="July, 2015´"/>
    <s v="Nufarm Industria Quimica E Farmaceutica Sa"/>
    <x v="5"/>
    <s v=""/>
    <s v="Indofil Industries Ltd."/>
    <s v="NHAVA SHEVA (JAWAHARLAL N"/>
    <s v="SANTOS"/>
    <s v="38089200"/>
    <s v="1280 CORRUGATED BOXES 20 EMPTY CARTONS &amp;200 POUCHES MANFIL 800 WP (MANCOZEB 80%) IMCO CLASS : 9 UN NO : 3077 IMDG PAGE CODE : 9029A PKG GROUP : III"/>
    <n v="16584"/>
    <n v="16.579999999999998"/>
    <n v="262000"/>
    <n v="15.798359864930053"/>
    <x v="19"/>
    <s v="Manfill 800 WP"/>
    <s v="Fungicide"/>
  </r>
  <r>
    <d v="2015-07-21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21T00:00:00"/>
    <s v="July, 2015"/>
    <s v="July, 2015´"/>
    <s v="Nufarm Industria Quimica E Farmaceutica Sa"/>
    <x v="5"/>
    <s v=""/>
    <s v="Jiangsu Institute Of Ecomones Co., Ltd."/>
    <s v="SHANGHAI"/>
    <s v="SANTOS"/>
    <s v="38089329"/>
    <s v="1X20ST, 2X40ST CONTAINER(S) 3150 CARTONS CHLORIMURON 25%WDG CLASS:9 UN NO:3077"/>
    <n v="36225"/>
    <n v="36.22"/>
    <n v="202000"/>
    <n v="5.5762594893029673"/>
    <x v="28"/>
    <s v="Kromo"/>
    <s v="Herbicide"/>
  </r>
  <r>
    <d v="2015-07-21T00:00:00"/>
    <s v="July, 2015"/>
    <s v="July, 2015´"/>
    <s v="Nufarm Industria Quimica E Farmaceutica Sa"/>
    <x v="5"/>
    <s v="Ceará"/>
    <s v="Thai Harvest Ltd."/>
    <s v="NANTONG"/>
    <s v="PECEM"/>
    <s v="29310000"/>
    <s v="100 BAGS  GLIFOSATO TECNICO NUFARM FC (GLYPHOSATE TECH 95%)"/>
    <n v="86000"/>
    <n v="86"/>
    <n v="316000"/>
    <n v="3.6744186046511627"/>
    <x v="3"/>
    <s v="Nufosate"/>
    <s v="Herbicide"/>
  </r>
  <r>
    <d v="2015-07-21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21T00:00:00"/>
    <s v="July, 2015"/>
    <s v="July, 2015´"/>
    <s v="Nufarm Industria Quimica E Farmaceutica Sa"/>
    <x v="5"/>
    <s v="Ceará"/>
    <s v="Thai Harvest Ltd."/>
    <s v="NANTONG"/>
    <s v="PECEM"/>
    <s v="29310000"/>
    <s v="40 BAGS GLIFOSATO TECNICO NUFARM FC (GLYPHOSATE TECH 95%)"/>
    <n v="34400"/>
    <n v="34.4"/>
    <n v="126000"/>
    <n v="3.6627906976744184"/>
    <x v="3"/>
    <s v="Nufosate"/>
    <s v="Herbicide"/>
  </r>
  <r>
    <d v="2015-07-21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20T00:00:00"/>
    <s v="July, 2015"/>
    <s v="July, 2015´"/>
    <s v="Nufarm Industria Quimica E Farmaceutica Sa"/>
    <x v="5"/>
    <s v="Ceará"/>
    <s v="Nufarm Gmb H &amp; Co."/>
    <s v="BREMERHAVEN"/>
    <s v="PECEM"/>
    <s v="29189912"/>
    <s v="180 BIG BAGS 2,4-D ACID TECNICO NUFARM"/>
    <n v="184140"/>
    <n v="184.14"/>
    <n v="3773000"/>
    <n v="20.48984468339307"/>
    <x v="9"/>
    <s v="2,4 D"/>
    <s v="Herbicide"/>
  </r>
  <r>
    <d v="2015-07-19T00:00:00"/>
    <s v="July, 2015"/>
    <s v="July, 2015´"/>
    <s v="Nufarm Industria Quimica E Farmaceutica Sa"/>
    <x v="5"/>
    <s v="Ceará"/>
    <s v="Newport China Tank Containers Co."/>
    <s v="HOUSTON (TX)"/>
    <s v="PECEM"/>
    <s v="29211923"/>
    <s v="7 TANK UN 1221, ISOPROPYLAMINE, 3 (8), I, FP -30 C, MONOISOPROPYLAMINE - BULK MONOISOPROPILAMINA (MIPA) 99.5 %"/>
    <n v="101518"/>
    <n v="101.52"/>
    <n v="363000"/>
    <n v="3.5757205618708015"/>
    <x v="13"/>
    <s v="Not Identified"/>
    <s v="General Chemical"/>
  </r>
  <r>
    <d v="2015-07-19T00:00:00"/>
    <s v="July, 2015"/>
    <s v="July, 2015´"/>
    <s v="Nufarm Industria Quimica E Farmaceutica Sa"/>
    <x v="5"/>
    <s v="Ceará"/>
    <s v="Newport China Tank Containers Co."/>
    <s v="HOUSTON (TX)"/>
    <s v="PECEM"/>
    <s v="29211923"/>
    <s v="7 TANK UN 1221, ISOPROPYLAMINE, 3 (8), I, FP -30 C, MONOISOPROPYLAMINE - BULK MONOISOPROPILAMINA (MIPA) 99.5 %"/>
    <n v="103542"/>
    <n v="103.54"/>
    <n v="370000"/>
    <n v="3.5734291398659481"/>
    <x v="13"/>
    <s v="Not Identified"/>
    <s v="General Chemical"/>
  </r>
  <r>
    <d v="2015-07-19T00:00:00"/>
    <s v="July, 2015"/>
    <s v="July, 2015´"/>
    <s v="Nufarm Industria Quimica E Farmaceutica Sa"/>
    <x v="5"/>
    <s v="Ceará"/>
    <s v="Newport China Tank Containers Co."/>
    <s v="HOUSTON (TX)"/>
    <s v="PECEM"/>
    <s v="29211923"/>
    <s v="4 TANK UN 1221, ISOPROPYLAMINE, 3 (8), I, FP -30 C, MONOISOPROPYLAMINE - BULK MONOISOPROPILAMINA (MIPA) 99.5 %"/>
    <n v="57885"/>
    <n v="57.88"/>
    <n v="207000"/>
    <n v="3.5760559730500128"/>
    <x v="13"/>
    <s v="Not Identified"/>
    <s v="General Chemical"/>
  </r>
  <r>
    <d v="2015-07-19T00:00:00"/>
    <s v="July, 2015"/>
    <s v="July, 2015´"/>
    <s v="Nufarm Industria Quimica E Farmaceutica Sa"/>
    <x v="5"/>
    <s v="Ceará"/>
    <s v="Newport China Tank Containers Co."/>
    <s v="HOUSTON (TX)"/>
    <s v="PECEM"/>
    <s v="29211923"/>
    <s v="7 TANK UN 1221, ISOPROPYLAMINE, 3 (8), I, FP -30 C, MONOISOPROPYLAMINE - BULK MONOISOPROPILAMINA (MIPA) 99.5 %"/>
    <n v="101409"/>
    <n v="101.41"/>
    <n v="363000"/>
    <n v="3.5795639440286364"/>
    <x v="13"/>
    <s v="Not Identified"/>
    <s v="General Chemical"/>
  </r>
  <r>
    <d v="2015-07-19T00:00:00"/>
    <s v="July, 2015"/>
    <s v="July, 2015´"/>
    <s v="Nufarm Industria Quimica E Farmaceutica Sa"/>
    <x v="5"/>
    <s v="Ceará"/>
    <s v="Newport China Tank Containers Co."/>
    <s v="HOUSTON (TX)"/>
    <s v="PECEM"/>
    <s v="29211923"/>
    <s v="7 TANK UN 1221, ISOPROPYLAMINE, 3 (8), I, FP -30 C, MONOISOPROPYLAMINE - BULK MONOISOPROPILAMINA (MIPA) 99.5 %"/>
    <n v="101415"/>
    <n v="101.42"/>
    <n v="363000"/>
    <n v="3.5793521668392247"/>
    <x v="13"/>
    <s v="Not Identified"/>
    <s v="General Chemical"/>
  </r>
  <r>
    <d v="2015-07-18T00:00:00"/>
    <s v="July, 2015"/>
    <s v="July, 2015´"/>
    <s v="Nufarm Industria Quimica E Farmaceutica Sa"/>
    <x v="5"/>
    <s v="Ceará"/>
    <s v="Ninhua Group Co., Ltd."/>
    <s v="SHANGHAI"/>
    <s v="PECEM"/>
    <s v="29309054"/>
    <s v="DIMETOATO TECNICO AGRIPEC UN?:2783 CLASS?:6.1"/>
    <n v="63168"/>
    <n v="63.17"/>
    <n v="483000"/>
    <n v="7.6462765957446805"/>
    <x v="35"/>
    <s v="Not Identified"/>
    <s v="Insecticide"/>
  </r>
  <r>
    <d v="2015-07-18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18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18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18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18T00:00:00"/>
    <s v="July, 2015"/>
    <s v="July, 2015´"/>
    <s v="Nufarm Industria Quimica E Farmaceutica Sa"/>
    <x v="5"/>
    <s v="Ceará"/>
    <s v="Agromen Chemiclas Co."/>
    <s v="SHANGHAI"/>
    <s v="PECEM"/>
    <s v="29189993"/>
    <s v="80 DRUMS LACTOFEN TECH.85% W/W IMDG:9 UN:3082"/>
    <n v="21720"/>
    <n v="21.72"/>
    <n v="396000"/>
    <n v="18.232044198895029"/>
    <x v="32"/>
    <s v="Not Identified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 BG  GLIFOSATO TECNICONUFARM FC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 GLIFOSATO TECNICONUFARM FC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Jiangsu Fengdeng Pesticide Co., Ltd."/>
    <s v="SHANGHAI"/>
    <s v="PECEM"/>
    <s v="29339969"/>
    <s v="720 DR  FLUTRIAFOL TECH 95% UN NO.:3077 CLASS:9"/>
    <n v="20160"/>
    <n v="20.16"/>
    <n v="293000"/>
    <n v="14.533730158730158"/>
    <x v="4"/>
    <s v="Intake"/>
    <s v="Fung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7T00:00:00"/>
    <s v="July, 2015"/>
    <s v="July, 2015´"/>
    <s v="Nufarm Industria Quimica E Farmaceutica Sa"/>
    <x v="5"/>
    <s v="Ceará"/>
    <s v="Jiangsu Fengdeng Pesticide Co., Ltd."/>
    <s v="SHANGHAI"/>
    <s v="PECEM"/>
    <s v="29339969"/>
    <s v="720 DR  FLUTRIAFOL TECHNICO UN NO.:3077 CLASS:9"/>
    <n v="20160"/>
    <n v="20.16"/>
    <n v="293000"/>
    <n v="14.533730158730158"/>
    <x v="4"/>
    <s v="Intake"/>
    <s v="Fungicide"/>
  </r>
  <r>
    <d v="2015-07-16T00:00:00"/>
    <s v="July, 2015"/>
    <s v="July, 2015´"/>
    <s v="Nufarm Industria Quimica E Farmaceutica Sa"/>
    <x v="5"/>
    <s v="Ceará"/>
    <s v="Nufarm Gmb H &amp; Co."/>
    <s v="HAMBURG"/>
    <s v="PECEM"/>
    <s v="29189912"/>
    <s v="160 BIG BAGS, ON PALLETS 2,4-D ACIDTECNICO NUFARM"/>
    <n v="163679.99"/>
    <n v="163.68"/>
    <n v="3353000"/>
    <n v="20.485094115658242"/>
    <x v="9"/>
    <s v="2,4 D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Sichuan Leshan Fuhua Tongda Agro Chemical Tech Co., Ltd."/>
    <s v="SHANGHAI"/>
    <s v="PECEM"/>
    <s v="29310000"/>
    <s v="100BG GLIFOSATO TECNICONUFARM FC."/>
    <n v="100300"/>
    <n v="100.3"/>
    <n v="369000"/>
    <n v="3.6789631106679961"/>
    <x v="3"/>
    <s v="Nufosate"/>
    <s v="Herbicide"/>
  </r>
  <r>
    <d v="2015-07-14T00:00:00"/>
    <s v="July, 2015"/>
    <s v="July, 2015´"/>
    <s v="Nufarm Industria Quimica E Farmaceutica Sa"/>
    <x v="5"/>
    <s v="Ceará"/>
    <s v="Nufarm Gmb H &amp; Co."/>
    <s v="BREMERHAVEN"/>
    <s v="PECEM"/>
    <s v="29189912"/>
    <s v="120 BIG BAGS 2,4-D ACID TECNICO NUFARM"/>
    <n v="122760"/>
    <n v="122.76"/>
    <n v="2515000"/>
    <n v="20.4871293580971"/>
    <x v="9"/>
    <s v="2,4 D"/>
    <s v="Herbicide"/>
  </r>
  <r>
    <d v="2015-07-14T00:00:00"/>
    <s v="July, 2015"/>
    <s v="July, 2015´"/>
    <s v="Nufarm Industria Quimica E Farmaceutica Sa"/>
    <x v="5"/>
    <s v=""/>
    <s v="Ninhua Group Co., Ltd."/>
    <s v="SHANGHAI"/>
    <s v="SANTOS"/>
    <s v="38089329"/>
    <s v="NIPPON 40 (NICOSULFURON 40G/L OD)"/>
    <n v="37440"/>
    <n v="37.44"/>
    <n v="209000"/>
    <n v="5.5822649572649574"/>
    <x v="1"/>
    <s v="Nippon 40"/>
    <s v="Herbicide"/>
  </r>
  <r>
    <d v="2015-07-12T00:00:00"/>
    <s v="July, 2015"/>
    <s v="July, 2015´"/>
    <s v="Nufarm Industria Quimica E Farmaceutica Sa"/>
    <x v="5"/>
    <s v=""/>
    <s v="Astec Chemicals Pvt., Ltd."/>
    <s v="NHAVA SHEVA (JAWAHARLAL N"/>
    <s v="SANTOS"/>
    <s v="38089322"/>
    <s v="2X20´ CONTAINER 40 PALLETS CONTAINS 1800 CARTONS NAVAJO (2,4-D DIMETHYL AMINE SALT 80% SP) INV. NO. E/K-2-15-16050008"/>
    <n v="38480"/>
    <n v="38.479999999999997"/>
    <n v="350000"/>
    <n v="9.0956340956340949"/>
    <x v="15"/>
    <s v="Not Identified"/>
    <s v="General Chemical"/>
  </r>
  <r>
    <d v="2015-07-10T00:00:00"/>
    <s v="July, 2015"/>
    <s v="July, 2015´"/>
    <s v="Nufarm Industria Quimica E Farmaceutica Sa"/>
    <x v="5"/>
    <s v="Ceará"/>
    <s v="Agromen Chemiclas Co."/>
    <s v="SHANGHAI"/>
    <s v="PECEM"/>
    <s v="29189993"/>
    <s v="80 DRUMS LACTOFEN TECH.85% W/W IMDG:9 UN:3082"/>
    <n v="21720"/>
    <n v="21.72"/>
    <n v="396000"/>
    <n v="18.232044198895029"/>
    <x v="32"/>
    <s v="Not Identified"/>
    <s v="Herbicide"/>
  </r>
  <r>
    <d v="2015-07-10T00:00:00"/>
    <s v="July, 2015"/>
    <s v="July, 2015´"/>
    <s v="Nufarm Industria Quimica E Farmaceutica Sa"/>
    <x v="5"/>
    <s v="Ceará"/>
    <s v="Biesterfeld Inc."/>
    <s v="SHANGHAI"/>
    <s v="PECEM"/>
    <s v="29309054"/>
    <s v="5X20´CONTR CONTAINING 470 X 150 KG NET DRUMS OF UN 2783,ORGANOPHOSPHORUS PESTICIDE, SOLID, TOXIC (DIMETHOATE TECH) CLASS 6.1, PG III"/>
    <n v="78960"/>
    <n v="78.959999999999994"/>
    <n v="603000"/>
    <n v="7.63677811550152"/>
    <x v="35"/>
    <s v="Not Identified"/>
    <s v="Insecticide"/>
  </r>
  <r>
    <d v="2015-07-09T00:00:00"/>
    <s v="July, 2015"/>
    <s v="July, 2015´"/>
    <s v="Nufarm Industria Quimica E Farmaceutica Sa"/>
    <x v="5"/>
    <s v="Ceará"/>
    <s v="Nufarm Gmb H &amp; Co."/>
    <s v="HAMBURG"/>
    <s v="PECEM"/>
    <s v="29189912"/>
    <s v="120 PACKAGES   PALLETS 2,4-D ACIDTECNICO NUFARM"/>
    <n v="122760"/>
    <n v="122.76"/>
    <n v="2515000"/>
    <n v="20.4871293580971"/>
    <x v="9"/>
    <s v="2,4 D"/>
    <s v="Herbicide"/>
  </r>
  <r>
    <d v="2015-07-09T00:00:00"/>
    <s v="July, 2015"/>
    <s v="July, 2015´"/>
    <s v="Nufarm Industria Quimica E Farmaceutica Sa"/>
    <x v="5"/>
    <s v="Ceará"/>
    <s v="Taminco Bvba"/>
    <s v="ANTWERPEN"/>
    <s v="PECEM"/>
    <s v="29211100"/>
    <s v="5 BULK DIMETILAMINA 60% UN 1160 DIMETHYLAMINE, AQUEOUSSOLUTION, 3 (8),PG II FLASHPOINT -32 DEG C"/>
    <n v="92180"/>
    <n v="92.18"/>
    <n v="169000"/>
    <n v="1.8333694944673464"/>
    <x v="15"/>
    <s v="Not Identified"/>
    <s v="General Chemical"/>
  </r>
  <r>
    <d v="2015-07-09T00:00:00"/>
    <s v="July, 2015"/>
    <s v="July, 2015´"/>
    <s v="Nufarm Industria Quimica E Farmaceutica Sa"/>
    <x v="5"/>
    <s v="Ceará"/>
    <s v="Nufarm Australia"/>
    <s v="MELBOURNE"/>
    <s v="PECEM"/>
    <s v="29333921"/>
    <s v="120 PACKAGE NON HAZARDOUS PICLORAM TECH"/>
    <n v="61680"/>
    <n v="61.68"/>
    <n v="5089000"/>
    <n v="82.506485084306092"/>
    <x v="2"/>
    <s v="Not Identified"/>
    <s v="Herbicide"/>
  </r>
  <r>
    <d v="2015-07-03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03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 NCM:2931.90.32"/>
    <n v="86000"/>
    <n v="86"/>
    <n v="316000"/>
    <n v="3.6744186046511627"/>
    <x v="3"/>
    <s v="Nufosate"/>
    <s v="Herbicide"/>
  </r>
  <r>
    <d v="2015-07-03T00:00:00"/>
    <s v="July, 2015"/>
    <s v="July, 2015´"/>
    <s v="Nufarm Industria Quimica E Farmaceutica Sa"/>
    <x v="5"/>
    <s v="Ceará"/>
    <s v="Thai Harvest Ltd."/>
    <s v="NANTONG"/>
    <s v="PECEM"/>
    <s v="29310000"/>
    <s v="60 BAGS GLIFOSATO TECNICO NUFARM FC (GLYPHOSATE TECH 95%)"/>
    <n v="51600"/>
    <n v="51.6"/>
    <n v="190000"/>
    <n v="3.6821705426356588"/>
    <x v="3"/>
    <s v="Nufosate"/>
    <s v="Herbicide"/>
  </r>
  <r>
    <d v="2015-07-03T00:00:00"/>
    <s v="July, 2015"/>
    <s v="July, 2015´"/>
    <s v="Nufarm Industria Quimica E Farmaceutica Sa"/>
    <x v="5"/>
    <s v="Ceará"/>
    <s v="Thai Harvest Ltd."/>
    <s v="NANTONG"/>
    <s v="PECEM"/>
    <s v="29310000"/>
    <s v="100 BAGS GLIFOSATO TECNICO NUFARM FC (GLYPHOSATE TECH 95%)"/>
    <n v="86000"/>
    <n v="86"/>
    <n v="316000"/>
    <n v="3.6744186046511627"/>
    <x v="3"/>
    <s v="Nufosate"/>
    <s v="Herbicide"/>
  </r>
  <r>
    <d v="2015-07-03T00:00:00"/>
    <s v="July, 2015"/>
    <s v="July, 2015´"/>
    <s v="Nufarm Industria Quimica E Farmaceutica Sa"/>
    <x v="5"/>
    <s v="Ceará"/>
    <s v="Ninhua Group Co., Ltd."/>
    <s v="SHANGHAI"/>
    <s v="PECEM"/>
    <s v="29322000"/>
    <s v="ABAMECTIN TECNICO 98% UN?:2811 CLASS?:6.1"/>
    <n v="3360"/>
    <n v="3.36"/>
    <n v="36600"/>
    <n v="10.892857142857142"/>
    <x v="24"/>
    <s v="Not Identified"/>
    <s v="Insecticide"/>
  </r>
  <r>
    <d v="2015-07-03T00:00:00"/>
    <s v="July, 2015"/>
    <s v="July, 2015´"/>
    <s v="Nufarm Industria Quimica E Farmaceutica Sa"/>
    <x v="5"/>
    <s v="Ceará"/>
    <s v="Ninhua Group Co., Ltd."/>
    <s v="SHANGHAI"/>
    <s v="PECEM"/>
    <s v="29322000"/>
    <s v="ABAMECTIN TECNICO 98% UN NO?:2811 CLASS NO?:6.1"/>
    <n v="3360"/>
    <n v="3.36"/>
    <n v="36600"/>
    <n v="10.892857142857142"/>
    <x v="24"/>
    <s v="Not Identified"/>
    <s v="Insecticide"/>
  </r>
  <r>
    <d v="2015-07-03T00:00:00"/>
    <s v="July, 2015"/>
    <s v="July, 2015´"/>
    <s v="Nufarm Industria Quimica E Farmaceutica Sa"/>
    <x v="5"/>
    <s v="Ceará"/>
    <s v="Nutrichem Co., Ltd."/>
    <s v="SHANGHAI"/>
    <s v="PECEM"/>
    <s v="29339969"/>
    <s v="40 BAGS TEBUCONAZOLE TECNICO AGRIPEC CLASS: 9 UN: 3077 PG: III"/>
    <n v="20120"/>
    <n v="20.12"/>
    <n v="292000"/>
    <n v="14.512922465208748"/>
    <x v="8"/>
    <s v="Torque"/>
    <s v="Fungicide"/>
  </r>
  <r>
    <d v="2015-07-03T00:00:00"/>
    <s v="July, 2015"/>
    <s v="July, 2015´"/>
    <s v="Nufarm Industria Quimica E Farmaceutica Sa"/>
    <x v="5"/>
    <s v="Ceará"/>
    <s v="Ninhua Group Co., Ltd."/>
    <s v="SHANGHAI"/>
    <s v="PECEM"/>
    <s v="29322000"/>
    <s v="ABAMECTIN TECNICO 98% UN?:2811 CLASS?:6.1"/>
    <n v="2240"/>
    <n v="2.2400000000000002"/>
    <n v="24400"/>
    <n v="10.892857142857142"/>
    <x v="24"/>
    <s v="Not Identified"/>
    <s v="Insecticide"/>
  </r>
  <r>
    <d v="2015-07-03T00:00:00"/>
    <s v="July, 2015"/>
    <s v="July, 2015´"/>
    <s v="Nufarm Industria Quimica E Farmaceutica Sa"/>
    <x v="5"/>
    <s v="Ceará"/>
    <s v="Ninhua Group Co., Ltd."/>
    <s v="SHANGHAI"/>
    <s v="PECEM"/>
    <s v="29309054"/>
    <s v="DIMETOATO TECNICO AGRIPEC UN NO?:2783 CLASS NO?:6.1"/>
    <n v="63168"/>
    <n v="63.17"/>
    <n v="483000"/>
    <n v="7.6462765957446805"/>
    <x v="35"/>
    <s v="Not Identified"/>
    <s v="Insecticide"/>
  </r>
  <r>
    <d v="2015-07-02T00:00:00"/>
    <s v="July, 2015"/>
    <s v="July, 2015´"/>
    <s v="Nufarm Industria Quimica E Farmaceutica Sa"/>
    <x v="5"/>
    <s v=""/>
    <s v="Total Transport System Pvt., Ltd."/>
    <s v="NHAVA SHEVA (JAWAHARLAL N"/>
    <s v="SANTOS"/>
    <s v="38089322"/>
    <s v="40 PALLETS CONTAINING 1800 CARTONS NAVAJO ( 2,4-D DIMETHYL AMINE SALT 80% SP ) INV. NO. E/K-2-15-16050006"/>
    <n v="38480"/>
    <n v="38.479999999999997"/>
    <n v="350000"/>
    <n v="9.0956340956340949"/>
    <x v="15"/>
    <s v="Not Identified"/>
    <s v="General Chemical"/>
  </r>
  <r>
    <d v="2015-06-26T00:00:00"/>
    <s v="June, 2015"/>
    <s v="June, 2015´"/>
    <s v="Nufarm Industria Quimica E Farmaceutica Sa"/>
    <x v="5"/>
    <s v="Ceará"/>
    <s v="Gharda Chemicals Ltd."/>
    <s v="ROTTERDAM"/>
    <s v="PECEM"/>
    <s v="29269023"/>
    <s v="67DR ( CYPERMETHRIN TECHNICAL ) PYRETHROID, PESTICIDE, LIQUID, TOXIC6.1 UN3352 PACKING GROUP III MARINE POLLUTANT"/>
    <n v="16549"/>
    <n v="16.55"/>
    <n v="171000"/>
    <n v="10.332950631458095"/>
    <x v="16"/>
    <s v="Not Identified"/>
    <s v="Insecticide"/>
  </r>
  <r>
    <d v="2015-06-26T00:00:00"/>
    <s v="June, 2015"/>
    <s v="June, 2015´"/>
    <s v="Nufarm Industria Quimica E Farmaceutica Sa"/>
    <x v="5"/>
    <s v="Ceará"/>
    <s v="Gharda Chemicals Ltd."/>
    <s v="ROTTERDAM"/>
    <s v="PECEM"/>
    <s v="29269023"/>
    <s v="160DR  ( CYPERMETHRIN TECHNICAL ) PYRETHROID, PESTICIDE, LIQUID, TOXIC6.1 UN3352 PACKING GROUP III MARINE POLLUTANT"/>
    <n v="39520"/>
    <n v="39.520000000000003"/>
    <n v="409000"/>
    <n v="10.34919028340081"/>
    <x v="16"/>
    <s v="Not Identified"/>
    <s v="Insecticide"/>
  </r>
  <r>
    <d v="2015-06-25T00:00:00"/>
    <s v="June, 2015"/>
    <s v="June, 2015´"/>
    <s v="Nufarm Industria Quimica E Farmaceutica Sa"/>
    <x v="5"/>
    <s v="Ceará"/>
    <s v="Taminco Bvba"/>
    <s v="ANTWERPEN"/>
    <s v="PECEM"/>
    <s v="29211100"/>
    <s v="3 BULK DIMETILAMINA 60% UN 1160 DIMETHYLAMINE, AQUEOUSSOLUTION, 3 (8),PG II FLASHPOINT -32 DEG C"/>
    <n v="55460"/>
    <n v="55.46"/>
    <n v="100000"/>
    <n v="1.8031013342949873"/>
    <x v="15"/>
    <s v="Not Identified"/>
    <s v="General Chemical"/>
  </r>
  <r>
    <d v="2015-06-25T00:00:00"/>
    <s v="June, 2015"/>
    <s v="June, 2015´"/>
    <s v="Nufarm Industria Quimica E Farmaceutica Sa"/>
    <x v="5"/>
    <s v="Ceará"/>
    <s v="Gat Microencapsulation Ag"/>
    <s v="WIEN"/>
    <s v="PECEM"/>
    <s v="38089100"/>
    <s v="40 IBC PESTICIDE, LIQUID,TOXIC, N.O.S. (LAMBDA-CYHALOTHRIN) KAISO 250 CS - UN 2902/CLASS6.1/PG III"/>
    <n v="43015"/>
    <n v="43.01"/>
    <n v="806000"/>
    <n v="18.737649657096362"/>
    <x v="6"/>
    <s v="Kaiso"/>
    <s v="Pesticide"/>
  </r>
  <r>
    <d v="2015-06-23T00:00:00"/>
    <s v="June, 2015"/>
    <s v="June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265"/>
    <n v="101.26"/>
    <n v="354000"/>
    <n v="3.4957784031995258"/>
    <x v="13"/>
    <s v="Not Identified"/>
    <s v="General Chemical"/>
  </r>
  <r>
    <d v="2015-06-23T00:00:00"/>
    <s v="June, 2015"/>
    <s v="June, 2015´"/>
    <s v="Nufarm Industria Quimica E Farmaceutica Sa"/>
    <x v="5"/>
    <s v="Ceará"/>
    <s v="Nufarm Gmb H &amp; Co."/>
    <s v="BREMERHAVEN"/>
    <s v="PECEM"/>
    <s v="29189912"/>
    <s v="80 BIG BAGS ACID TECNICO NUFARM"/>
    <n v="81840"/>
    <n v="81.84"/>
    <n v="1877000"/>
    <n v="22.934995112414466"/>
    <x v="9"/>
    <s v="2,4 D"/>
    <s v="Herbicide"/>
  </r>
  <r>
    <d v="2015-06-23T00:00:00"/>
    <s v="June, 2015"/>
    <s v="June, 2015´"/>
    <s v="Nufarm Industria Quimica E Farmaceutica Sa"/>
    <x v="5"/>
    <s v="Ceará"/>
    <s v="Nufarm Gmb H &amp; Co."/>
    <s v="BREMERHAVEN"/>
    <s v="PECEM"/>
    <s v="29189912"/>
    <s v="80 BIG BAGS 2,4-D ACID TECNICO NUFARM"/>
    <n v="81840"/>
    <n v="81.84"/>
    <n v="1877000"/>
    <n v="22.934995112414466"/>
    <x v="9"/>
    <s v="2,4 D"/>
    <s v="Herbicide"/>
  </r>
  <r>
    <d v="2015-06-23T00:00:00"/>
    <s v="June, 2015"/>
    <s v="June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499"/>
    <n v="101.5"/>
    <n v="354000"/>
    <n v="3.487719090828481"/>
    <x v="13"/>
    <s v="Not Identified"/>
    <s v="General Chemical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Jiangsu Fengdeng Pesticide Co., Ltd."/>
    <s v="SHANGHAI"/>
    <s v="PECEM"/>
    <s v="29339969"/>
    <s v="360 DR FLUTRIAFOL TECH 95% UN NO.:3077 CLASS:9  P.O. NO.:000438"/>
    <n v="10080"/>
    <n v="10.08"/>
    <n v="154000"/>
    <n v="15.277777777777779"/>
    <x v="4"/>
    <s v="Intake"/>
    <s v="Fung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"/>
    <s v="Jiangsu Institute Of Ecomones Co., Ltd."/>
    <s v="SHANGHAI"/>
    <s v="SANTOS"/>
    <s v="38089329"/>
    <s v="1X20ST, 2X40ST CONTAINER(S) 3150 CARTONS KROMO 250 WG (CHLORIMURON 25%WDG) CLASS:9 UN:3077"/>
    <n v="36225"/>
    <n v="36.22"/>
    <n v="212000"/>
    <n v="5.8523119392684606"/>
    <x v="28"/>
    <s v="Kromo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20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18T00:00:00"/>
    <s v="June, 2015"/>
    <s v="June, 2015´"/>
    <s v="Nufarm Industria Quimica E Farmaceutica Sa"/>
    <x v="5"/>
    <s v="Ceará"/>
    <s v="Nufarm Gmb H &amp; Co."/>
    <s v="HAMBURG"/>
    <s v="PECEM"/>
    <s v="29189912"/>
    <s v="80 PACKAGES = COLLIACID TECNICO NUFARM 2,4-D ACID TECNICONUFARM"/>
    <n v="81840"/>
    <n v="81.84"/>
    <n v="1877000"/>
    <n v="22.934995112414466"/>
    <x v="9"/>
    <s v="2,4 D"/>
    <s v="Herbicide"/>
  </r>
  <r>
    <d v="2015-06-18T00:00:00"/>
    <s v="June, 2015"/>
    <s v="June, 2015´"/>
    <s v="Nufarm Industria Quimica E Farmaceutica Sa"/>
    <x v="5"/>
    <s v=""/>
    <s v="Astec Chemicals Pvt., Ltd."/>
    <s v="NHAVA SHEVA (JAWAHARLAL N"/>
    <s v="SANTOS"/>
    <s v="38089322"/>
    <s v="20 PALLETS CONTAINING 900 CARTONS NAVAJO ( 2,4-D DIMETHYL AMINE SALT 80% SP )"/>
    <n v="19240"/>
    <n v="19.239999999999998"/>
    <n v="171000"/>
    <n v="8.8877338877338872"/>
    <x v="15"/>
    <s v="Not Identified"/>
    <s v="General Chemical"/>
  </r>
  <r>
    <d v="2015-06-18T00:00:00"/>
    <s v="June, 2015"/>
    <s v="June, 2015´"/>
    <s v="Nufarm Industria Quimica E Farmaceutica Sa"/>
    <x v="5"/>
    <s v="Ceará"/>
    <s v="Gat Microencapsulation Ag"/>
    <s v="WIEN"/>
    <s v="PECEM"/>
    <s v="38089100"/>
    <s v="20 IBC PESTICIDE, LIQUID,TOXIC, N.O.S. (LAMBDA-CYHALOTHRIN) KAISO 250 CS - UN 2902/CLASS6.1/PG III"/>
    <n v="21568"/>
    <n v="21.57"/>
    <n v="404000"/>
    <n v="18.731454005934719"/>
    <x v="6"/>
    <s v="Kaiso"/>
    <s v="Pesticide"/>
  </r>
  <r>
    <d v="2015-06-16T00:00:00"/>
    <s v="June, 2015"/>
    <s v="June, 2015´"/>
    <s v="Nufarm Industria Quimica E Farmaceutica Sa"/>
    <x v="5"/>
    <s v="Ceará"/>
    <s v="United Transport Tankcontainers Utt"/>
    <s v="HOUSTON (TX)"/>
    <s v="PECEM"/>
    <s v="29211923"/>
    <s v="2 BULK UN 1221, ISOPROPYLAMINE, CLASS 3 (8), PG I, (-30\´B0C C.C.) MONOISOPROPYLAMINE (MIPA) CLASS 3 ISOPROPYLAMINE UN 1221, PG I"/>
    <n v="28866"/>
    <n v="28.87"/>
    <n v="101000"/>
    <n v="3.4989260721956628"/>
    <x v="13"/>
    <s v="Not Identified"/>
    <s v="General Chemical"/>
  </r>
  <r>
    <d v="2015-06-15T00:00:00"/>
    <s v="June, 2015"/>
    <s v="June, 2015´"/>
    <s v="Nufarm Industria Quimica E Farmaceutica Sa"/>
    <x v="5"/>
    <s v=""/>
    <s v="Nufarm Chemical Shanghai Co., Ltd."/>
    <s v="SHANGHAI"/>
    <s v="SANTOS"/>
    <s v="38089329"/>
    <s v="840 PACKAGES ENVIRONMENTALLY HAZARDOUS SUBSTANCE, SOLID, N.O.S.METSULFURON METHYL CLASS:9 UN:3077 PG:III"/>
    <n v="5460"/>
    <n v="5.46"/>
    <n v="31900"/>
    <n v="5.8424908424908422"/>
    <x v="12"/>
    <s v="Nufuron"/>
    <s v="Herbicide"/>
  </r>
  <r>
    <d v="2015-06-15T00:00:00"/>
    <s v="June, 2015"/>
    <s v="June, 2015´"/>
    <s v="Nufarm Industria Quimica E Farmaceutica Sa"/>
    <x v="5"/>
    <s v="Ceará"/>
    <s v="Nufarm Gmb H &amp; Co."/>
    <s v="BREMERHAVEN"/>
    <s v="PECEM"/>
    <s v="29189912"/>
    <s v="40 BIG BAGS 2,4-D ACID TECNICO NUFARM"/>
    <n v="40920"/>
    <n v="40.92"/>
    <n v="938000"/>
    <n v="22.922776148582599"/>
    <x v="9"/>
    <s v="2,4 D"/>
    <s v="Herbicide"/>
  </r>
  <r>
    <d v="2015-06-15T00:00:00"/>
    <s v="June, 2015"/>
    <s v="June, 2015´"/>
    <s v="Nufarm Industria Quimica E Farmaceutica Sa"/>
    <x v="5"/>
    <s v=""/>
    <s v="Nufarm Chemical Shanghai Co., Ltd."/>
    <s v="SHANGHAI"/>
    <s v="SANTOS"/>
    <s v="38089329"/>
    <s v="2400 OACKAGES ENVIRONMENTALLY HAZARDOUS SUBSTANCE, SOLID, N.O.S.METSULFURON METHYL CLASS:9 UN:3077 PG:III"/>
    <n v="6960"/>
    <n v="6.96"/>
    <n v="40700"/>
    <n v="5.8477011494252871"/>
    <x v="12"/>
    <s v="Nufuron"/>
    <s v="Herbicide"/>
  </r>
  <r>
    <d v="2015-06-11T00:00:00"/>
    <s v="June, 2015"/>
    <s v="June, 2015´"/>
    <s v="Nufarm Industria Quimica E Farmaceutica Sa"/>
    <x v="5"/>
    <s v="Ceará"/>
    <s v="Bulkhaul Ltd."/>
    <s v="ANTWERPEN"/>
    <s v="PECEM"/>
    <s v="29211100"/>
    <s v="6 VR DIMETILAMINA 60%UN 1160 DIMETHYLAMINE, AQUEOUSSOLUTION, 3 (8),PG IIFLASHPOINT -32 DEG C"/>
    <n v="111160"/>
    <n v="111.16"/>
    <n v="201000"/>
    <n v="1.80820439006837"/>
    <x v="15"/>
    <s v="Not Identified"/>
    <s v="General Chemical"/>
  </r>
  <r>
    <d v="2015-06-10T00:00:00"/>
    <s v="June, 2015"/>
    <s v="June, 2015´"/>
    <s v="Nufarm Industria Quimica E Farmaceutica Sa"/>
    <x v="5"/>
    <s v="Ceará"/>
    <s v="Agromen Chemiclas Co."/>
    <s v="SHANGHAI"/>
    <s v="PECEM"/>
    <s v="29189993"/>
    <s v="20GPX1 EIGHTY DRUMS LACTOFEN TECH.85% W/W IMDG?:9 UN?:3082"/>
    <n v="21720"/>
    <n v="21.72"/>
    <n v="381000"/>
    <n v="17.541436464088399"/>
    <x v="32"/>
    <s v="Not Identified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80 BG GLIFOSATO TECNICONUFARM FC."/>
    <n v="80240"/>
    <n v="80.239999999999995"/>
    <n v="300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3T00:00:00"/>
    <s v="June, 2015"/>
    <s v="June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5000"/>
    <n v="3.7387836490528414"/>
    <x v="3"/>
    <s v="Nufosate"/>
    <s v="Herbicide"/>
  </r>
  <r>
    <d v="2015-06-02T00:00:00"/>
    <s v="June, 2015"/>
    <s v="June, 2015´"/>
    <s v="Nufarm Industria Quimica E Farmaceutica Sa"/>
    <x v="5"/>
    <s v="Ceará"/>
    <s v="United Transport Tankcontainers Utt"/>
    <s v="HOUSTON (TX)"/>
    <s v="PECEM"/>
    <s v="29211923"/>
    <s v="7 BULK . CLASS 3 ISOPROPYLAMINE UN 1221, PG I FP -30.0 CEL"/>
    <n v="101455"/>
    <n v="101.46"/>
    <n v="354000"/>
    <n v="3.4892316790695381"/>
    <x v="13"/>
    <s v="Not Identified"/>
    <s v="General Chemical"/>
  </r>
  <r>
    <d v="2015-06-02T00:00:00"/>
    <s v="June, 2015"/>
    <s v="June, 2015´"/>
    <s v="Nufarm Industria Quimica E Farmaceutica Sa"/>
    <x v="5"/>
    <s v="Ceará"/>
    <s v="United Transport Tankcontainers Utt"/>
    <s v="HOUSTON (TX)"/>
    <s v="PECEM"/>
    <s v="29211923"/>
    <s v="7 BULK . UN 1221, ISOPROPYLAMINE, CLASS 3 (8), PG I, MONOISOPROPYLAMINE (MIPA)"/>
    <n v="101455"/>
    <n v="101.46"/>
    <n v="354000"/>
    <n v="3.4892316790695381"/>
    <x v="13"/>
    <s v="Not Identified"/>
    <s v="General Chemical"/>
  </r>
  <r>
    <d v="2015-05-30T00:00:00"/>
    <s v="May, 2015"/>
    <s v="May, 2015´"/>
    <s v="Nufarm Industria Quimica E Farmaceutica Sa"/>
    <x v="5"/>
    <s v="Ceará"/>
    <s v="Nufarm Australia"/>
    <s v="MELBOURNE"/>
    <s v="PECEM"/>
    <s v="29333921"/>
    <s v="40 PACKAGE NON HAZARDOUS PICLORAM TECH"/>
    <n v="20560"/>
    <n v="20.56"/>
    <n v="1796000"/>
    <n v="87.354085603112836"/>
    <x v="2"/>
    <s v="Not Identified"/>
    <s v="Herbicide"/>
  </r>
  <r>
    <d v="2015-05-30T00:00:00"/>
    <s v="May, 2015"/>
    <s v="May, 2015´"/>
    <s v="Nufarm Industria Quimica E Farmaceutica Sa"/>
    <x v="5"/>
    <s v="Ceará"/>
    <s v="Nufarm Australia"/>
    <s v="MELBOURNE"/>
    <s v="PECEM"/>
    <s v="29333921"/>
    <s v="40 PACKAGE NON HAZARDOUS PICLORAM TECH"/>
    <n v="20560"/>
    <n v="20.56"/>
    <n v="1796000"/>
    <n v="87.354085603112836"/>
    <x v="2"/>
    <s v="Not Identified"/>
    <s v="Herbicide"/>
  </r>
  <r>
    <d v="2015-05-28T00:00:00"/>
    <s v="May, 2015"/>
    <s v="May, 2015´"/>
    <s v="Nufarm Industria Quimica E Farmaceutica Sa"/>
    <x v="5"/>
    <s v="Ceará"/>
    <s v="Nufarm Gmb H &amp; Co."/>
    <s v="HAMBURG"/>
    <s v="PECEM"/>
    <s v="29189900"/>
    <s v="120 PACKAGES 2,4-D ACID TECNICO NUFARM"/>
    <n v="122760"/>
    <n v="122.76"/>
    <n v="2867000"/>
    <n v="23.354512870641901"/>
    <x v="9"/>
    <s v="2,4 D"/>
    <s v="Herbicide"/>
  </r>
  <r>
    <d v="2015-05-27T00:00:00"/>
    <s v="May, 2015"/>
    <s v="May, 2015´"/>
    <s v="Nufarm Industria Quimica E Farmaceutica Sa"/>
    <x v="5"/>
    <s v="Ceará"/>
    <s v="Agromen Chemiclas Co."/>
    <s v="SHANGHAI"/>
    <s v="PECEM"/>
    <s v="29189993"/>
    <s v="LACTOFEN TECH.85% W/W IMDG?:9 UN?:3082"/>
    <n v="21720"/>
    <n v="21.72"/>
    <n v="371000"/>
    <n v="17.081031307550646"/>
    <x v="32"/>
    <s v="Not Identified"/>
    <s v="Herbicide"/>
  </r>
  <r>
    <d v="2015-05-21T00:00:00"/>
    <s v="May, 2015"/>
    <s v="May, 2015´"/>
    <s v="Nufarm Industria Quimica E Farmaceutica Sa"/>
    <x v="5"/>
    <s v="Ceará"/>
    <s v="Sinochem Ningbo Ltd."/>
    <s v="SHANGHAI"/>
    <s v="PECEM"/>
    <s v="29333935"/>
    <s v="400 DRUMS  IMAZETAPIR TECNICO AGRIPEC PURCHASE ORDER NUMBER:0105/1415 IMAZETAPIR TECNICO AGRIPEC"/>
    <n v="19200"/>
    <n v="19.2"/>
    <n v="288000"/>
    <n v="15"/>
    <x v="0"/>
    <s v="Ky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8000"/>
    <n v="3.7686939182452641"/>
    <x v="3"/>
    <s v="Nufosate"/>
    <s v="Herbicide"/>
  </r>
  <r>
    <d v="2015-05-20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Taminco Bvba"/>
    <s v="ANTWERPEN"/>
    <s v="PECEM"/>
    <s v="29211100"/>
    <s v="6 VR DIMETILAMINA 60%UN 1160 DIMETHYLAMINE, AQUEOUSSOLUTION, 3 (8),PG IIFLASHPOINT -32 DEG C"/>
    <n v="111060"/>
    <n v="111.06"/>
    <n v="188000"/>
    <n v="1.6927786781919683"/>
    <x v="15"/>
    <s v="Not Identified"/>
    <s v="General Chemical"/>
  </r>
  <r>
    <d v="2015-05-14T00:00:00"/>
    <s v="May, 2015"/>
    <s v="May, 2015´"/>
    <s v="Nufarm Industria Quimica E Farmaceutica Sa"/>
    <x v="5"/>
    <s v="Ceará"/>
    <s v="Agromen Chemiclas Co."/>
    <s v="SHANGHAI"/>
    <s v="PECEM"/>
    <s v="29189993"/>
    <s v="LACTOFEN TECH.85% W/W IMDG?:9 UN?:3082"/>
    <n v="21720"/>
    <n v="21.72"/>
    <n v="371000"/>
    <n v="17.081031307550646"/>
    <x v="32"/>
    <s v="Not Identified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Sinochem Ningbo Ltd."/>
    <s v="SHANGHAI"/>
    <s v="PECEM"/>
    <s v="29333935"/>
    <s v="IMAZETAPIR TECNICO AGRIPEC"/>
    <n v="27648"/>
    <n v="27.65"/>
    <n v="414000"/>
    <n v="14.973958333333334"/>
    <x v="0"/>
    <s v="Ky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 BG GLIFOSATO TECNICONUFARM FC"/>
    <n v="100300"/>
    <n v="100.3"/>
    <n v="378000"/>
    <n v="3.7686939182452641"/>
    <x v="3"/>
    <s v="Nufosa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80 BG GLIFOSATO TECNICONUFARM FC"/>
    <n v="80240"/>
    <n v="80.239999999999995"/>
    <n v="302000"/>
    <n v="3.7637088733798603"/>
    <x v="3"/>
    <s v="Nufosate"/>
    <s v="Herbicide"/>
  </r>
  <r>
    <d v="2015-05-14T00:00:00"/>
    <s v="May, 2015"/>
    <s v="May, 2015´"/>
    <s v="Nufarm Industria Quimica E Farmaceutica Sa"/>
    <x v="5"/>
    <s v="Ceará"/>
    <s v="Sichuan Leshan Fuhua Tongda Agro Chemical Tech Co., Ltd."/>
    <s v="SHANGHAI"/>
    <s v="PECEM"/>
    <s v="29310000"/>
    <s v="100 BG GLIFOSATO TECNICONUFARM FC."/>
    <n v="100300"/>
    <n v="100.3"/>
    <n v="378000"/>
    <n v="3.7686939182452641"/>
    <x v="3"/>
    <s v="Nufosate"/>
    <s v="Herbicide"/>
  </r>
  <r>
    <d v="2015-05-12T00:00:00"/>
    <s v="May, 2015"/>
    <s v="May, 2015´"/>
    <s v="Nufarm Industria Quimica E Farmaceutica Sa"/>
    <x v="5"/>
    <s v="Ceará"/>
    <s v="United Transport Tankcontainers Utt"/>
    <s v="HOUSTON (TX)"/>
    <s v="PECEM"/>
    <s v="29211923"/>
    <s v="7  BULK MONOISOPROPYLAMINE (MIPA) UN 1221, ISOPROPYLAMINE, CLASS 3 (8), PG I, (-30\´B0C C.C.) CLASS 3 ISOPROPYLAMINE UN 1221, PG I FP -30.0 CEL"/>
    <n v="101301"/>
    <n v="101.3"/>
    <n v="357000"/>
    <n v="3.5241507981165041"/>
    <x v="13"/>
    <s v="Not Identified"/>
    <s v="General Chemical"/>
  </r>
  <r>
    <d v="2015-05-12T00:00:00"/>
    <s v="May, 2015"/>
    <s v="May, 2015´"/>
    <s v="Nufarm Industria Quimica E Farmaceutica Sa"/>
    <x v="5"/>
    <s v="Ceará"/>
    <s v="United Transport Tankcontainers Utt"/>
    <s v="HOUSTON (TX)"/>
    <s v="PECEM"/>
    <s v="29211923"/>
    <s v="5 BULK MONOISOPROPYLAMINE (MIPA) UN 1221, ISOPROPYLAMINE, CLASS 3 (8), PG I, (-30\´B0C C.C.) CLASS 3 ISOPROPYLAMINE UN 1221, PG I FP -30.0 CEL"/>
    <n v="72336"/>
    <n v="72.34"/>
    <n v="255000"/>
    <n v="3.5252156602521567"/>
    <x v="13"/>
    <s v="Not Identified"/>
    <s v="General Chemical"/>
  </r>
  <r>
    <d v="2015-05-12T00:00:00"/>
    <s v="May, 2015"/>
    <s v="May, 2015´"/>
    <s v="Nufarm Industria Quimica E Farmaceutica Sa"/>
    <x v="5"/>
    <s v="Ceará"/>
    <s v="United Transport Tankcontainers Utt"/>
    <s v="HOUSTON (TX)"/>
    <s v="PECEM"/>
    <s v="29211923"/>
    <s v="6 BULK MONOISOPROPYLAMINE (MIPA) UN 1221, ISOPROPYLAMINE, CLASS 3 (8), PG I, (-30\´B0C C.C.) CLASS 3 ISOPROPYLAMINE UN 1221, PG I FP -30.0 CEL"/>
    <n v="86905"/>
    <n v="86.9"/>
    <n v="307000"/>
    <n v="3.532593061388873"/>
    <x v="13"/>
    <s v="Not Identified"/>
    <s v="General Chemical"/>
  </r>
  <r>
    <d v="2015-05-05T00:00:00"/>
    <s v="May, 2015"/>
    <s v="May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355"/>
    <n v="101.36"/>
    <n v="358000"/>
    <n v="3.5321395096443196"/>
    <x v="13"/>
    <s v="Not Identified"/>
    <s v="General Chemical"/>
  </r>
  <r>
    <d v="2015-05-04T00:00:00"/>
    <s v="May, 2015"/>
    <s v="May, 2015´"/>
    <s v="Nufarm Industria Quimica E Farmaceutica Sa"/>
    <x v="5"/>
    <s v="Ceará"/>
    <s v="Nufarm Gmb H &amp; Co."/>
    <s v="BREMERHAVEN"/>
    <s v="PECEM"/>
    <s v="29189912"/>
    <s v="120 BIG BAGS 2,4-D ACID TECNICO NUFARM 1000 KG BIG BAGS, ON PALLETS"/>
    <n v="122760"/>
    <n v="122.76"/>
    <n v="2867000"/>
    <n v="23.354512870641901"/>
    <x v="9"/>
    <s v="2,4 D"/>
    <s v="Herbicide"/>
  </r>
  <r>
    <d v="2015-04-30T00:00:00"/>
    <s v="April, 2015"/>
    <s v="April, 2015´"/>
    <s v="Nufarm Industria Quimica E Farmaceutica Sa"/>
    <x v="5"/>
    <s v="Ceará"/>
    <s v="Nufarm Gmb H &amp; Co."/>
    <s v="HAMBURG"/>
    <s v="PECEM"/>
    <s v="29189912"/>
    <s v="80 PACKAGES = COLLI2,4-D ACID TECNICO NUFARM"/>
    <n v="81840"/>
    <n v="81.84"/>
    <n v="1805000"/>
    <n v="22.055229716520039"/>
    <x v="9"/>
    <s v="2,4 D"/>
    <s v="Herbicide"/>
  </r>
  <r>
    <d v="2015-04-28T00:00:00"/>
    <s v="April, 2015"/>
    <s v="April, 2015´"/>
    <s v="Nufarm Industria Quimica E Farmaceutica Sa"/>
    <x v="5"/>
    <s v="Ceará"/>
    <s v="Gharda Chemicals Ltd."/>
    <s v="NHAVA SHEVA (JAWAHARLAL N"/>
    <s v="PECEM"/>
    <s v="29242992"/>
    <s v="640 DR INSECTICIDE - DIFLUBENZURO N TECNICO AGRIPEC  PACKING: 50 KGS PE R DRUMS OPEN TOP HEADTYPE M.S. LACQUERED (EPOXY) CO ATED DRUMS OF UN APPROVED SPECN. ANDPALLETISED. UN NO. 3077 IMO CLASS. 9 PKG GROUP.III"/>
    <n v="40160"/>
    <n v="40.159999999999997"/>
    <n v="1817000"/>
    <n v="45.244023904382473"/>
    <x v="34"/>
    <s v="Not Identified"/>
    <s v="Insecticide"/>
  </r>
  <r>
    <d v="2015-04-26T00:00:00"/>
    <s v="April, 2015"/>
    <s v="April, 2015´"/>
    <s v="Nufarm Industria Quimica E Farmaceutica Sa"/>
    <x v="5"/>
    <s v=""/>
    <s v="Nufarm Chemical Shanghai Co., Ltd."/>
    <s v="SHANGHAI"/>
    <s v="SANTOS"/>
    <s v="38089329"/>
    <s v="840 PACKAGES ENVIRONMENTALLY HAZARDOUS SUBSTANCE, SOLID, N.O.S.METSULFURON METHYL CLASS:9 UN:3077 PG:III"/>
    <n v="5460"/>
    <n v="5.46"/>
    <n v="26600"/>
    <n v="4.8717948717948714"/>
    <x v="12"/>
    <s v="Nufuron"/>
    <s v="Herbicide"/>
  </r>
  <r>
    <d v="2015-04-26T00:00:00"/>
    <s v="April, 2015"/>
    <s v="April, 2015´"/>
    <s v="Nufarm Industria Quimica E Farmaceutica Sa"/>
    <x v="5"/>
    <s v=""/>
    <s v="Nufarm Chemical Shanghai Co., Ltd."/>
    <s v="SHANGHAI"/>
    <s v="SANTOS"/>
    <s v="38089329"/>
    <s v="2400 PACKAGES ENVIRONMENTALLY HAZARDOUS SUBSTANCE, SOLID, N.O.S.METSULFURON METHYL CLASS:9 UN:3077 PG:III"/>
    <n v="7700"/>
    <n v="7.7"/>
    <n v="37500"/>
    <n v="4.8701298701298699"/>
    <x v="12"/>
    <s v="Nufuron"/>
    <s v="Herbicide"/>
  </r>
  <r>
    <d v="2015-04-23T00:00:00"/>
    <s v="April, 2015"/>
    <s v="April, 2015´"/>
    <s v="Nufarm Industria Quimica E Farmaceutica Sa"/>
    <x v="5"/>
    <s v=""/>
    <s v="Astec Chemicals Pvt., Ltd."/>
    <s v="NHAVA SHEVA (JAWAHARLAL N"/>
    <s v="SANTOS"/>
    <s v="38089322"/>
    <s v="20 PALLETS CONTAINS 900 CARTONS NAVAJO ( 2,4-D DIMETHYL AMINE SALT 80% SP )"/>
    <n v="19240"/>
    <n v="19.239999999999998"/>
    <n v="237000"/>
    <n v="12.318087318087318"/>
    <x v="15"/>
    <s v="Not Identified"/>
    <s v="General Chemical"/>
  </r>
  <r>
    <d v="2015-04-22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265"/>
    <n v="101.26"/>
    <n v="313000"/>
    <n v="3.0909001135634226"/>
    <x v="13"/>
    <s v="Not Identified"/>
    <s v="General Chemical"/>
  </r>
  <r>
    <d v="2015-04-22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364"/>
    <n v="101.36"/>
    <n v="313000"/>
    <n v="3.0878812990805415"/>
    <x v="13"/>
    <s v="Not Identified"/>
    <s v="General Chemical"/>
  </r>
  <r>
    <d v="2015-04-16T00:00:00"/>
    <s v="April, 2015"/>
    <s v="April, 2015´"/>
    <s v="Nufarm Industria Quimica E Farmaceutica Sa"/>
    <x v="5"/>
    <s v="Ceará"/>
    <s v="Nufarm Australia"/>
    <s v="MELBOURNE"/>
    <s v="PECEM"/>
    <s v="29333921"/>
    <s v="40 PACKAGE NON HAZARDOUS PICLORAM TECH PALLETS &amp; DUNNAGE"/>
    <n v="20560"/>
    <n v="20.56"/>
    <n v="1912000"/>
    <n v="92.996108949416339"/>
    <x v="2"/>
    <s v="Not Identified"/>
    <s v="Herbicide"/>
  </r>
  <r>
    <d v="2015-04-16T00:00:00"/>
    <s v="April, 2015"/>
    <s v="April, 2015´"/>
    <s v="Nufarm Industria Quimica E Farmaceutica Sa"/>
    <x v="5"/>
    <s v="Ceará"/>
    <s v="Taminco Bvba"/>
    <s v="ANTWERPEN"/>
    <s v="PECEM"/>
    <s v="29211100"/>
    <s v="3 VR DIMETILAMINA 60%UN 1160 DIMETHYLAMINE, AQUEOUSSOLUTION, 3 (8),PG IIFLASHPOINT -32 DEG C"/>
    <n v="55840"/>
    <n v="55.84"/>
    <n v="79400"/>
    <n v="1.4219197707736391"/>
    <x v="15"/>
    <s v="Not Identified"/>
    <s v="General Chemical"/>
  </r>
  <r>
    <d v="2015-04-15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346"/>
    <n v="101.35"/>
    <n v="313000"/>
    <n v="3.0884297357567148"/>
    <x v="13"/>
    <s v="Not Identified"/>
    <s v="General Chemical"/>
  </r>
  <r>
    <d v="2015-04-15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"/>
    <n v="101500"/>
    <n v="101.5"/>
    <n v="314000"/>
    <n v="3.0935960591133007"/>
    <x v="13"/>
    <s v="Not Identified"/>
    <s v="General Chemical"/>
  </r>
  <r>
    <d v="2015-04-15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6 BULK UN 1221, ISOPROPYLAMINE, CLASS 3 (8), PG I, (-30\´B0C C.C.) MONOISOPROPYLAMINE (MIPA)"/>
    <n v="86887"/>
    <n v="86.89"/>
    <n v="269000"/>
    <n v="3.0959752321981426"/>
    <x v="13"/>
    <s v="Not Identified"/>
    <s v="General Chemical"/>
  </r>
  <r>
    <d v="2015-04-15T00:00:00"/>
    <s v="April, 2015"/>
    <s v="April, 2015´"/>
    <s v="Nufarm Industria Quimica E Farmaceutica Sa"/>
    <x v="5"/>
    <s v="Ceará"/>
    <s v="Jiangsu Sevencontinent Green"/>
    <s v="SHANGHAI"/>
    <s v="PECEM"/>
    <s v="29339969"/>
    <s v="210 DR TEBUCONAZOLE TECNICO AGRIPEC CLASS:9 UN:3077 PG:III"/>
    <n v="11235"/>
    <n v="11.23"/>
    <n v="163000"/>
    <n v="14.508233199821985"/>
    <x v="8"/>
    <s v="Torque"/>
    <s v="Fungicide"/>
  </r>
  <r>
    <d v="2015-04-13T00:00:00"/>
    <s v="April, 2015"/>
    <s v="April, 2015´"/>
    <s v="Nufarm Industria Quimica E Farmaceutica Sa"/>
    <x v="5"/>
    <s v="Ceará"/>
    <s v="Nufarm Gmb H &amp; Co."/>
    <s v="BREMERHAVEN"/>
    <s v="PECEM"/>
    <s v="29189912"/>
    <s v="160 BIG BAGS 2,4-D ACID TECNICO NUFARM 1000 KG BIG BAGS, ON PALLETS"/>
    <n v="163679.99"/>
    <n v="163.68"/>
    <n v="3610000"/>
    <n v="22.055231063980393"/>
    <x v="9"/>
    <s v="2,4 D"/>
    <s v="Herbicide"/>
  </r>
  <r>
    <d v="2015-04-12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3 BULK . CLASS 3 ISOPROPYLAMINE UN 1221, PG I"/>
    <n v="43462"/>
    <n v="43.46"/>
    <n v="134000"/>
    <n v="3.083153099259123"/>
    <x v="13"/>
    <s v="Not Identified"/>
    <s v="General Chemical"/>
  </r>
  <r>
    <d v="2015-04-12T00:00:00"/>
    <s v="April, 2015"/>
    <s v="April, 2015´"/>
    <s v="Nufarm Industria Quimica E Farmaceutica Sa"/>
    <x v="5"/>
    <s v="Ceará"/>
    <s v="United Transport Tankcontainers Utt"/>
    <s v="HOUSTON (TX)"/>
    <s v="PECEM"/>
    <s v="29211923"/>
    <s v="7 BULK UN 1221, ISOPROPYLAMINE, CLASS 3 (8), PG I, (-30\´B0C C.C.) MONOISOPROPYLAMINE (MIPA) NCM: 2921.19.23 CLASS 3 ISOPROPYLAMINE"/>
    <n v="101301"/>
    <n v="101.3"/>
    <n v="313000"/>
    <n v="3.089801680141361"/>
    <x v="13"/>
    <s v="Not Identified"/>
    <s v="General Chemical"/>
  </r>
  <r>
    <d v="2015-04-10T00:00:00"/>
    <s v="April, 2015"/>
    <s v="April, 2015´"/>
    <s v="Nufarm Industria Quimica E Farmaceutica Sa"/>
    <x v="5"/>
    <s v="Ceará"/>
    <s v="Biesterfeld Inc."/>
    <s v="SHANGHAI"/>
    <s v="PECEM"/>
    <s v="29322000"/>
    <s v="1X20´CONTR CONTAINING 40X25KG NET DRUMS OF UN 2811,TOXIC SOLID,ORGANIC, N.O.S. (ABAMECTIN TECH ) CLASS 6.1 PG II"/>
    <n v="1160"/>
    <n v="1.1599999999999999"/>
    <n v="13800"/>
    <n v="11.896551724137931"/>
    <x v="24"/>
    <s v="Not Identified"/>
    <s v="Insecticide"/>
  </r>
  <r>
    <d v="2015-04-10T00:00:00"/>
    <s v="April, 2015"/>
    <s v="April, 2015´"/>
    <s v="Nufarm Industria Quimica E Farmaceutica Sa"/>
    <x v="5"/>
    <s v="Ceará"/>
    <s v="Biesterfeld Inc."/>
    <s v="SHANGHAI"/>
    <s v="PECEM"/>
    <s v="29309054"/>
    <s v="2X20´CONTR CONTAINING 188X150KG NET DRUMS OF UN#2783,ORGANOPHOSPHORUS PESTICIDE,SOLID,TOXIC (DIMETHOATE TECH) CLASS 6.1,PG III"/>
    <n v="31584"/>
    <n v="31.58"/>
    <n v="220000"/>
    <n v="6.965552178318136"/>
    <x v="35"/>
    <s v="Not Identified"/>
    <s v="Insecticide"/>
  </r>
  <r>
    <d v="2015-04-05T00:00:00"/>
    <s v="April, 2015"/>
    <s v="April, 2015´"/>
    <s v="Nufarm Industria Quimica E Farmaceutica Sa"/>
    <x v="5"/>
    <s v="Ceará"/>
    <s v="Nufarm Gmb H &amp; Co."/>
    <s v="BREMERHAVEN"/>
    <s v="PECEM"/>
    <s v="29189912"/>
    <s v="160 BIG BAGS 2,4-D ACID TECNICO NUFARM"/>
    <n v="163679.99"/>
    <n v="163.68"/>
    <n v="3610000"/>
    <n v="22.055231063980393"/>
    <x v="9"/>
    <s v="2,4 D"/>
    <s v="Herbicide"/>
  </r>
  <r>
    <d v="2015-03-30T00:00:00"/>
    <s v="March, 2015"/>
    <s v="March, 2015´"/>
    <s v="Nufarm Industria Quimica E Farmaceutica Sa"/>
    <x v="5"/>
    <s v="Ceará"/>
    <s v="Nufarm Gmb H &amp; Co."/>
    <s v="BREMERHAVEN"/>
    <s v="PECEM"/>
    <s v="29189912"/>
    <s v="140 PACKAGES 2,4-D ACID TECNICO NUFARM"/>
    <n v="143220"/>
    <n v="143.22"/>
    <n v="3184000"/>
    <n v="22.231531908951265"/>
    <x v="9"/>
    <s v="2,4 D"/>
    <s v="Herbicide"/>
  </r>
  <r>
    <d v="2015-03-16T00:00:00"/>
    <s v="March, 2015"/>
    <s v="March, 2015´"/>
    <s v="Nufarm Industria Quimica E Farmaceutica Sa"/>
    <x v="5"/>
    <s v=""/>
    <s v="Indofil Industries Ltd."/>
    <s v="NHAVA SHEVA (JAWAHARLAL N"/>
    <s v="SANTOS"/>
    <s v="38089200"/>
    <s v="2320 PKGS 80 EMPTY BAGS (20 BAG: PER FCL) MANFIL 800 WP (MANCOZEB 80:% WP) INDIAN IMCO CLASS?: 9 UN NO.: ?: 3077 IMDG PAGE CODE?: 9029A PKG III"/>
    <n v="59556"/>
    <n v="59.56"/>
    <n v="1006000"/>
    <n v="16.891664987574721"/>
    <x v="19"/>
    <s v="Manfill 800 WP"/>
    <s v="Fungicide"/>
  </r>
  <r>
    <d v="2015-03-12T00:00:00"/>
    <s v="March, 2015"/>
    <s v="March, 2015´"/>
    <s v="Nufarm Industria Quimica E Farmaceutica Sa"/>
    <x v="5"/>
    <s v=""/>
    <s v="Astec Chemicals Pvt., Ltd."/>
    <s v="NHAVA SHEVA (JAWAHARLAL N"/>
    <s v="SANTOS"/>
    <s v="38089322"/>
    <s v="40 PALLETS CONTAINS 1800 CARTONS (2,4-D DIMETHYL AMINE SALT 80% SP) INV.NO.E/K-2-14-15010045"/>
    <n v="38480"/>
    <n v="38.479999999999997"/>
    <n v="472000"/>
    <n v="12.266112266112266"/>
    <x v="15"/>
    <s v="Not Identified"/>
    <s v="General Chemical"/>
  </r>
  <r>
    <d v="2015-03-08T00:00:00"/>
    <s v="March, 2015"/>
    <s v="March, 2015´"/>
    <s v="Nufarm Industria Quimica E Farmaceutica Sa"/>
    <x v="5"/>
    <s v="Ceará"/>
    <s v="Nufarm Gmb H &amp; Co."/>
    <s v="BREMERHAVEN"/>
    <s v="PECEM"/>
    <s v="29189912"/>
    <s v="80 BIG BAGS 2,4-D ACID TECNICO NUFARM"/>
    <n v="81840"/>
    <n v="81.84"/>
    <n v="1819000"/>
    <n v="22.226295210166178"/>
    <x v="9"/>
    <s v="2,4 D"/>
    <s v="Herbicide"/>
  </r>
  <r>
    <d v="2015-03-06T00:00:00"/>
    <s v="March, 2015"/>
    <s v="March, 2015´"/>
    <s v="Nufarm Industria Quimica E Farmaceutica Sa"/>
    <x v="5"/>
    <s v="Ceará"/>
    <s v="Biesterfeld Inc."/>
    <s v="SHANGHAI"/>
    <s v="PECEM"/>
    <s v="29309054"/>
    <s v="1X20´CONTR CONTAINING 94 DRUMS UN#2783 ORGANOPHOSPHORUS PESTICIDE, SOLIDTOXIC(DIMETHOATE TECH 98%) CLASS 6.1 PG III"/>
    <n v="15792"/>
    <n v="15.79"/>
    <n v="115000"/>
    <n v="7.2821681864235055"/>
    <x v="35"/>
    <s v="Not Identified"/>
    <s v="Insecticide"/>
  </r>
  <r>
    <d v="2015-03-03T00:00:00"/>
    <s v="March, 2015"/>
    <s v="March, 2015´"/>
    <s v="Nufarm Industria Quimica E Farmaceutica Sa"/>
    <x v="5"/>
    <s v="Ceará"/>
    <s v="Nufarm Gmb H &amp; Co."/>
    <s v="BREMERHAVEN"/>
    <s v="PECEM"/>
    <s v="29189912"/>
    <s v="120 BIG BAGS 2,4-D ACID TECNICO NUFARM"/>
    <n v="122760"/>
    <n v="122.76"/>
    <n v="2729000"/>
    <n v="22.230368198110135"/>
    <x v="9"/>
    <s v="2,4 D"/>
    <s v="Herbicide"/>
  </r>
  <r>
    <d v="2015-02-27T00:00:00"/>
    <s v="February, 2015"/>
    <s v="February, 2015´"/>
    <s v="Nufarm Industria Quimica E Farmaceutica Sa"/>
    <x v="5"/>
    <s v="Ceará"/>
    <s v="Biesterfeld Inc."/>
    <s v="SHANGHAI"/>
    <s v="PECEM"/>
    <s v="29322000"/>
    <s v="1X20´CONTR CONTAINING 120 DRUMS ON 12 PALLETS OF UN2811,TOXIC SOLID, ORGANIC, N.O.S. CLASS 6.1 PG II (ABAMECTIN TECH)"/>
    <n v="3480"/>
    <n v="3.48"/>
    <n v="40700"/>
    <n v="11.695402298850574"/>
    <x v="24"/>
    <s v="Not Identified"/>
    <s v="Insecticide"/>
  </r>
  <r>
    <d v="2015-02-12T00:00:00"/>
    <s v="February, 2015"/>
    <s v="February, 2015´"/>
    <s v="Nufarm Industria Quimica E Farmaceutica Sa"/>
    <x v="5"/>
    <s v="Ceará"/>
    <s v="Nufarm Australia"/>
    <s v="MELBOURNE"/>
    <s v="PECEM"/>
    <s v="29333921"/>
    <s v="40 PACKAGE NON HAZARDOUS PICLORAM TECH"/>
    <n v="20560"/>
    <n v="20.56"/>
    <n v="1952000"/>
    <n v="94.94163424124514"/>
    <x v="2"/>
    <s v="Not Identified"/>
    <s v="Herbicide"/>
  </r>
  <r>
    <d v="2015-02-07T00:00:00"/>
    <s v="February, 2015"/>
    <s v="February, 2015´"/>
    <s v="Nufarm Industria Quimica E Farmaceutica Sa"/>
    <x v="5"/>
    <s v="Ceará"/>
    <s v="Sabero Organics Gujarat Ltd."/>
    <s v="NHAVA SHEVA (JAWAHARLAL N"/>
    <s v="PECEM"/>
    <s v="38089100"/>
    <s v="1440 BO:XES ACEHERO (ACEPHATE 75 PCT SP) MEASUREMENT ?: 28:800 KGS"/>
    <n v="34496"/>
    <n v="34.5"/>
    <n v="640000"/>
    <n v="18.552875695732837"/>
    <x v="38"/>
    <s v="Not Identified"/>
    <s v="Insecticide"/>
  </r>
  <r>
    <d v="2015-02-02T00:00:00"/>
    <s v="February, 2015"/>
    <s v="February, 2015´"/>
    <s v="Nufarm Industria Quimica E Farmaceutica Sa"/>
    <x v="5"/>
    <s v="Ceará"/>
    <s v="Nufarm Gmb H &amp; Co."/>
    <s v="BREMERHAVEN"/>
    <s v="PECEM"/>
    <s v="29189912"/>
    <s v="200 BIG BAGS  2,4-D ACID TECNICO NUFARM"/>
    <n v="204600.01"/>
    <n v="204.6"/>
    <n v="4546000"/>
    <n v="22.218962745896249"/>
    <x v="9"/>
    <s v="2,4 D"/>
    <s v="Herbicide"/>
  </r>
  <r>
    <d v="2015-01-26T00:00:00"/>
    <s v="January, 2015"/>
    <s v="January, 2015´"/>
    <s v="Nufarm Industria Quimica E Farmaceutica Sa"/>
    <x v="5"/>
    <s v=""/>
    <s v="Indofil Industries Ltd."/>
    <s v="NHAVA SHEVA (JAWAHARLAL N"/>
    <s v="SANTOS"/>
    <s v="38089200"/>
    <s v="2240X 25 KG BAGS MANFIL 800 WP (MANCOZEB 80% WP) IMCO CLASS: 9 UN NO. : 3077 IMDG PAGE CODE: 9029A PKG III"/>
    <n v="59556"/>
    <n v="59.56"/>
    <n v="924000"/>
    <n v="15.514809590973202"/>
    <x v="19"/>
    <s v="Manfill 800 WP"/>
    <s v="Fungicide"/>
  </r>
  <r>
    <d v="2015-01-26T00:00:00"/>
    <s v="January, 2015"/>
    <s v="January, 2015´"/>
    <s v="Nufarm Industria Quimica E Farmaceutica Sa"/>
    <x v="5"/>
    <s v=""/>
    <s v="Indofil Industries Ltd."/>
    <s v="NHAVA SHEVA (JAWAHARLAL N"/>
    <s v="SANTOS"/>
    <s v="38089200"/>
    <s v="2240 X 25 KG BAGS MANFIL 800 WP (MANCOZEB 80% WP) IMCO CLASS: 9 UN NO. : 3077 IMDG PAGE CODE: 9029A PKG III"/>
    <n v="59556"/>
    <n v="59.56"/>
    <n v="924000"/>
    <n v="15.514809590973202"/>
    <x v="19"/>
    <s v="Manfill 800 WP"/>
    <s v="Fungicide"/>
  </r>
  <r>
    <d v="2015-01-24T00:00:00"/>
    <s v="January, 2015"/>
    <s v="January, 2015´"/>
    <s v="Nufarm Industria Quimica E Farmaceutica Sa"/>
    <x v="5"/>
    <s v="Ceará"/>
    <s v="Sabero Organics Gujarat Ltd."/>
    <s v="NHAVA SHEVA (JAWAHARLAL N"/>
    <s v="PECEM"/>
    <s v="38089100"/>
    <s v="720 BOX:ES ACEHERO (ACEPHATE 75 PCT SP)"/>
    <n v="16960"/>
    <n v="16.96"/>
    <n v="323000"/>
    <n v="19.044811320754718"/>
    <x v="38"/>
    <s v="Not Identified"/>
    <s v="Insecticide"/>
  </r>
  <r>
    <d v="2015-01-24T00:00:00"/>
    <s v="January, 2015"/>
    <s v="January, 2015´"/>
    <s v="Nufarm Industria Quimica E Farmaceutica Sa"/>
    <x v="5"/>
    <s v="Ceará"/>
    <s v="Sc Ningbo International Ltd."/>
    <s v="QINGDAO"/>
    <s v="PECEM"/>
    <s v="29322000"/>
    <s v="80 DR ABAMECTIN TECNICO95% ORDER NUMBER:0027/1415 UN NO:2811 CLASS NO:6.1"/>
    <n v="2320"/>
    <n v="2.3199999999999998"/>
    <n v="26800"/>
    <n v="11.551724137931034"/>
    <x v="24"/>
    <s v="Not Identified"/>
    <s v="Insecticide"/>
  </r>
  <r>
    <d v="2015-01-24T00:00:00"/>
    <s v="January, 2015"/>
    <s v="January, 2015´"/>
    <s v="Nufarm Industria Quimica E Farmaceutica Sa"/>
    <x v="5"/>
    <s v="Ceará"/>
    <s v="Sabero Organics Gujarat Ltd."/>
    <s v="NHAVA SHEVA (JAWAHARLAL N"/>
    <s v="PECEM"/>
    <s v="38089100"/>
    <s v="1440 BOXE:S ACEHERO (ACEPHATE 75 PCT SP)"/>
    <n v="34208"/>
    <n v="34.21"/>
    <n v="651000"/>
    <n v="19.030636108512628"/>
    <x v="38"/>
    <s v="Not Identified"/>
    <s v="Insecticide"/>
  </r>
  <r>
    <d v="2015-01-23T00:00:00"/>
    <s v="January, 2015"/>
    <s v="January, 2015´"/>
    <s v="Nufarm Industria Quimica E Farmaceutica Sa"/>
    <x v="5"/>
    <s v="Ceará"/>
    <s v="Gharda Chemicals Ltd."/>
    <s v="ROTTERDAM"/>
    <s v="PECEM"/>
    <s v="29269023"/>
    <s v="160 DR ( CYPERMETHRIN TECHNICAL ) PYRETHROID, PESTICIDE, LIQUID, TOXIC6.1 UN3352 PACKING GROUP III"/>
    <n v="39520"/>
    <n v="39.520000000000003"/>
    <n v="402000"/>
    <n v="10.172064777327936"/>
    <x v="16"/>
    <s v="Not Identified"/>
    <s v="Insecticide"/>
  </r>
  <r>
    <d v="2015-01-17T00:00:00"/>
    <s v="January, 2015"/>
    <s v="January, 2015´"/>
    <s v="Nufarm Industria Quimica E Farmaceutica Sa"/>
    <x v="5"/>
    <s v="Ceará"/>
    <s v="Sabero Organics Gujarat Ltd."/>
    <s v="NHAVA SHEVA (JAWAHARLAL N"/>
    <s v="PECEM"/>
    <s v="38089100"/>
    <s v="1440 BOXES (1 KG POUCH X 20 POUCH IN ONE BOX) ACE:HERO (ACEPHATE 75 PCT SP) UN NO?:2783 CLASS?:6.1 PACKING GROUP?:III"/>
    <n v="33920"/>
    <n v="33.92"/>
    <n v="645000"/>
    <n v="19.015330188679247"/>
    <x v="38"/>
    <s v="Not Identified"/>
    <s v="Insecticide"/>
  </r>
  <r>
    <d v="2015-01-17T00:00:00"/>
    <s v="January, 2015"/>
    <s v="January, 2015´"/>
    <s v="Nufarm Industria Quimica E Farmaceutica Sa"/>
    <x v="5"/>
    <s v="Ceará"/>
    <s v="Sabero Organics Gujarat Ltd."/>
    <s v="NHAVA SHEVA (JAWAHARLAL N"/>
    <s v="PECEM"/>
    <s v="38089100"/>
    <s v="720 BOX:ES ACEHERO (1 KG POUCH X 20 POUCH IN ONE BOX) ACEHERO (ACEPHATE 75 PCT SP)"/>
    <n v="17648"/>
    <n v="17.649999999999999"/>
    <n v="336000"/>
    <n v="19.038984587488667"/>
    <x v="38"/>
    <s v="Not Identified"/>
    <s v="Insecticide"/>
  </r>
  <r>
    <d v="2015-01-17T00:00:00"/>
    <s v="January, 2015"/>
    <s v="January, 2015´"/>
    <s v="Nufarm Industria Quimica E Farmaceutica Sa"/>
    <x v="5"/>
    <s v="Ceará"/>
    <s v="Sabero Organics Gujarat Ltd."/>
    <s v="NHAVA SHEVA (JAWAHARLAL N"/>
    <s v="PECEM"/>
    <s v="38089100"/>
    <s v="1440 BOXE:S ACEHERO ACEHERO (ACEPHATE 75 PCT SP) MEASUREMENT"/>
    <n v="33920"/>
    <n v="33.92"/>
    <n v="645000"/>
    <n v="19.015330188679247"/>
    <x v="38"/>
    <s v="Not Identified"/>
    <s v="Insecticide"/>
  </r>
  <r>
    <d v="2015-01-16T00:00:00"/>
    <s v="January, 2015"/>
    <s v="January, 2015´"/>
    <s v="Nufarm Industria Quimica E Farmaceutica Sa"/>
    <x v="5"/>
    <s v="Ceará"/>
    <s v="Nufarm Australia"/>
    <s v="MELBOURNE"/>
    <s v="PECEM"/>
    <s v="29333921"/>
    <s v="120 PACKAGE NON HAZARDOUS PICLORAM TECH PALLETS &amp; DUNNAGE"/>
    <n v="61680"/>
    <n v="61.68"/>
    <n v="6532000"/>
    <n v="105.90142671854734"/>
    <x v="2"/>
    <s v="Not Identified"/>
    <s v="Herbicide"/>
  </r>
  <r>
    <d v="2015-01-14T00:00:00"/>
    <s v="January, 2015"/>
    <s v="January, 2015´"/>
    <s v="Nufarm Industria Quimica E Farmaceutica Sa"/>
    <x v="5"/>
    <s v="Ceará"/>
    <s v="Biesterfeld Inc."/>
    <s v="QINGDAO"/>
    <s v="PECEM"/>
    <s v="29322000"/>
    <s v="1X20´CONTR CONTAINING 80X 25 KG NET DRUMS ON 8 PALLETS OF UN2811,TOXIC SOLID,ORGANIC,N.O.S. CLASS 6.1,PG II ABAMECTIN TECH (AVERMECTIN TECH)"/>
    <n v="2221"/>
    <n v="2.2200000000000002"/>
    <n v="25600"/>
    <n v="11.526339486717696"/>
    <x v="24"/>
    <s v="Not Identified"/>
    <s v="Insecticide"/>
  </r>
  <r>
    <d v="2015-01-12T00:00:00"/>
    <s v="January, 2015"/>
    <s v="January, 2015´"/>
    <s v="Nufarm Industria Quimica E Farmaceutica Sa"/>
    <x v="5"/>
    <s v="Ceará"/>
    <s v="Gharda Chemicals Ltd."/>
    <s v="NHAVA SHEVA (JAWAHARLAL N"/>
    <s v="PECEM"/>
    <s v="29242992"/>
    <s v="1 X 40  FCL 35 PALLETS 280 DRUMS  I NSECTICIDE -DIFLUBENZURON TECNICO AGRIPEC UN NO.3077 IMOCLASS.9 PKG G ROUP.III"/>
    <n v="17570"/>
    <n v="17.57"/>
    <n v="644000"/>
    <n v="36.65338645418327"/>
    <x v="34"/>
    <s v="Not Identified"/>
    <s v="Insecticide"/>
  </r>
  <r>
    <d v="2015-01-09T00:00:00"/>
    <s v="January, 2015"/>
    <s v="January, 2015´"/>
    <s v="Nufarm Industria Quimica E Farmaceutica Sa"/>
    <x v="5"/>
    <s v="Ceará"/>
    <s v="Gharda Chemicals Ltd."/>
    <s v="ROTTERDAM"/>
    <s v="PECEM"/>
    <s v="29269023"/>
    <s v="80DR ( CYPERMETHRIN TECHNICAL ) PYRETHROID, PESTICIDE, LIQUID, TOXIC6.1 UN3352 PACKING GROUP III MARINE POLLUTANT"/>
    <n v="19760"/>
    <n v="19.760000000000002"/>
    <n v="201000"/>
    <n v="10.172064777327936"/>
    <x v="16"/>
    <s v="Not Identified"/>
    <s v="Insecticide"/>
  </r>
  <r>
    <d v="2015-01-05T00:00:00"/>
    <s v="January, 2015"/>
    <s v="January, 2015´"/>
    <s v="Nufarm Industria Quimica E Farmaceutica Sa"/>
    <x v="5"/>
    <s v="Ceará"/>
    <s v="Biesterfeld Inc."/>
    <s v="SHANGHAI"/>
    <s v="PECEM"/>
    <s v="29309054"/>
    <s v="3X20´CONTR CONTAINING 282 X 150KG NET DRUMS OF UN #2783,ORGANOPHOSPHORUS PESTICIDE,  SOLID,TOXIC(DIMETHOATETECH) CLASS 6.1,PG III"/>
    <n v="47376"/>
    <n v="47.38"/>
    <n v="366000"/>
    <n v="7.7254305977710231"/>
    <x v="35"/>
    <s v="Not Identified"/>
    <s v="Insecticide"/>
  </r>
  <r>
    <d v="2015-01-05T00:00:00"/>
    <s v="January, 2015"/>
    <s v="January, 2015´"/>
    <s v="Nufarm Industria Quimica E Farmaceutica Sa"/>
    <x v="5"/>
    <s v="Ceará"/>
    <s v="Agromen Chemiclas Co."/>
    <s v="SHANGHAI"/>
    <s v="PECEM"/>
    <s v="29189993"/>
    <s v="20ST PAR IN-PACK: LACTOFEN TECH.85% W/W IMDG:9 UN:3082"/>
    <n v="4344"/>
    <n v="4.34"/>
    <n v="56700"/>
    <n v="13.052486187845304"/>
    <x v="32"/>
    <s v="Not Identified"/>
    <s v="Herbicide"/>
  </r>
  <r>
    <d v="2015-01-01T00:00:00"/>
    <s v="January, 2015"/>
    <s v="January, 2015´"/>
    <s v="Nufarm Industria Quimica E Farmaceutica Sa"/>
    <x v="5"/>
    <s v="Ceará"/>
    <s v="Nufarm Australia"/>
    <s v="MELBOURNE"/>
    <s v="PECEM"/>
    <s v="29333921"/>
    <s v="80 BAGS NON HAZARDOUS PICLORAM TECH"/>
    <n v="41120"/>
    <n v="41.12"/>
    <n v="4355000"/>
    <n v="105.90953307392996"/>
    <x v="2"/>
    <s v="Not Identified"/>
    <s v="Herbicide"/>
  </r>
  <r>
    <d v="2015-01-01T00:00:00"/>
    <s v="January, 2015"/>
    <s v="January, 2015´"/>
    <s v="Nufarm Industria Quimica E Farmaceutica Sa"/>
    <x v="5"/>
    <s v="Ceará"/>
    <s v="Sc Ningbo International Ltd."/>
    <s v="QINGDAO"/>
    <s v="PECEM"/>
    <s v="29322000"/>
    <s v="80 DR ABAMECTIN TECNICO95% UN NO:2811 CLASS NO:6.1"/>
    <n v="2320"/>
    <n v="2.3199999999999998"/>
    <n v="26800"/>
    <n v="11.551724137931034"/>
    <x v="24"/>
    <s v="Not Identified"/>
    <s v="Insecticide"/>
  </r>
  <r>
    <m/>
    <m/>
    <m/>
    <m/>
    <x v="6"/>
    <m/>
    <m/>
    <m/>
    <m/>
    <m/>
    <m/>
    <m/>
    <m/>
    <m/>
    <m/>
    <x v="39"/>
    <m/>
    <m/>
  </r>
  <r>
    <m/>
    <m/>
    <m/>
    <m/>
    <x v="6"/>
    <m/>
    <m/>
    <m/>
    <m/>
    <m/>
    <m/>
    <m/>
    <m/>
    <m/>
    <m/>
    <x v="3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29E5C-5CDE-43BD-BBD1-683EE34EA1C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45" firstHeaderRow="1" firstDataRow="2" firstDataCol="1"/>
  <pivotFields count="18">
    <pivotField showAll="0"/>
    <pivotField showAll="0"/>
    <pivotField showAll="0"/>
    <pivotField showAll="0"/>
    <pivotField axis="axisCol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1">
        <item x="9"/>
        <item x="29"/>
        <item x="24"/>
        <item x="38"/>
        <item x="11"/>
        <item x="36"/>
        <item x="26"/>
        <item x="17"/>
        <item x="7"/>
        <item x="23"/>
        <item x="28"/>
        <item x="6"/>
        <item x="16"/>
        <item x="34"/>
        <item x="35"/>
        <item x="15"/>
        <item x="30"/>
        <item x="33"/>
        <item x="27"/>
        <item x="18"/>
        <item x="10"/>
        <item x="31"/>
        <item x="4"/>
        <item x="3"/>
        <item x="25"/>
        <item x="0"/>
        <item x="5"/>
        <item x="13"/>
        <item x="32"/>
        <item x="22"/>
        <item x="19"/>
        <item x="12"/>
        <item x="1"/>
        <item x="21"/>
        <item x="2"/>
        <item x="37"/>
        <item x="14"/>
        <item x="8"/>
        <item x="20"/>
        <item x="39"/>
        <item t="default"/>
      </items>
    </pivotField>
    <pivotField showAll="0"/>
    <pivotField showAll="0"/>
  </pivotFields>
  <rowFields count="1">
    <field x="1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FOB Price (USD/Kg)" fld="14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C6F1-CF42-4F8E-86B0-AFA98877CF5C}">
  <dimension ref="A1:F39"/>
  <sheetViews>
    <sheetView workbookViewId="0">
      <selection activeCell="E9" sqref="E9"/>
    </sheetView>
  </sheetViews>
  <sheetFormatPr defaultRowHeight="14" x14ac:dyDescent="0.3"/>
  <cols>
    <col min="1" max="1" width="28.33203125" bestFit="1" customWidth="1"/>
  </cols>
  <sheetData>
    <row r="1" spans="1:6" x14ac:dyDescent="0.3">
      <c r="A1" s="14" t="s">
        <v>1945</v>
      </c>
      <c r="B1" s="15">
        <v>0.31840973091364189</v>
      </c>
      <c r="C1" s="15">
        <v>0.15387239647454279</v>
      </c>
      <c r="D1" s="15">
        <v>-2.2776120937885197E-2</v>
      </c>
      <c r="E1" s="15">
        <v>0.57158492084998191</v>
      </c>
      <c r="F1" s="15">
        <v>-0.43453121311903492</v>
      </c>
    </row>
    <row r="2" spans="1:6" x14ac:dyDescent="0.3">
      <c r="A2" s="14" t="s">
        <v>1946</v>
      </c>
      <c r="B2" s="15">
        <v>0</v>
      </c>
      <c r="C2" s="15">
        <v>0</v>
      </c>
      <c r="D2" s="15">
        <v>0</v>
      </c>
      <c r="E2" s="15">
        <v>0</v>
      </c>
      <c r="F2" s="15">
        <v>-1</v>
      </c>
    </row>
    <row r="3" spans="1:6" x14ac:dyDescent="0.3">
      <c r="A3" s="14" t="s">
        <v>1947</v>
      </c>
      <c r="B3" s="15">
        <v>2.3337736679876854E-2</v>
      </c>
      <c r="C3" s="15">
        <v>0.9313683304647159</v>
      </c>
      <c r="D3" s="15">
        <v>-0.36370725186587949</v>
      </c>
      <c r="E3" s="15">
        <v>0.23529411764705871</v>
      </c>
      <c r="F3" s="15">
        <v>-1</v>
      </c>
    </row>
    <row r="4" spans="1:6" x14ac:dyDescent="0.3">
      <c r="A4" s="14" t="s">
        <v>1916</v>
      </c>
      <c r="B4" s="15">
        <v>-1</v>
      </c>
      <c r="C4" s="15">
        <v>0</v>
      </c>
      <c r="D4" s="15">
        <v>0</v>
      </c>
      <c r="E4" s="15">
        <v>0</v>
      </c>
      <c r="F4" s="15">
        <v>0</v>
      </c>
    </row>
    <row r="5" spans="1:6" x14ac:dyDescent="0.3">
      <c r="A5" s="14" t="s">
        <v>1948</v>
      </c>
      <c r="B5" s="15">
        <v>0</v>
      </c>
      <c r="C5" s="15">
        <v>0</v>
      </c>
      <c r="D5" s="15">
        <v>0</v>
      </c>
      <c r="E5" s="15">
        <v>2.4</v>
      </c>
      <c r="F5" s="15">
        <v>-0.29294819319377852</v>
      </c>
    </row>
    <row r="6" spans="1:6" x14ac:dyDescent="0.3">
      <c r="A6" s="14" t="s">
        <v>1928</v>
      </c>
      <c r="B6" s="15">
        <v>0</v>
      </c>
      <c r="C6" s="15">
        <v>1.2503821637679908</v>
      </c>
      <c r="D6" s="15">
        <v>-1</v>
      </c>
      <c r="E6" s="15">
        <v>0</v>
      </c>
      <c r="F6" s="15">
        <v>0</v>
      </c>
    </row>
    <row r="7" spans="1:6" x14ac:dyDescent="0.3">
      <c r="A7" s="14" t="s">
        <v>1949</v>
      </c>
      <c r="B7" s="15">
        <v>0</v>
      </c>
      <c r="C7" s="15">
        <v>0</v>
      </c>
      <c r="D7" s="15">
        <v>0</v>
      </c>
      <c r="E7" s="15">
        <v>0</v>
      </c>
      <c r="F7" s="15">
        <v>-1</v>
      </c>
    </row>
    <row r="8" spans="1:6" x14ac:dyDescent="0.3">
      <c r="A8" s="14" t="s">
        <v>1950</v>
      </c>
      <c r="B8" s="15">
        <v>0</v>
      </c>
      <c r="C8" s="15">
        <v>0</v>
      </c>
      <c r="D8" s="15">
        <v>-1</v>
      </c>
      <c r="E8" s="15">
        <v>0</v>
      </c>
      <c r="F8" s="15">
        <v>0.5</v>
      </c>
    </row>
    <row r="9" spans="1:6" x14ac:dyDescent="0.3">
      <c r="A9" s="14" t="s">
        <v>1922</v>
      </c>
      <c r="B9" s="15">
        <v>1.1900251005742186</v>
      </c>
      <c r="C9" s="15">
        <v>0.41519017152725951</v>
      </c>
      <c r="D9" s="15">
        <v>0.12807171305901049</v>
      </c>
      <c r="E9" s="15">
        <v>0.26010267404923243</v>
      </c>
      <c r="F9" s="15">
        <v>-0.7356286852651831</v>
      </c>
    </row>
    <row r="10" spans="1:6" x14ac:dyDescent="0.3">
      <c r="A10" s="14" t="s">
        <v>1951</v>
      </c>
      <c r="B10" s="15">
        <v>0</v>
      </c>
      <c r="C10" s="15">
        <v>0</v>
      </c>
      <c r="D10" s="15">
        <v>0</v>
      </c>
      <c r="E10" s="15">
        <v>0</v>
      </c>
      <c r="F10" s="15">
        <v>-1</v>
      </c>
    </row>
    <row r="11" spans="1:6" x14ac:dyDescent="0.3">
      <c r="A11" s="14" t="s">
        <v>1932</v>
      </c>
      <c r="B11" s="15">
        <v>7.1364483401201106E-2</v>
      </c>
      <c r="C11" s="15">
        <v>-1</v>
      </c>
      <c r="D11" s="15">
        <v>0</v>
      </c>
      <c r="E11" s="15">
        <v>0</v>
      </c>
      <c r="F11" s="15">
        <v>-1</v>
      </c>
    </row>
    <row r="12" spans="1:6" x14ac:dyDescent="0.3">
      <c r="A12" s="14" t="s">
        <v>1913</v>
      </c>
      <c r="B12" s="15">
        <v>1.3476186419016782</v>
      </c>
      <c r="C12" s="15">
        <v>0.63751179502068678</v>
      </c>
      <c r="D12" s="15">
        <v>-8.8585992907801628E-2</v>
      </c>
      <c r="E12" s="15">
        <v>0.63746565182501369</v>
      </c>
      <c r="F12" s="15">
        <v>-0.62575088175236693</v>
      </c>
    </row>
    <row r="13" spans="1:6" x14ac:dyDescent="0.3">
      <c r="A13" s="14" t="s">
        <v>1929</v>
      </c>
      <c r="B13" s="15">
        <v>0.32304428921478945</v>
      </c>
      <c r="C13" s="15">
        <v>-3.7815126050419964E-2</v>
      </c>
      <c r="D13" s="15">
        <v>-0.16754769018616414</v>
      </c>
      <c r="E13" s="15">
        <v>-0.12147984538928767</v>
      </c>
      <c r="F13" s="15">
        <v>-0.51099937146448771</v>
      </c>
    </row>
    <row r="14" spans="1:6" x14ac:dyDescent="0.3">
      <c r="A14" s="14" t="s">
        <v>1925</v>
      </c>
      <c r="B14" s="15">
        <v>2.1394422310756971</v>
      </c>
      <c r="C14" s="15">
        <v>-0.36101302140807773</v>
      </c>
      <c r="D14" s="15">
        <v>0.67619376565063471</v>
      </c>
      <c r="E14" s="15">
        <v>-1</v>
      </c>
      <c r="F14" s="15">
        <v>0</v>
      </c>
    </row>
    <row r="15" spans="1:6" x14ac:dyDescent="0.3">
      <c r="A15" s="14" t="s">
        <v>1926</v>
      </c>
      <c r="B15" s="15">
        <v>-1.9358807352728321E-2</v>
      </c>
      <c r="C15" s="15">
        <v>-0.3520534297627394</v>
      </c>
      <c r="D15" s="15">
        <v>-0.49851936218678816</v>
      </c>
      <c r="E15" s="15">
        <v>-1</v>
      </c>
      <c r="F15" s="15">
        <v>0</v>
      </c>
    </row>
    <row r="16" spans="1:6" x14ac:dyDescent="0.3">
      <c r="A16" s="14" t="s">
        <v>1915</v>
      </c>
      <c r="B16" s="15">
        <v>0.31381014559903408</v>
      </c>
      <c r="C16" s="15">
        <v>-2.7571908713471344E-2</v>
      </c>
      <c r="D16" s="15">
        <v>-0.11532142405776213</v>
      </c>
      <c r="E16" s="15">
        <v>0.49731677018633491</v>
      </c>
      <c r="F16" s="15">
        <v>-0.49707551396286526</v>
      </c>
    </row>
    <row r="17" spans="1:6" x14ac:dyDescent="0.3">
      <c r="A17" s="14" t="s">
        <v>1919</v>
      </c>
      <c r="B17" s="15">
        <v>0</v>
      </c>
      <c r="C17" s="15">
        <v>2.0481522956326987</v>
      </c>
      <c r="D17" s="15">
        <v>0.48567229977957393</v>
      </c>
      <c r="E17" s="15">
        <v>2.8454500494559847</v>
      </c>
      <c r="F17" s="15">
        <v>-1</v>
      </c>
    </row>
    <row r="18" spans="1:6" x14ac:dyDescent="0.3">
      <c r="A18" s="14" t="s">
        <v>1924</v>
      </c>
      <c r="B18" s="15">
        <v>0</v>
      </c>
      <c r="C18" s="15">
        <v>0</v>
      </c>
      <c r="D18" s="15">
        <v>0</v>
      </c>
      <c r="E18" s="15">
        <v>-1</v>
      </c>
      <c r="F18" s="15">
        <v>0</v>
      </c>
    </row>
    <row r="19" spans="1:6" x14ac:dyDescent="0.3">
      <c r="A19" s="14" t="s">
        <v>1952</v>
      </c>
      <c r="B19" s="15">
        <v>0</v>
      </c>
      <c r="C19" s="15">
        <v>0</v>
      </c>
      <c r="D19" s="15">
        <v>0</v>
      </c>
      <c r="E19" s="15">
        <v>3.246858465608466</v>
      </c>
      <c r="F19" s="15">
        <v>-1</v>
      </c>
    </row>
    <row r="20" spans="1:6" x14ac:dyDescent="0.3">
      <c r="A20" s="14" t="s">
        <v>1953</v>
      </c>
      <c r="B20" s="15">
        <v>0</v>
      </c>
      <c r="C20" s="15">
        <v>0</v>
      </c>
      <c r="D20" s="15">
        <v>-1</v>
      </c>
      <c r="E20" s="15">
        <v>0</v>
      </c>
      <c r="F20" s="15">
        <v>-0.5</v>
      </c>
    </row>
    <row r="21" spans="1:6" x14ac:dyDescent="0.3">
      <c r="A21" s="14" t="s">
        <v>1914</v>
      </c>
      <c r="B21" s="15">
        <v>0</v>
      </c>
      <c r="C21" s="15">
        <v>0</v>
      </c>
      <c r="D21" s="15">
        <v>0.94961240310077533</v>
      </c>
      <c r="E21" s="15">
        <v>-0.19444444444444456</v>
      </c>
      <c r="F21" s="15">
        <v>0.65517241379310376</v>
      </c>
    </row>
    <row r="22" spans="1:6" x14ac:dyDescent="0.3">
      <c r="A22" s="14" t="s">
        <v>1920</v>
      </c>
      <c r="B22" s="15">
        <v>0</v>
      </c>
      <c r="C22" s="15">
        <v>0</v>
      </c>
      <c r="D22" s="15">
        <v>2</v>
      </c>
      <c r="E22" s="15">
        <v>-1.7857142857142776E-2</v>
      </c>
      <c r="F22" s="15">
        <v>-1</v>
      </c>
    </row>
    <row r="23" spans="1:6" x14ac:dyDescent="0.3">
      <c r="A23" s="14" t="s">
        <v>1954</v>
      </c>
      <c r="B23" s="15">
        <v>-6.5300896286811821E-2</v>
      </c>
      <c r="C23" s="15">
        <v>0.34497716894977176</v>
      </c>
      <c r="D23" s="15">
        <v>-0.5583092853505347</v>
      </c>
      <c r="E23" s="15">
        <v>-0.39648987957981041</v>
      </c>
      <c r="F23" s="15">
        <v>-0.42305243048185098</v>
      </c>
    </row>
    <row r="24" spans="1:6" x14ac:dyDescent="0.3">
      <c r="A24" s="14" t="s">
        <v>1918</v>
      </c>
      <c r="B24" s="15">
        <v>-0.62114052830390831</v>
      </c>
      <c r="C24" s="15">
        <v>9.4353131477414684E-2</v>
      </c>
      <c r="D24" s="15">
        <v>-0.36233119023003352</v>
      </c>
      <c r="E24" s="15">
        <v>1.6323457697106347</v>
      </c>
      <c r="F24" s="15">
        <v>-0.44436945959178564</v>
      </c>
    </row>
    <row r="25" spans="1:6" x14ac:dyDescent="0.3">
      <c r="A25" s="14" t="s">
        <v>1955</v>
      </c>
      <c r="B25" s="15">
        <v>0</v>
      </c>
      <c r="C25" s="15">
        <v>0</v>
      </c>
      <c r="D25" s="15">
        <v>0</v>
      </c>
      <c r="E25" s="15">
        <v>0</v>
      </c>
      <c r="F25" s="15">
        <v>-1</v>
      </c>
    </row>
    <row r="26" spans="1:6" x14ac:dyDescent="0.3">
      <c r="A26" s="14" t="s">
        <v>1956</v>
      </c>
      <c r="B26" s="15">
        <v>2.0198505869797225</v>
      </c>
      <c r="C26" s="15">
        <v>0.52615210630477804</v>
      </c>
      <c r="D26" s="15">
        <v>0.13773619859207087</v>
      </c>
      <c r="E26" s="15">
        <v>-0.10017910933810939</v>
      </c>
      <c r="F26" s="15">
        <v>-0.43483374802080982</v>
      </c>
    </row>
    <row r="27" spans="1:6" x14ac:dyDescent="0.3">
      <c r="A27" s="14" t="s">
        <v>1921</v>
      </c>
      <c r="B27" s="15">
        <v>16.013216513216513</v>
      </c>
      <c r="C27" s="15">
        <v>0.35385407665383523</v>
      </c>
      <c r="D27" s="15">
        <v>-0.18237732661968806</v>
      </c>
      <c r="E27" s="15">
        <v>-0.63997508259803337</v>
      </c>
      <c r="F27" s="15">
        <v>-0.13145560471330328</v>
      </c>
    </row>
    <row r="28" spans="1:6" x14ac:dyDescent="0.3">
      <c r="A28" s="14" t="s">
        <v>1957</v>
      </c>
      <c r="B28" s="15">
        <v>-7.969775760274686E-2</v>
      </c>
      <c r="C28" s="15">
        <v>0.58714586747834285</v>
      </c>
      <c r="D28" s="15">
        <v>-0.40265177033288924</v>
      </c>
      <c r="E28" s="15">
        <v>0.41817677920709512</v>
      </c>
      <c r="F28" s="15">
        <v>-0.64439688949343021</v>
      </c>
    </row>
    <row r="29" spans="1:6" x14ac:dyDescent="0.3">
      <c r="A29" s="14" t="s">
        <v>1923</v>
      </c>
      <c r="B29" s="15">
        <v>-1</v>
      </c>
      <c r="C29" s="15">
        <v>0</v>
      </c>
      <c r="D29" s="15">
        <v>0</v>
      </c>
      <c r="E29" s="15">
        <v>0.33333333333333343</v>
      </c>
      <c r="F29" s="15">
        <v>-1</v>
      </c>
    </row>
    <row r="30" spans="1:6" x14ac:dyDescent="0.3">
      <c r="A30" s="14" t="s">
        <v>1958</v>
      </c>
      <c r="B30" s="15">
        <v>0</v>
      </c>
      <c r="C30" s="15">
        <v>0</v>
      </c>
      <c r="D30" s="15">
        <v>0</v>
      </c>
      <c r="E30" s="15">
        <v>0</v>
      </c>
      <c r="F30" s="15">
        <v>-1</v>
      </c>
    </row>
    <row r="31" spans="1:6" x14ac:dyDescent="0.3">
      <c r="A31" s="14" t="s">
        <v>1931</v>
      </c>
      <c r="B31" s="15">
        <v>0.70964670508644478</v>
      </c>
      <c r="C31" s="15">
        <v>-0.6402470004299059</v>
      </c>
      <c r="D31" s="15">
        <v>1.6328806807894267</v>
      </c>
      <c r="E31" s="15">
        <v>7.0887259823676343E-2</v>
      </c>
      <c r="F31" s="15">
        <v>-0.9118942731277534</v>
      </c>
    </row>
    <row r="32" spans="1:6" x14ac:dyDescent="0.3">
      <c r="A32" s="14" t="s">
        <v>1930</v>
      </c>
      <c r="B32" s="15">
        <v>2.75064779748854E-2</v>
      </c>
      <c r="C32" s="15">
        <v>0.72085354025218262</v>
      </c>
      <c r="D32" s="15">
        <v>-0.79979709164693957</v>
      </c>
      <c r="E32" s="15">
        <v>3.2471846846846848</v>
      </c>
      <c r="F32" s="15">
        <v>-0.41906403287816518</v>
      </c>
    </row>
    <row r="33" spans="1:6" x14ac:dyDescent="0.3">
      <c r="A33" s="14" t="s">
        <v>1959</v>
      </c>
      <c r="B33" s="15">
        <v>2.5721153846153846</v>
      </c>
      <c r="C33" s="15">
        <v>-0.20861372812920592</v>
      </c>
      <c r="D33" s="15">
        <v>-0.40773809523809523</v>
      </c>
      <c r="E33" s="15">
        <v>-0.86408231634362298</v>
      </c>
      <c r="F33" s="15">
        <v>1</v>
      </c>
    </row>
    <row r="34" spans="1:6" x14ac:dyDescent="0.3">
      <c r="A34" s="14" t="s">
        <v>1917</v>
      </c>
      <c r="B34" s="15">
        <v>0</v>
      </c>
      <c r="C34" s="15">
        <v>0.52497551420176303</v>
      </c>
      <c r="D34" s="15">
        <v>-0.41644147771673323</v>
      </c>
      <c r="E34" s="15">
        <v>0.5328644736573096</v>
      </c>
      <c r="F34" s="15">
        <v>-1</v>
      </c>
    </row>
    <row r="35" spans="1:6" x14ac:dyDescent="0.3">
      <c r="A35" s="14" t="s">
        <v>1927</v>
      </c>
      <c r="B35" s="15">
        <v>-8.657461207191218E-2</v>
      </c>
      <c r="C35" s="15">
        <v>1.635173058933603E-2</v>
      </c>
      <c r="D35" s="15">
        <v>-5.4009277667329346E-2</v>
      </c>
      <c r="E35" s="15">
        <v>-0.43467600700525394</v>
      </c>
      <c r="F35" s="15">
        <v>0.55638166047087989</v>
      </c>
    </row>
    <row r="36" spans="1:6" x14ac:dyDescent="0.3">
      <c r="A36" s="14" t="s">
        <v>1933</v>
      </c>
      <c r="B36" s="15">
        <v>0</v>
      </c>
      <c r="C36" s="15">
        <v>-0.906106182094226</v>
      </c>
      <c r="D36" s="15">
        <v>-1</v>
      </c>
      <c r="E36" s="15">
        <v>0</v>
      </c>
      <c r="F36" s="15">
        <v>0</v>
      </c>
    </row>
    <row r="37" spans="1:6" x14ac:dyDescent="0.3">
      <c r="A37" s="14" t="s">
        <v>1960</v>
      </c>
      <c r="B37" s="15">
        <v>0</v>
      </c>
      <c r="C37" s="15">
        <v>0.48379431965843706</v>
      </c>
      <c r="D37" s="15">
        <v>0.65573237251664007</v>
      </c>
      <c r="E37" s="15">
        <v>-0.33693500370241652</v>
      </c>
      <c r="F37" s="15">
        <v>-0.29125737858103351</v>
      </c>
    </row>
    <row r="38" spans="1:6" x14ac:dyDescent="0.3">
      <c r="A38" s="14" t="s">
        <v>1961</v>
      </c>
      <c r="B38" s="15">
        <v>0.29082922132627259</v>
      </c>
      <c r="C38" s="15">
        <v>-0.56253787702205027</v>
      </c>
      <c r="D38" s="15">
        <v>-0.44661125319693101</v>
      </c>
      <c r="E38" s="15">
        <v>0.39341421143847527</v>
      </c>
      <c r="F38" s="15">
        <v>-0.24778883360972925</v>
      </c>
    </row>
    <row r="39" spans="1:6" x14ac:dyDescent="0.3">
      <c r="A39" s="14" t="s">
        <v>1962</v>
      </c>
      <c r="B39" s="15">
        <v>0</v>
      </c>
      <c r="C39" s="15">
        <v>0.93333333333333346</v>
      </c>
      <c r="D39" s="15">
        <v>-0.50592261121347726</v>
      </c>
      <c r="E39" s="15">
        <v>15.003196590303675</v>
      </c>
      <c r="F39" s="15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9002-1894-44ED-84B3-7D3D4A6B26BE}">
  <dimension ref="A3:I45"/>
  <sheetViews>
    <sheetView workbookViewId="0">
      <selection activeCell="A5" sqref="A5:I43"/>
    </sheetView>
  </sheetViews>
  <sheetFormatPr defaultRowHeight="14" x14ac:dyDescent="0.3"/>
  <cols>
    <col min="1" max="1" width="28.33203125" bestFit="1" customWidth="1"/>
    <col min="2" max="2" width="15.58203125" bestFit="1" customWidth="1"/>
    <col min="3" max="7" width="11.75" bestFit="1" customWidth="1"/>
    <col min="8" max="8" width="6.5" bestFit="1" customWidth="1"/>
    <col min="9" max="9" width="11.75" bestFit="1" customWidth="1"/>
    <col min="10" max="10" width="21.4140625" bestFit="1" customWidth="1"/>
    <col min="11" max="11" width="26.08203125" bestFit="1" customWidth="1"/>
    <col min="12" max="12" width="21.4140625" bestFit="1" customWidth="1"/>
    <col min="13" max="13" width="26.08203125" bestFit="1" customWidth="1"/>
    <col min="14" max="14" width="21.4140625" bestFit="1" customWidth="1"/>
    <col min="15" max="15" width="26.08203125" bestFit="1" customWidth="1"/>
    <col min="16" max="16" width="26.33203125" bestFit="1" customWidth="1"/>
    <col min="17" max="17" width="31" bestFit="1" customWidth="1"/>
  </cols>
  <sheetData>
    <row r="3" spans="1:9" x14ac:dyDescent="0.3">
      <c r="A3" s="16" t="s">
        <v>1967</v>
      </c>
      <c r="B3" s="16" t="s">
        <v>1963</v>
      </c>
    </row>
    <row r="4" spans="1:9" x14ac:dyDescent="0.3">
      <c r="A4" s="16" t="s">
        <v>1966</v>
      </c>
      <c r="B4" t="s">
        <v>1942</v>
      </c>
      <c r="C4" t="s">
        <v>1941</v>
      </c>
      <c r="D4" t="s">
        <v>1940</v>
      </c>
      <c r="E4" t="s">
        <v>1939</v>
      </c>
      <c r="F4" t="s">
        <v>1938</v>
      </c>
      <c r="G4" t="s">
        <v>1937</v>
      </c>
      <c r="H4" t="s">
        <v>1964</v>
      </c>
      <c r="I4" t="s">
        <v>1965</v>
      </c>
    </row>
    <row r="5" spans="1:9" x14ac:dyDescent="0.3">
      <c r="A5" s="14" t="s">
        <v>1945</v>
      </c>
      <c r="B5" s="17" t="e">
        <v>#VALUE!</v>
      </c>
      <c r="C5" s="17" t="e">
        <v>#VALUE!</v>
      </c>
      <c r="D5" s="17">
        <v>13.522196110292514</v>
      </c>
      <c r="E5" s="17">
        <v>11.641265526802895</v>
      </c>
      <c r="F5" s="17" t="e">
        <v>#VALUE!</v>
      </c>
      <c r="G5" s="17" t="e">
        <v>#VALUE!</v>
      </c>
      <c r="H5" s="17"/>
      <c r="I5" s="17" t="e">
        <v>#VALUE!</v>
      </c>
    </row>
    <row r="6" spans="1:9" x14ac:dyDescent="0.3">
      <c r="A6" s="14" t="s">
        <v>1946</v>
      </c>
      <c r="B6" s="17"/>
      <c r="C6" s="17"/>
      <c r="D6" s="17"/>
      <c r="E6" s="17"/>
      <c r="F6" s="17">
        <v>6.7625415156185555</v>
      </c>
      <c r="G6" s="17"/>
      <c r="H6" s="17"/>
      <c r="I6" s="17">
        <v>6.7625415156185555</v>
      </c>
    </row>
    <row r="7" spans="1:9" x14ac:dyDescent="0.3">
      <c r="A7" s="14" t="s">
        <v>1947</v>
      </c>
      <c r="B7" s="17">
        <v>12.924022919733318</v>
      </c>
      <c r="C7" s="17">
        <v>11.40844671201814</v>
      </c>
      <c r="D7" s="17">
        <v>10.873366526525659</v>
      </c>
      <c r="E7" s="17">
        <v>17.092261904761905</v>
      </c>
      <c r="F7" s="17">
        <v>21.202380952380953</v>
      </c>
      <c r="G7" s="17"/>
      <c r="H7" s="17"/>
      <c r="I7" s="17">
        <v>14.029496316529466</v>
      </c>
    </row>
    <row r="8" spans="1:9" x14ac:dyDescent="0.3">
      <c r="A8" s="14" t="s">
        <v>1916</v>
      </c>
      <c r="B8" s="17">
        <v>18.949661348307888</v>
      </c>
      <c r="C8" s="17"/>
      <c r="D8" s="17"/>
      <c r="E8" s="17"/>
      <c r="F8" s="17"/>
      <c r="G8" s="17"/>
      <c r="H8" s="17"/>
      <c r="I8" s="17">
        <v>18.949661348307888</v>
      </c>
    </row>
    <row r="9" spans="1:9" x14ac:dyDescent="0.3">
      <c r="A9" s="14" t="s">
        <v>1948</v>
      </c>
      <c r="B9" s="17"/>
      <c r="C9" s="17"/>
      <c r="D9" s="17"/>
      <c r="E9" s="17">
        <v>23.343273691186216</v>
      </c>
      <c r="F9" s="17">
        <v>27.314683328599831</v>
      </c>
      <c r="G9" s="17">
        <v>20.873292862298744</v>
      </c>
      <c r="H9" s="17"/>
      <c r="I9" s="17">
        <v>24.587984261226779</v>
      </c>
    </row>
    <row r="10" spans="1:9" x14ac:dyDescent="0.3">
      <c r="A10" s="14" t="s">
        <v>1928</v>
      </c>
      <c r="B10" s="17"/>
      <c r="C10" s="17">
        <v>2.6530926150237448</v>
      </c>
      <c r="D10" s="17">
        <v>8.0541383537322186</v>
      </c>
      <c r="E10" s="17"/>
      <c r="F10" s="17"/>
      <c r="G10" s="17"/>
      <c r="H10" s="17"/>
      <c r="I10" s="17">
        <v>5.8037026292703535</v>
      </c>
    </row>
    <row r="11" spans="1:9" x14ac:dyDescent="0.3">
      <c r="A11" s="14" t="s">
        <v>1949</v>
      </c>
      <c r="B11" s="17"/>
      <c r="C11" s="17"/>
      <c r="D11" s="17"/>
      <c r="E11" s="17"/>
      <c r="F11" s="17">
        <v>7.787698412698413</v>
      </c>
      <c r="G11" s="17"/>
      <c r="H11" s="17"/>
      <c r="I11" s="17">
        <v>7.787698412698413</v>
      </c>
    </row>
    <row r="12" spans="1:9" x14ac:dyDescent="0.3">
      <c r="A12" s="14" t="s">
        <v>1950</v>
      </c>
      <c r="B12" s="17"/>
      <c r="C12" s="17"/>
      <c r="D12" s="17">
        <v>45.543117744610285</v>
      </c>
      <c r="E12" s="17"/>
      <c r="F12" s="17">
        <v>41.003316749585409</v>
      </c>
      <c r="G12" s="17">
        <v>23.272526257600884</v>
      </c>
      <c r="H12" s="17"/>
      <c r="I12" s="17">
        <v>36.606320250598863</v>
      </c>
    </row>
    <row r="13" spans="1:9" x14ac:dyDescent="0.3">
      <c r="A13" s="14" t="s">
        <v>1922</v>
      </c>
      <c r="B13" s="17">
        <v>26.454531715715621</v>
      </c>
      <c r="C13" s="17">
        <v>33.704287023054363</v>
      </c>
      <c r="D13" s="17">
        <v>30.456969346591695</v>
      </c>
      <c r="E13" s="17">
        <v>27.916318247705803</v>
      </c>
      <c r="F13" s="17">
        <v>26.318266949797994</v>
      </c>
      <c r="G13" s="17">
        <v>38.667986055797769</v>
      </c>
      <c r="H13" s="17"/>
      <c r="I13" s="17">
        <v>29.958610053664252</v>
      </c>
    </row>
    <row r="14" spans="1:9" x14ac:dyDescent="0.3">
      <c r="A14" s="14" t="s">
        <v>1951</v>
      </c>
      <c r="B14" s="17"/>
      <c r="C14" s="17"/>
      <c r="D14" s="17"/>
      <c r="E14" s="17"/>
      <c r="F14" s="17">
        <v>5.2952665473112237</v>
      </c>
      <c r="G14" s="17"/>
      <c r="H14" s="17"/>
      <c r="I14" s="17">
        <v>5.2952665473112237</v>
      </c>
    </row>
    <row r="15" spans="1:9" x14ac:dyDescent="0.3">
      <c r="A15" s="14" t="s">
        <v>1932</v>
      </c>
      <c r="B15" s="17">
        <v>5.3761214630779843</v>
      </c>
      <c r="C15" s="17">
        <v>4.5238095238095237</v>
      </c>
      <c r="D15" s="17"/>
      <c r="E15" s="17"/>
      <c r="F15" s="17">
        <v>9.0916809666809666</v>
      </c>
      <c r="G15" s="17"/>
      <c r="H15" s="17"/>
      <c r="I15" s="17">
        <v>5.6402514056499555</v>
      </c>
    </row>
    <row r="16" spans="1:9" x14ac:dyDescent="0.3">
      <c r="A16" s="14" t="s">
        <v>1913</v>
      </c>
      <c r="B16" s="17">
        <v>21.629362992756306</v>
      </c>
      <c r="C16" s="17">
        <v>23.840460588219674</v>
      </c>
      <c r="D16" s="17">
        <v>16.048196996981094</v>
      </c>
      <c r="E16" s="17">
        <v>8.8424797311853567</v>
      </c>
      <c r="F16" s="17">
        <v>76.030808729139892</v>
      </c>
      <c r="G16" s="17">
        <v>21.323493919985147</v>
      </c>
      <c r="H16" s="17"/>
      <c r="I16" s="17">
        <v>35.183037980210607</v>
      </c>
    </row>
    <row r="17" spans="1:9" x14ac:dyDescent="0.3">
      <c r="A17" s="14" t="s">
        <v>1929</v>
      </c>
      <c r="B17" s="17">
        <v>10.187129467372987</v>
      </c>
      <c r="C17" s="17">
        <v>12.135331773489668</v>
      </c>
      <c r="D17" s="17">
        <v>9.1930031121760454</v>
      </c>
      <c r="E17" s="17">
        <v>30.068712234604725</v>
      </c>
      <c r="F17" s="17" t="e">
        <v>#VALUE!</v>
      </c>
      <c r="G17" s="17" t="e">
        <v>#VALUE!</v>
      </c>
      <c r="H17" s="17"/>
      <c r="I17" s="17" t="e">
        <v>#VALUE!</v>
      </c>
    </row>
    <row r="18" spans="1:9" x14ac:dyDescent="0.3">
      <c r="A18" s="14" t="s">
        <v>1925</v>
      </c>
      <c r="B18" s="17">
        <v>40.948705179282868</v>
      </c>
      <c r="C18" s="17">
        <v>32.387184324006206</v>
      </c>
      <c r="D18" s="17">
        <v>42.691488089153744</v>
      </c>
      <c r="E18" s="17">
        <v>56.30227284300652</v>
      </c>
      <c r="F18" s="17"/>
      <c r="G18" s="17"/>
      <c r="H18" s="17"/>
      <c r="I18" s="17">
        <v>45.641340552816281</v>
      </c>
    </row>
    <row r="19" spans="1:9" x14ac:dyDescent="0.3">
      <c r="A19" s="14" t="s">
        <v>1926</v>
      </c>
      <c r="B19" s="17">
        <v>7.2787381796690305</v>
      </c>
      <c r="C19" s="17">
        <v>5.9824341371587924</v>
      </c>
      <c r="D19" s="17">
        <v>4.4972346357186002</v>
      </c>
      <c r="E19" s="17">
        <v>5.1006889242183364</v>
      </c>
      <c r="F19" s="17"/>
      <c r="G19" s="17"/>
      <c r="H19" s="17"/>
      <c r="I19" s="17">
        <v>6.0609971484469227</v>
      </c>
    </row>
    <row r="20" spans="1:9" x14ac:dyDescent="0.3">
      <c r="A20" s="14" t="s">
        <v>1915</v>
      </c>
      <c r="B20" s="17">
        <v>6.2339259828279596</v>
      </c>
      <c r="C20" s="17">
        <v>4.2290632340421928</v>
      </c>
      <c r="D20" s="17">
        <v>3.2895113019987079</v>
      </c>
      <c r="E20" s="17">
        <v>1.6854443397238859</v>
      </c>
      <c r="F20" s="17">
        <v>2.2763392284870574</v>
      </c>
      <c r="G20" s="17" t="e">
        <v>#VALUE!</v>
      </c>
      <c r="H20" s="17"/>
      <c r="I20" s="17" t="e">
        <v>#VALUE!</v>
      </c>
    </row>
    <row r="21" spans="1:9" x14ac:dyDescent="0.3">
      <c r="A21" s="14" t="s">
        <v>1919</v>
      </c>
      <c r="B21" s="17"/>
      <c r="C21" s="17">
        <v>6.9243697478991599</v>
      </c>
      <c r="D21" s="17" t="e">
        <v>#VALUE!</v>
      </c>
      <c r="E21" s="17" t="e">
        <v>#VALUE!</v>
      </c>
      <c r="F21" s="17" t="e">
        <v>#VALUE!</v>
      </c>
      <c r="G21" s="17"/>
      <c r="H21" s="17"/>
      <c r="I21" s="17" t="e">
        <v>#VALUE!</v>
      </c>
    </row>
    <row r="22" spans="1:9" x14ac:dyDescent="0.3">
      <c r="A22" s="14" t="s">
        <v>1924</v>
      </c>
      <c r="B22" s="17"/>
      <c r="C22" s="17"/>
      <c r="D22" s="17"/>
      <c r="E22" s="17">
        <v>3.9679460955775134</v>
      </c>
      <c r="F22" s="17"/>
      <c r="G22" s="17"/>
      <c r="H22" s="17"/>
      <c r="I22" s="17">
        <v>3.9679460955775134</v>
      </c>
    </row>
    <row r="23" spans="1:9" x14ac:dyDescent="0.3">
      <c r="A23" s="14" t="s">
        <v>1952</v>
      </c>
      <c r="B23" s="17"/>
      <c r="C23" s="17"/>
      <c r="D23" s="17"/>
      <c r="E23" s="17">
        <v>8.3555633942547232</v>
      </c>
      <c r="F23" s="17">
        <v>8.3097012754882975</v>
      </c>
      <c r="G23" s="17"/>
      <c r="H23" s="17"/>
      <c r="I23" s="17">
        <v>8.3180398425367397</v>
      </c>
    </row>
    <row r="24" spans="1:9" x14ac:dyDescent="0.3">
      <c r="A24" s="14" t="s">
        <v>1953</v>
      </c>
      <c r="B24" s="17"/>
      <c r="C24" s="17"/>
      <c r="D24" s="17">
        <v>26.803308162531462</v>
      </c>
      <c r="E24" s="17"/>
      <c r="F24" s="17">
        <v>89.263754045307437</v>
      </c>
      <c r="G24" s="17">
        <v>66.067961165048544</v>
      </c>
      <c r="H24" s="17"/>
      <c r="I24" s="17">
        <v>63.288984777657916</v>
      </c>
    </row>
    <row r="25" spans="1:9" x14ac:dyDescent="0.3">
      <c r="A25" s="14" t="s">
        <v>1914</v>
      </c>
      <c r="B25" s="17"/>
      <c r="C25" s="17"/>
      <c r="D25" s="17">
        <v>15.658914728682172</v>
      </c>
      <c r="E25" s="17">
        <v>20.661862160371108</v>
      </c>
      <c r="F25" s="17">
        <v>25.28923680141374</v>
      </c>
      <c r="G25" s="17">
        <v>27.228296885354538</v>
      </c>
      <c r="H25" s="17"/>
      <c r="I25" s="17">
        <v>22.092008671485303</v>
      </c>
    </row>
    <row r="26" spans="1:9" x14ac:dyDescent="0.3">
      <c r="A26" s="14" t="s">
        <v>1920</v>
      </c>
      <c r="B26" s="17"/>
      <c r="C26" s="17"/>
      <c r="D26" s="17">
        <v>15.674603174603174</v>
      </c>
      <c r="E26" s="17">
        <v>25.264550264550266</v>
      </c>
      <c r="F26" s="17">
        <v>21.01010101010101</v>
      </c>
      <c r="G26" s="17"/>
      <c r="H26" s="17"/>
      <c r="I26" s="17">
        <v>22.248075998076001</v>
      </c>
    </row>
    <row r="27" spans="1:9" x14ac:dyDescent="0.3">
      <c r="A27" s="14" t="s">
        <v>1954</v>
      </c>
      <c r="B27" s="17">
        <v>14.172679172679173</v>
      </c>
      <c r="C27" s="17">
        <v>12.882635882635883</v>
      </c>
      <c r="D27" s="17">
        <v>11.403732397109881</v>
      </c>
      <c r="E27" s="17">
        <v>14.826382777768119</v>
      </c>
      <c r="F27" s="17">
        <v>16.980811682798439</v>
      </c>
      <c r="G27" s="17">
        <v>13.833701250919795</v>
      </c>
      <c r="H27" s="17"/>
      <c r="I27" s="17">
        <v>13.035766279690685</v>
      </c>
    </row>
    <row r="28" spans="1:9" x14ac:dyDescent="0.3">
      <c r="A28" s="14" t="s">
        <v>1918</v>
      </c>
      <c r="B28" s="17">
        <v>3.5156875437844808</v>
      </c>
      <c r="C28" s="17">
        <v>4.4027805858493281</v>
      </c>
      <c r="D28" s="17">
        <v>4.8114661413866973</v>
      </c>
      <c r="E28" s="17">
        <v>4.4840653821125072</v>
      </c>
      <c r="F28" s="17">
        <v>5.4654730569574053</v>
      </c>
      <c r="G28" s="17">
        <v>3.0307639990614295</v>
      </c>
      <c r="H28" s="17"/>
      <c r="I28" s="17">
        <v>4.2058558904396612</v>
      </c>
    </row>
    <row r="29" spans="1:9" x14ac:dyDescent="0.3">
      <c r="A29" s="14" t="s">
        <v>1955</v>
      </c>
      <c r="B29" s="17"/>
      <c r="C29" s="17"/>
      <c r="D29" s="17"/>
      <c r="E29" s="17"/>
      <c r="F29" s="17">
        <v>4.8277284918506291</v>
      </c>
      <c r="G29" s="17"/>
      <c r="H29" s="17"/>
      <c r="I29" s="17">
        <v>4.8277284918506291</v>
      </c>
    </row>
    <row r="30" spans="1:9" x14ac:dyDescent="0.3">
      <c r="A30" s="14" t="s">
        <v>1956</v>
      </c>
      <c r="B30" s="17">
        <v>14.986979166666668</v>
      </c>
      <c r="C30" s="17">
        <v>12.250408486863567</v>
      </c>
      <c r="D30" s="17">
        <v>17.348231090694483</v>
      </c>
      <c r="E30" s="17">
        <v>14.902998064518458</v>
      </c>
      <c r="F30" s="17">
        <v>26.191472561121895</v>
      </c>
      <c r="G30" s="17">
        <v>25.045318167314591</v>
      </c>
      <c r="H30" s="17"/>
      <c r="I30" s="17">
        <v>18.127185869218305</v>
      </c>
    </row>
    <row r="31" spans="1:9" x14ac:dyDescent="0.3">
      <c r="A31" s="14" t="s">
        <v>1921</v>
      </c>
      <c r="B31" s="17">
        <v>22.587491337491336</v>
      </c>
      <c r="C31" s="17">
        <v>23.226579975641744</v>
      </c>
      <c r="D31" s="17">
        <v>16.480799852608314</v>
      </c>
      <c r="E31" s="17">
        <v>35.480905456040617</v>
      </c>
      <c r="F31" s="17">
        <v>26.253142273450813</v>
      </c>
      <c r="G31" s="17">
        <v>9.3022837993221987</v>
      </c>
      <c r="H31" s="17"/>
      <c r="I31" s="17">
        <v>23.596293963617988</v>
      </c>
    </row>
    <row r="32" spans="1:9" x14ac:dyDescent="0.3">
      <c r="A32" s="14" t="s">
        <v>1957</v>
      </c>
      <c r="B32" s="17">
        <v>3.3010942088786859</v>
      </c>
      <c r="C32" s="17">
        <v>3.8480098072382423</v>
      </c>
      <c r="D32" s="17">
        <v>3.609918866801467</v>
      </c>
      <c r="E32" s="17">
        <v>3.2482280592758253</v>
      </c>
      <c r="F32" s="17">
        <v>2.8545334218713467</v>
      </c>
      <c r="G32" s="17">
        <v>3.7960850632379541</v>
      </c>
      <c r="H32" s="17"/>
      <c r="I32" s="17">
        <v>3.4065428579356576</v>
      </c>
    </row>
    <row r="33" spans="1:9" x14ac:dyDescent="0.3">
      <c r="A33" s="14" t="s">
        <v>1923</v>
      </c>
      <c r="B33" s="17">
        <v>16.870012277470842</v>
      </c>
      <c r="C33" s="17"/>
      <c r="D33" s="17">
        <v>8.4407612031921424</v>
      </c>
      <c r="E33" s="17">
        <v>10.842727072480056</v>
      </c>
      <c r="F33" s="17">
        <v>13.727747084100674</v>
      </c>
      <c r="G33" s="17"/>
      <c r="H33" s="17"/>
      <c r="I33" s="17">
        <v>13.88363364047221</v>
      </c>
    </row>
    <row r="34" spans="1:9" x14ac:dyDescent="0.3">
      <c r="A34" s="14" t="s">
        <v>1958</v>
      </c>
      <c r="B34" s="17"/>
      <c r="C34" s="17"/>
      <c r="D34" s="17"/>
      <c r="E34" s="17"/>
      <c r="F34" s="17">
        <v>7.5375180375180371</v>
      </c>
      <c r="G34" s="17"/>
      <c r="H34" s="17"/>
      <c r="I34" s="17">
        <v>7.5375180375180371</v>
      </c>
    </row>
    <row r="35" spans="1:9" x14ac:dyDescent="0.3">
      <c r="A35" s="14" t="s">
        <v>1931</v>
      </c>
      <c r="B35" s="17" t="e">
        <v>#VALUE!</v>
      </c>
      <c r="C35" s="17">
        <v>11.948149965332874</v>
      </c>
      <c r="D35" s="17">
        <v>3.9304729103554488</v>
      </c>
      <c r="E35" s="17">
        <v>4.8862511859450057</v>
      </c>
      <c r="F35" s="17">
        <v>2.8225988521856404</v>
      </c>
      <c r="G35" s="17">
        <v>3.1963678328474243</v>
      </c>
      <c r="H35" s="17"/>
      <c r="I35" s="17" t="e">
        <v>#VALUE!</v>
      </c>
    </row>
    <row r="36" spans="1:9" x14ac:dyDescent="0.3">
      <c r="A36" s="14" t="s">
        <v>1930</v>
      </c>
      <c r="B36" s="17">
        <v>5.1603488774361868</v>
      </c>
      <c r="C36" s="17">
        <v>5.2805240071763064</v>
      </c>
      <c r="D36" s="17">
        <v>4.5735329485329475</v>
      </c>
      <c r="E36" s="17">
        <v>8.6202406609195403</v>
      </c>
      <c r="F36" s="17">
        <v>6.3826950411002139</v>
      </c>
      <c r="G36" s="17">
        <v>4.5117585257671466</v>
      </c>
      <c r="H36" s="17"/>
      <c r="I36" s="17">
        <v>5.3535359278806149</v>
      </c>
    </row>
    <row r="37" spans="1:9" x14ac:dyDescent="0.3">
      <c r="A37" s="14" t="s">
        <v>1959</v>
      </c>
      <c r="B37" s="17">
        <v>5.2390491452991448</v>
      </c>
      <c r="C37" s="17">
        <v>5.0239839525553815</v>
      </c>
      <c r="D37" s="17">
        <v>5.1316738816738816</v>
      </c>
      <c r="E37" s="17">
        <v>7.2832709481908928</v>
      </c>
      <c r="F37" s="17">
        <v>4.832746478873239</v>
      </c>
      <c r="G37" s="17">
        <v>3.3098591549295775</v>
      </c>
      <c r="H37" s="17"/>
      <c r="I37" s="17">
        <v>5.368859512513076</v>
      </c>
    </row>
    <row r="38" spans="1:9" x14ac:dyDescent="0.3">
      <c r="A38" s="14" t="s">
        <v>1917</v>
      </c>
      <c r="B38" s="17"/>
      <c r="C38" s="17">
        <v>3.9045544299512667</v>
      </c>
      <c r="D38" s="17">
        <v>4.6620237696179458</v>
      </c>
      <c r="E38" s="17">
        <v>7.5046551752443307</v>
      </c>
      <c r="F38" s="17">
        <v>6.1882600065521984</v>
      </c>
      <c r="G38" s="17"/>
      <c r="H38" s="17"/>
      <c r="I38" s="17">
        <v>5.5031795247051987</v>
      </c>
    </row>
    <row r="39" spans="1:9" x14ac:dyDescent="0.3">
      <c r="A39" s="14" t="s">
        <v>1927</v>
      </c>
      <c r="B39" s="17">
        <v>89.668498316966208</v>
      </c>
      <c r="C39" s="17">
        <v>63.390553297230362</v>
      </c>
      <c r="D39" s="17">
        <v>42.532803180914513</v>
      </c>
      <c r="E39" s="17">
        <v>46.396464330556221</v>
      </c>
      <c r="F39" s="17">
        <v>23.252016745679768</v>
      </c>
      <c r="G39" s="17">
        <v>29.922612827309646</v>
      </c>
      <c r="H39" s="17"/>
      <c r="I39" s="17">
        <v>56.117306261678699</v>
      </c>
    </row>
    <row r="40" spans="1:9" x14ac:dyDescent="0.3">
      <c r="A40" s="14" t="s">
        <v>1933</v>
      </c>
      <c r="B40" s="17"/>
      <c r="C40" s="17">
        <v>0.73506192826426786</v>
      </c>
      <c r="D40" s="17">
        <v>0.74443359046047086</v>
      </c>
      <c r="E40" s="17"/>
      <c r="F40" s="17"/>
      <c r="G40" s="17"/>
      <c r="H40" s="17"/>
      <c r="I40" s="17">
        <v>0.73591389755483183</v>
      </c>
    </row>
    <row r="41" spans="1:9" x14ac:dyDescent="0.3">
      <c r="A41" s="14" t="s">
        <v>1960</v>
      </c>
      <c r="B41" s="17"/>
      <c r="C41" s="17">
        <v>2.7744528207784236</v>
      </c>
      <c r="D41" s="17">
        <v>2.9806833702378897</v>
      </c>
      <c r="E41" s="17">
        <v>3.2737744328842919</v>
      </c>
      <c r="F41" s="17">
        <v>2.5588582796105026</v>
      </c>
      <c r="G41" s="17">
        <v>2.6433071545114379</v>
      </c>
      <c r="H41" s="17"/>
      <c r="I41" s="17">
        <v>2.8633056797234566</v>
      </c>
    </row>
    <row r="42" spans="1:9" x14ac:dyDescent="0.3">
      <c r="A42" s="14" t="s">
        <v>1961</v>
      </c>
      <c r="B42" s="17">
        <v>14.165588198825359</v>
      </c>
      <c r="C42" s="17">
        <v>13.275940139602348</v>
      </c>
      <c r="D42" s="17">
        <v>11.885370285199485</v>
      </c>
      <c r="E42" s="17">
        <v>14.118820359877992</v>
      </c>
      <c r="F42" s="17">
        <v>14.841952621480928</v>
      </c>
      <c r="G42" s="17">
        <v>13.833774250440918</v>
      </c>
      <c r="H42" s="17"/>
      <c r="I42" s="17">
        <v>13.46445859550302</v>
      </c>
    </row>
    <row r="43" spans="1:9" x14ac:dyDescent="0.3">
      <c r="A43" s="14" t="s">
        <v>1962</v>
      </c>
      <c r="B43" s="17"/>
      <c r="C43" s="17" t="e">
        <v>#VALUE!</v>
      </c>
      <c r="D43" s="17" t="e">
        <v>#VALUE!</v>
      </c>
      <c r="E43" s="17" t="e">
        <v>#VALUE!</v>
      </c>
      <c r="F43" s="17" t="e">
        <v>#VALUE!</v>
      </c>
      <c r="G43" s="17"/>
      <c r="H43" s="17"/>
      <c r="I43" s="17" t="e">
        <v>#VALUE!</v>
      </c>
    </row>
    <row r="44" spans="1:9" x14ac:dyDescent="0.3">
      <c r="A44" s="14" t="s">
        <v>1964</v>
      </c>
      <c r="B44" s="17"/>
      <c r="C44" s="17"/>
      <c r="D44" s="17"/>
      <c r="E44" s="17"/>
      <c r="F44" s="17"/>
      <c r="G44" s="17"/>
      <c r="H44" s="17"/>
      <c r="I44" s="17"/>
    </row>
    <row r="45" spans="1:9" x14ac:dyDescent="0.3">
      <c r="A45" s="14" t="s">
        <v>1965</v>
      </c>
      <c r="B45" s="17" t="e">
        <v>#VALUE!</v>
      </c>
      <c r="C45" s="17" t="e">
        <v>#VALUE!</v>
      </c>
      <c r="D45" s="17" t="e">
        <v>#VALUE!</v>
      </c>
      <c r="E45" s="17" t="e">
        <v>#VALUE!</v>
      </c>
      <c r="F45" s="17" t="e">
        <v>#VALUE!</v>
      </c>
      <c r="G45" s="17" t="e">
        <v>#VALUE!</v>
      </c>
      <c r="H45" s="17"/>
      <c r="I45" s="17" t="e"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28DD-2E07-46B7-8D29-59424F512A5F}">
  <dimension ref="A1:G39"/>
  <sheetViews>
    <sheetView workbookViewId="0">
      <selection activeCell="J8" sqref="J8"/>
    </sheetView>
  </sheetViews>
  <sheetFormatPr defaultRowHeight="14" x14ac:dyDescent="0.3"/>
  <cols>
    <col min="1" max="1" width="28.33203125" bestFit="1" customWidth="1"/>
  </cols>
  <sheetData>
    <row r="1" spans="1:7" x14ac:dyDescent="0.3">
      <c r="A1" s="14" t="s">
        <v>1945</v>
      </c>
      <c r="B1" s="17">
        <v>0</v>
      </c>
      <c r="C1" s="17">
        <v>0</v>
      </c>
      <c r="D1" s="17">
        <v>13.522196110292514</v>
      </c>
      <c r="E1" s="17">
        <v>11.641265526802895</v>
      </c>
      <c r="F1" s="17">
        <v>0</v>
      </c>
      <c r="G1" s="17">
        <v>0</v>
      </c>
    </row>
    <row r="2" spans="1:7" x14ac:dyDescent="0.3">
      <c r="A2" s="14" t="s">
        <v>1946</v>
      </c>
      <c r="B2" s="17">
        <v>0</v>
      </c>
      <c r="C2" s="17">
        <v>0</v>
      </c>
      <c r="D2" s="17">
        <v>0</v>
      </c>
      <c r="E2" s="17">
        <v>0</v>
      </c>
      <c r="F2" s="17">
        <v>6.7625415156185555</v>
      </c>
      <c r="G2" s="17">
        <v>0</v>
      </c>
    </row>
    <row r="3" spans="1:7" x14ac:dyDescent="0.3">
      <c r="A3" s="14" t="s">
        <v>1947</v>
      </c>
      <c r="B3" s="17">
        <v>12.924022919733318</v>
      </c>
      <c r="C3" s="17">
        <v>11.40844671201814</v>
      </c>
      <c r="D3" s="17">
        <v>10.873366526525659</v>
      </c>
      <c r="E3" s="17">
        <v>17.092261904761905</v>
      </c>
      <c r="F3" s="17">
        <v>21.202380952380953</v>
      </c>
      <c r="G3" s="17">
        <v>0</v>
      </c>
    </row>
    <row r="4" spans="1:7" x14ac:dyDescent="0.3">
      <c r="A4" s="14" t="s">
        <v>1916</v>
      </c>
      <c r="B4" s="17">
        <v>18.949661348307888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</row>
    <row r="5" spans="1:7" x14ac:dyDescent="0.3">
      <c r="A5" s="14" t="s">
        <v>1948</v>
      </c>
      <c r="B5" s="17">
        <v>0</v>
      </c>
      <c r="C5" s="17">
        <v>0</v>
      </c>
      <c r="D5" s="17">
        <v>0</v>
      </c>
      <c r="E5" s="17">
        <v>23.343273691186216</v>
      </c>
      <c r="F5" s="17">
        <v>27.314683328599831</v>
      </c>
      <c r="G5" s="17">
        <v>20.873292862298744</v>
      </c>
    </row>
    <row r="6" spans="1:7" x14ac:dyDescent="0.3">
      <c r="A6" s="14" t="s">
        <v>1928</v>
      </c>
      <c r="B6" s="17">
        <v>0</v>
      </c>
      <c r="C6" s="17">
        <v>2.6530926150237448</v>
      </c>
      <c r="D6" s="17">
        <v>8.0541383537322186</v>
      </c>
      <c r="E6" s="17">
        <v>0</v>
      </c>
      <c r="F6" s="17">
        <v>0</v>
      </c>
      <c r="G6" s="17">
        <v>0</v>
      </c>
    </row>
    <row r="7" spans="1:7" x14ac:dyDescent="0.3">
      <c r="A7" s="14" t="s">
        <v>1949</v>
      </c>
      <c r="B7" s="17">
        <v>0</v>
      </c>
      <c r="C7" s="17">
        <v>0</v>
      </c>
      <c r="D7" s="17">
        <v>0</v>
      </c>
      <c r="E7" s="17">
        <v>0</v>
      </c>
      <c r="F7" s="17">
        <v>7.787698412698413</v>
      </c>
      <c r="G7" s="17">
        <v>0</v>
      </c>
    </row>
    <row r="8" spans="1:7" x14ac:dyDescent="0.3">
      <c r="A8" s="14" t="s">
        <v>1950</v>
      </c>
      <c r="B8" s="17">
        <v>0</v>
      </c>
      <c r="C8" s="17">
        <v>0</v>
      </c>
      <c r="D8" s="17">
        <v>45.543117744610285</v>
      </c>
      <c r="E8" s="17">
        <v>0</v>
      </c>
      <c r="F8" s="17">
        <v>41.003316749585409</v>
      </c>
      <c r="G8" s="17">
        <v>23.272526257600884</v>
      </c>
    </row>
    <row r="9" spans="1:7" x14ac:dyDescent="0.3">
      <c r="A9" s="14" t="s">
        <v>1922</v>
      </c>
      <c r="B9" s="17">
        <v>26.454531715715621</v>
      </c>
      <c r="C9" s="17">
        <v>33.704287023054363</v>
      </c>
      <c r="D9" s="17">
        <v>30.456969346591695</v>
      </c>
      <c r="E9" s="17">
        <v>27.916318247705803</v>
      </c>
      <c r="F9" s="17">
        <v>26.318266949797994</v>
      </c>
      <c r="G9" s="17">
        <v>38.667986055797769</v>
      </c>
    </row>
    <row r="10" spans="1:7" x14ac:dyDescent="0.3">
      <c r="A10" s="14" t="s">
        <v>1951</v>
      </c>
      <c r="B10" s="17">
        <v>0</v>
      </c>
      <c r="C10" s="17">
        <v>0</v>
      </c>
      <c r="D10" s="17">
        <v>0</v>
      </c>
      <c r="E10" s="17">
        <v>0</v>
      </c>
      <c r="F10" s="17">
        <v>5.2952665473112237</v>
      </c>
      <c r="G10" s="17">
        <v>0</v>
      </c>
    </row>
    <row r="11" spans="1:7" x14ac:dyDescent="0.3">
      <c r="A11" s="14" t="s">
        <v>1932</v>
      </c>
      <c r="B11" s="17">
        <v>5.3761214630779843</v>
      </c>
      <c r="C11" s="17">
        <v>4.5238095238095237</v>
      </c>
      <c r="D11" s="17">
        <v>0</v>
      </c>
      <c r="E11" s="17">
        <v>0</v>
      </c>
      <c r="F11" s="17">
        <v>9.0916809666809666</v>
      </c>
      <c r="G11" s="17">
        <v>0</v>
      </c>
    </row>
    <row r="12" spans="1:7" x14ac:dyDescent="0.3">
      <c r="A12" s="14" t="s">
        <v>1913</v>
      </c>
      <c r="B12" s="17">
        <v>21.629362992756306</v>
      </c>
      <c r="C12" s="17">
        <v>23.840460588219674</v>
      </c>
      <c r="D12" s="17">
        <v>16.048196996981094</v>
      </c>
      <c r="E12" s="17">
        <v>8.8424797311853567</v>
      </c>
      <c r="F12" s="17">
        <v>76.030808729139892</v>
      </c>
      <c r="G12" s="17">
        <v>21.323493919985147</v>
      </c>
    </row>
    <row r="13" spans="1:7" x14ac:dyDescent="0.3">
      <c r="A13" s="14" t="s">
        <v>1929</v>
      </c>
      <c r="B13" s="17">
        <v>10.187129467372987</v>
      </c>
      <c r="C13" s="17">
        <v>12.135331773489668</v>
      </c>
      <c r="D13" s="17">
        <v>9.1930031121760454</v>
      </c>
      <c r="E13" s="17">
        <v>30.068712234604725</v>
      </c>
      <c r="F13" s="17">
        <v>0</v>
      </c>
      <c r="G13" s="17">
        <v>0</v>
      </c>
    </row>
    <row r="14" spans="1:7" x14ac:dyDescent="0.3">
      <c r="A14" s="14" t="s">
        <v>1925</v>
      </c>
      <c r="B14" s="17">
        <v>40.948705179282868</v>
      </c>
      <c r="C14" s="17">
        <v>32.387184324006206</v>
      </c>
      <c r="D14" s="17">
        <v>42.691488089153744</v>
      </c>
      <c r="E14" s="17">
        <v>56.30227284300652</v>
      </c>
      <c r="F14" s="17">
        <v>0</v>
      </c>
      <c r="G14" s="17">
        <v>0</v>
      </c>
    </row>
    <row r="15" spans="1:7" x14ac:dyDescent="0.3">
      <c r="A15" s="14" t="s">
        <v>1926</v>
      </c>
      <c r="B15" s="17">
        <v>7.2787381796690305</v>
      </c>
      <c r="C15" s="17">
        <v>5.9824341371587924</v>
      </c>
      <c r="D15" s="17">
        <v>4.4972346357186002</v>
      </c>
      <c r="E15" s="17">
        <v>5.1006889242183364</v>
      </c>
      <c r="F15" s="17">
        <v>0</v>
      </c>
      <c r="G15" s="17">
        <v>0</v>
      </c>
    </row>
    <row r="16" spans="1:7" x14ac:dyDescent="0.3">
      <c r="A16" s="14" t="s">
        <v>1915</v>
      </c>
      <c r="B16" s="17">
        <v>6.2339259828279596</v>
      </c>
      <c r="C16" s="17">
        <v>4.2290632340421928</v>
      </c>
      <c r="D16" s="17">
        <v>3.2895113019987079</v>
      </c>
      <c r="E16" s="17">
        <v>1.6854443397238859</v>
      </c>
      <c r="F16" s="17">
        <v>2.2763392284870574</v>
      </c>
      <c r="G16" s="17">
        <v>0</v>
      </c>
    </row>
    <row r="17" spans="1:7" x14ac:dyDescent="0.3">
      <c r="A17" s="14" t="s">
        <v>1919</v>
      </c>
      <c r="B17" s="17">
        <v>0</v>
      </c>
      <c r="C17" s="17">
        <v>6.9243697478991599</v>
      </c>
      <c r="D17" s="17">
        <v>0</v>
      </c>
      <c r="E17" s="17">
        <v>0</v>
      </c>
      <c r="F17" s="17">
        <v>0</v>
      </c>
      <c r="G17" s="17">
        <v>0</v>
      </c>
    </row>
    <row r="18" spans="1:7" x14ac:dyDescent="0.3">
      <c r="A18" s="14" t="s">
        <v>1924</v>
      </c>
      <c r="B18" s="17">
        <v>0</v>
      </c>
      <c r="C18" s="17">
        <v>0</v>
      </c>
      <c r="D18" s="17">
        <v>0</v>
      </c>
      <c r="E18" s="17">
        <v>3.9679460955775134</v>
      </c>
      <c r="F18" s="17">
        <v>0</v>
      </c>
      <c r="G18" s="17">
        <v>0</v>
      </c>
    </row>
    <row r="19" spans="1:7" x14ac:dyDescent="0.3">
      <c r="A19" s="14" t="s">
        <v>1952</v>
      </c>
      <c r="B19" s="17">
        <v>0</v>
      </c>
      <c r="C19" s="17">
        <v>0</v>
      </c>
      <c r="D19" s="17">
        <v>0</v>
      </c>
      <c r="E19" s="17">
        <v>8.3555633942547232</v>
      </c>
      <c r="F19" s="17">
        <v>8.3097012754882975</v>
      </c>
      <c r="G19" s="17">
        <v>0</v>
      </c>
    </row>
    <row r="20" spans="1:7" x14ac:dyDescent="0.3">
      <c r="A20" s="14" t="s">
        <v>1953</v>
      </c>
      <c r="B20" s="17">
        <v>0</v>
      </c>
      <c r="C20" s="17">
        <v>0</v>
      </c>
      <c r="D20" s="17">
        <v>26.803308162531462</v>
      </c>
      <c r="E20" s="17">
        <v>0</v>
      </c>
      <c r="F20" s="17">
        <v>89.263754045307437</v>
      </c>
      <c r="G20" s="17">
        <v>66.067961165048544</v>
      </c>
    </row>
    <row r="21" spans="1:7" x14ac:dyDescent="0.3">
      <c r="A21" s="14" t="s">
        <v>1914</v>
      </c>
      <c r="B21" s="17">
        <v>0</v>
      </c>
      <c r="C21" s="17">
        <v>0</v>
      </c>
      <c r="D21" s="17">
        <v>15.658914728682172</v>
      </c>
      <c r="E21" s="17">
        <v>20.661862160371108</v>
      </c>
      <c r="F21" s="17">
        <v>25.28923680141374</v>
      </c>
      <c r="G21" s="17">
        <v>27.228296885354538</v>
      </c>
    </row>
    <row r="22" spans="1:7" x14ac:dyDescent="0.3">
      <c r="A22" s="14" t="s">
        <v>1920</v>
      </c>
      <c r="B22" s="17">
        <v>0</v>
      </c>
      <c r="C22" s="17">
        <v>0</v>
      </c>
      <c r="D22" s="17">
        <v>15.674603174603174</v>
      </c>
      <c r="E22" s="17">
        <v>25.264550264550266</v>
      </c>
      <c r="F22" s="17">
        <v>21.01010101010101</v>
      </c>
      <c r="G22" s="17">
        <v>0</v>
      </c>
    </row>
    <row r="23" spans="1:7" x14ac:dyDescent="0.3">
      <c r="A23" s="14" t="s">
        <v>1954</v>
      </c>
      <c r="B23" s="17">
        <v>14.172679172679173</v>
      </c>
      <c r="C23" s="17">
        <v>12.882635882635883</v>
      </c>
      <c r="D23" s="17">
        <v>11.403732397109881</v>
      </c>
      <c r="E23" s="17">
        <v>14.826382777768119</v>
      </c>
      <c r="F23" s="17">
        <v>16.980811682798439</v>
      </c>
      <c r="G23" s="17">
        <v>13.833701250919795</v>
      </c>
    </row>
    <row r="24" spans="1:7" x14ac:dyDescent="0.3">
      <c r="A24" s="14" t="s">
        <v>1918</v>
      </c>
      <c r="B24" s="17">
        <v>3.5156875437844808</v>
      </c>
      <c r="C24" s="17">
        <v>4.4027805858493281</v>
      </c>
      <c r="D24" s="17">
        <v>4.8114661413866973</v>
      </c>
      <c r="E24" s="17">
        <v>4.4840653821125072</v>
      </c>
      <c r="F24" s="17">
        <v>5.4654730569574053</v>
      </c>
      <c r="G24" s="17">
        <v>3.0307639990614295</v>
      </c>
    </row>
    <row r="25" spans="1:7" x14ac:dyDescent="0.3">
      <c r="A25" s="14" t="s">
        <v>1955</v>
      </c>
      <c r="B25" s="17">
        <v>0</v>
      </c>
      <c r="C25" s="17">
        <v>0</v>
      </c>
      <c r="D25" s="17">
        <v>0</v>
      </c>
      <c r="E25" s="17">
        <v>0</v>
      </c>
      <c r="F25" s="17">
        <v>4.8277284918506291</v>
      </c>
      <c r="G25" s="17">
        <v>0</v>
      </c>
    </row>
    <row r="26" spans="1:7" x14ac:dyDescent="0.3">
      <c r="A26" s="14" t="s">
        <v>1956</v>
      </c>
      <c r="B26" s="17">
        <v>14.986979166666668</v>
      </c>
      <c r="C26" s="17">
        <v>12.250408486863567</v>
      </c>
      <c r="D26" s="17">
        <v>17.348231090694483</v>
      </c>
      <c r="E26" s="17">
        <v>14.902998064518458</v>
      </c>
      <c r="F26" s="17">
        <v>26.191472561121895</v>
      </c>
      <c r="G26" s="17">
        <v>25.045318167314591</v>
      </c>
    </row>
    <row r="27" spans="1:7" x14ac:dyDescent="0.3">
      <c r="A27" s="14" t="s">
        <v>1921</v>
      </c>
      <c r="B27" s="17">
        <v>22.587491337491336</v>
      </c>
      <c r="C27" s="17">
        <v>23.226579975641744</v>
      </c>
      <c r="D27" s="17">
        <v>16.480799852608314</v>
      </c>
      <c r="E27" s="17">
        <v>35.480905456040617</v>
      </c>
      <c r="F27" s="17">
        <v>26.253142273450813</v>
      </c>
      <c r="G27" s="17">
        <v>9.3022837993221987</v>
      </c>
    </row>
    <row r="28" spans="1:7" x14ac:dyDescent="0.3">
      <c r="A28" s="14" t="s">
        <v>1957</v>
      </c>
      <c r="B28" s="17">
        <v>3.3010942088786859</v>
      </c>
      <c r="C28" s="17">
        <v>3.8480098072382423</v>
      </c>
      <c r="D28" s="17">
        <v>3.609918866801467</v>
      </c>
      <c r="E28" s="17">
        <v>3.2482280592758253</v>
      </c>
      <c r="F28" s="17">
        <v>2.8545334218713467</v>
      </c>
      <c r="G28" s="17">
        <v>3.7960850632379541</v>
      </c>
    </row>
    <row r="29" spans="1:7" x14ac:dyDescent="0.3">
      <c r="A29" s="14" t="s">
        <v>1923</v>
      </c>
      <c r="B29" s="17">
        <v>16.870012277470842</v>
      </c>
      <c r="C29" s="17">
        <v>0</v>
      </c>
      <c r="D29" s="17">
        <v>8.4407612031921424</v>
      </c>
      <c r="E29" s="17">
        <v>10.842727072480056</v>
      </c>
      <c r="F29" s="17">
        <v>13.727747084100674</v>
      </c>
      <c r="G29" s="17">
        <v>0</v>
      </c>
    </row>
    <row r="30" spans="1:7" x14ac:dyDescent="0.3">
      <c r="A30" s="14" t="s">
        <v>1958</v>
      </c>
      <c r="B30" s="17">
        <v>0</v>
      </c>
      <c r="C30" s="17">
        <v>0</v>
      </c>
      <c r="D30" s="17">
        <v>0</v>
      </c>
      <c r="E30" s="17">
        <v>0</v>
      </c>
      <c r="F30" s="17">
        <v>7.5375180375180371</v>
      </c>
      <c r="G30" s="17">
        <v>0</v>
      </c>
    </row>
    <row r="31" spans="1:7" x14ac:dyDescent="0.3">
      <c r="A31" s="14" t="s">
        <v>1931</v>
      </c>
      <c r="B31" s="17">
        <v>0</v>
      </c>
      <c r="C31" s="17">
        <v>11.948149965332874</v>
      </c>
      <c r="D31" s="17">
        <v>3.9304729103554488</v>
      </c>
      <c r="E31" s="17">
        <v>4.8862511859450057</v>
      </c>
      <c r="F31" s="17">
        <v>2.8225988521856404</v>
      </c>
      <c r="G31" s="17">
        <v>3.1963678328474243</v>
      </c>
    </row>
    <row r="32" spans="1:7" x14ac:dyDescent="0.3">
      <c r="A32" s="14" t="s">
        <v>1930</v>
      </c>
      <c r="B32" s="17">
        <v>5.1603488774361868</v>
      </c>
      <c r="C32" s="17">
        <v>5.2805240071763064</v>
      </c>
      <c r="D32" s="17">
        <v>4.5735329485329475</v>
      </c>
      <c r="E32" s="17">
        <v>8.6202406609195403</v>
      </c>
      <c r="F32" s="17">
        <v>6.3826950411002139</v>
      </c>
      <c r="G32" s="17">
        <v>4.5117585257671466</v>
      </c>
    </row>
    <row r="33" spans="1:7" x14ac:dyDescent="0.3">
      <c r="A33" s="14" t="s">
        <v>1959</v>
      </c>
      <c r="B33" s="17">
        <v>5.2390491452991448</v>
      </c>
      <c r="C33" s="17">
        <v>5.0239839525553815</v>
      </c>
      <c r="D33" s="17">
        <v>5.1316738816738816</v>
      </c>
      <c r="E33" s="17">
        <v>7.2832709481908928</v>
      </c>
      <c r="F33" s="17">
        <v>4.832746478873239</v>
      </c>
      <c r="G33" s="17">
        <v>3.3098591549295775</v>
      </c>
    </row>
    <row r="34" spans="1:7" x14ac:dyDescent="0.3">
      <c r="A34" s="14" t="s">
        <v>1917</v>
      </c>
      <c r="B34" s="17">
        <v>0</v>
      </c>
      <c r="C34" s="17">
        <v>3.9045544299512667</v>
      </c>
      <c r="D34" s="17">
        <v>4.6620237696179458</v>
      </c>
      <c r="E34" s="17">
        <v>7.5046551752443307</v>
      </c>
      <c r="F34" s="17">
        <v>6.1882600065521984</v>
      </c>
      <c r="G34" s="17">
        <v>0</v>
      </c>
    </row>
    <row r="35" spans="1:7" x14ac:dyDescent="0.3">
      <c r="A35" s="14" t="s">
        <v>1927</v>
      </c>
      <c r="B35" s="17">
        <v>89.668498316966208</v>
      </c>
      <c r="C35" s="17">
        <v>63.390553297230362</v>
      </c>
      <c r="D35" s="17">
        <v>42.532803180914513</v>
      </c>
      <c r="E35" s="17">
        <v>46.396464330556221</v>
      </c>
      <c r="F35" s="17">
        <v>23.252016745679768</v>
      </c>
      <c r="G35" s="17">
        <v>29.922612827309646</v>
      </c>
    </row>
    <row r="36" spans="1:7" x14ac:dyDescent="0.3">
      <c r="A36" s="14" t="s">
        <v>1933</v>
      </c>
      <c r="B36" s="17">
        <v>0</v>
      </c>
      <c r="C36" s="17">
        <v>0.73506192826426786</v>
      </c>
      <c r="D36" s="17">
        <v>0.74443359046047086</v>
      </c>
      <c r="E36" s="17">
        <v>0</v>
      </c>
      <c r="F36" s="17">
        <v>0</v>
      </c>
      <c r="G36" s="17">
        <v>0</v>
      </c>
    </row>
    <row r="37" spans="1:7" x14ac:dyDescent="0.3">
      <c r="A37" s="14" t="s">
        <v>1960</v>
      </c>
      <c r="B37" s="17">
        <v>0</v>
      </c>
      <c r="C37" s="17">
        <v>2.7744528207784236</v>
      </c>
      <c r="D37" s="17">
        <v>2.9806833702378897</v>
      </c>
      <c r="E37" s="17">
        <v>3.2737744328842919</v>
      </c>
      <c r="F37" s="17">
        <v>2.5588582796105026</v>
      </c>
      <c r="G37" s="17">
        <v>2.6433071545114379</v>
      </c>
    </row>
    <row r="38" spans="1:7" x14ac:dyDescent="0.3">
      <c r="A38" s="14" t="s">
        <v>1961</v>
      </c>
      <c r="B38" s="17">
        <v>14.165588198825359</v>
      </c>
      <c r="C38" s="17">
        <v>13.275940139602348</v>
      </c>
      <c r="D38" s="17">
        <v>11.885370285199485</v>
      </c>
      <c r="E38" s="17">
        <v>14.118820359877992</v>
      </c>
      <c r="F38" s="17">
        <v>14.841952621480928</v>
      </c>
      <c r="G38" s="17">
        <v>13.833774250440918</v>
      </c>
    </row>
    <row r="39" spans="1:7" x14ac:dyDescent="0.3">
      <c r="A39" s="14" t="s">
        <v>1962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56BA-F4B2-4C8E-924F-B0958A51BAF4}">
  <dimension ref="A1:H40"/>
  <sheetViews>
    <sheetView tabSelected="1" workbookViewId="0">
      <selection activeCell="H2" sqref="H2"/>
    </sheetView>
  </sheetViews>
  <sheetFormatPr defaultRowHeight="14" x14ac:dyDescent="0.3"/>
  <cols>
    <col min="1" max="1" width="28.33203125" bestFit="1" customWidth="1"/>
  </cols>
  <sheetData>
    <row r="1" spans="1:8" x14ac:dyDescent="0.3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 t="s">
        <v>1968</v>
      </c>
    </row>
    <row r="2" spans="1:8" x14ac:dyDescent="0.3">
      <c r="A2" s="14" t="s">
        <v>1918</v>
      </c>
      <c r="B2" s="17">
        <v>11944.639999999983</v>
      </c>
      <c r="C2" s="17">
        <v>4525.3399999999983</v>
      </c>
      <c r="D2" s="17">
        <v>4952.3200000000015</v>
      </c>
      <c r="E2" s="17">
        <v>3157.940000000001</v>
      </c>
      <c r="F2" s="17">
        <v>8312.7900000000045</v>
      </c>
      <c r="G2" s="17">
        <v>4618.8400000000029</v>
      </c>
      <c r="H2">
        <f>_xlfn.VAR.S(B2:G2)</f>
        <v>10712789.463616628</v>
      </c>
    </row>
    <row r="3" spans="1:8" x14ac:dyDescent="0.3">
      <c r="A3" s="14" t="s">
        <v>1945</v>
      </c>
      <c r="B3" s="17">
        <v>5113.6000000000031</v>
      </c>
      <c r="C3" s="17">
        <v>6741.8200000000033</v>
      </c>
      <c r="D3" s="17">
        <v>7779.2000000000053</v>
      </c>
      <c r="E3" s="17">
        <v>7602.0200000000086</v>
      </c>
      <c r="F3" s="17">
        <v>11947.219999999994</v>
      </c>
      <c r="G3" s="17">
        <v>6755.78</v>
      </c>
      <c r="H3">
        <f>_xlfn.VAR.S(B3:G3)</f>
        <v>5308515.5682666544</v>
      </c>
    </row>
    <row r="4" spans="1:8" x14ac:dyDescent="0.3">
      <c r="A4" s="14" t="s">
        <v>1917</v>
      </c>
      <c r="B4" s="17">
        <v>0</v>
      </c>
      <c r="C4" s="17">
        <v>3297.83</v>
      </c>
      <c r="D4" s="17">
        <v>5029.1100000000006</v>
      </c>
      <c r="E4" s="17">
        <v>2934.7799999999997</v>
      </c>
      <c r="F4" s="17">
        <v>4498.619999999999</v>
      </c>
      <c r="G4" s="17">
        <v>0</v>
      </c>
      <c r="H4">
        <f>_xlfn.VAR.S(B4:G4)</f>
        <v>4724018.5669066655</v>
      </c>
    </row>
    <row r="5" spans="1:8" x14ac:dyDescent="0.3">
      <c r="A5" s="14" t="s">
        <v>1957</v>
      </c>
      <c r="B5" s="17">
        <v>4176.7800000000007</v>
      </c>
      <c r="C5" s="17">
        <v>3843.8999999999992</v>
      </c>
      <c r="D5" s="17">
        <v>6100.8300000000008</v>
      </c>
      <c r="E5" s="17">
        <v>3644.32</v>
      </c>
      <c r="F5" s="17">
        <v>5168.2900000000009</v>
      </c>
      <c r="G5" s="17">
        <v>1837.8599999999997</v>
      </c>
      <c r="H5">
        <f>_xlfn.VAR.S(B5:G5)</f>
        <v>2107207.7426666645</v>
      </c>
    </row>
    <row r="6" spans="1:8" x14ac:dyDescent="0.3">
      <c r="A6" s="14" t="s">
        <v>1931</v>
      </c>
      <c r="B6" s="17">
        <v>1795.9499999999998</v>
      </c>
      <c r="C6" s="17">
        <v>3070.44</v>
      </c>
      <c r="D6" s="17">
        <v>1104.5999999999999</v>
      </c>
      <c r="E6" s="17">
        <v>2908.2800000000007</v>
      </c>
      <c r="F6" s="17">
        <v>3114.4400000000023</v>
      </c>
      <c r="G6" s="17">
        <v>274.39999999999998</v>
      </c>
      <c r="H6">
        <f>_xlfn.VAR.S(B6:G6)</f>
        <v>1404376.6585500024</v>
      </c>
    </row>
    <row r="7" spans="1:8" x14ac:dyDescent="0.3">
      <c r="A7" s="14" t="s">
        <v>1922</v>
      </c>
      <c r="B7" s="17">
        <v>581.66</v>
      </c>
      <c r="C7" s="17">
        <v>1273.8499999999999</v>
      </c>
      <c r="D7" s="17">
        <v>1802.7399999999996</v>
      </c>
      <c r="E7" s="17">
        <v>2033.6200000000001</v>
      </c>
      <c r="F7" s="17">
        <v>2562.5700000000002</v>
      </c>
      <c r="G7" s="17">
        <v>677.46999999999991</v>
      </c>
      <c r="H7">
        <f>_xlfn.VAR.S(B7:G7)</f>
        <v>615146.37757666747</v>
      </c>
    </row>
    <row r="8" spans="1:8" x14ac:dyDescent="0.3">
      <c r="A8" s="14" t="s">
        <v>1921</v>
      </c>
      <c r="B8" s="17">
        <v>67.34</v>
      </c>
      <c r="C8" s="17">
        <v>1145.67</v>
      </c>
      <c r="D8" s="17">
        <v>1551.0699999999995</v>
      </c>
      <c r="E8" s="17">
        <v>1268.19</v>
      </c>
      <c r="F8" s="17">
        <v>456.58000000000004</v>
      </c>
      <c r="G8" s="17">
        <v>396.56</v>
      </c>
      <c r="H8">
        <f>_xlfn.VAR.S(B8:G8)</f>
        <v>343814.35282999976</v>
      </c>
    </row>
    <row r="9" spans="1:8" x14ac:dyDescent="0.3">
      <c r="A9" s="14" t="s">
        <v>1960</v>
      </c>
      <c r="B9" s="17">
        <v>0</v>
      </c>
      <c r="C9" s="17">
        <v>538.69999999999993</v>
      </c>
      <c r="D9" s="17">
        <v>799.31999999999994</v>
      </c>
      <c r="E9" s="17">
        <v>1323.4600000000005</v>
      </c>
      <c r="F9" s="17">
        <v>877.54000000000008</v>
      </c>
      <c r="G9" s="17">
        <v>621.94999999999993</v>
      </c>
      <c r="H9">
        <f>_xlfn.VAR.S(B9:G9)</f>
        <v>190388.57759000006</v>
      </c>
    </row>
    <row r="10" spans="1:8" x14ac:dyDescent="0.3">
      <c r="A10" s="14" t="s">
        <v>1915</v>
      </c>
      <c r="B10" s="17">
        <v>1424.46</v>
      </c>
      <c r="C10" s="17">
        <v>1871.4700000000003</v>
      </c>
      <c r="D10" s="17">
        <v>1819.87</v>
      </c>
      <c r="E10" s="17">
        <v>1610.0000000000002</v>
      </c>
      <c r="F10" s="17">
        <v>2410.6799999999998</v>
      </c>
      <c r="G10" s="17">
        <v>1212.3899999999999</v>
      </c>
      <c r="H10">
        <f>_xlfn.VAR.S(B10:G10)</f>
        <v>173385.7862166673</v>
      </c>
    </row>
    <row r="11" spans="1:8" x14ac:dyDescent="0.3">
      <c r="A11" s="14" t="s">
        <v>1913</v>
      </c>
      <c r="B11" s="17">
        <v>234.74</v>
      </c>
      <c r="C11" s="17">
        <v>551.07999999999993</v>
      </c>
      <c r="D11" s="17">
        <v>902.4</v>
      </c>
      <c r="E11" s="17">
        <v>822.45999999999992</v>
      </c>
      <c r="F11" s="17">
        <v>1346.7500000000005</v>
      </c>
      <c r="G11" s="17">
        <v>504.02</v>
      </c>
      <c r="H11">
        <f>_xlfn.VAR.S(B11:G11)</f>
        <v>149391.12361666662</v>
      </c>
    </row>
    <row r="12" spans="1:8" x14ac:dyDescent="0.3">
      <c r="A12" s="14" t="s">
        <v>1928</v>
      </c>
      <c r="B12" s="17">
        <v>0</v>
      </c>
      <c r="C12" s="17">
        <v>346.71000000000004</v>
      </c>
      <c r="D12" s="17">
        <v>780.23000000000013</v>
      </c>
      <c r="E12" s="17">
        <v>0</v>
      </c>
      <c r="F12" s="17">
        <v>0</v>
      </c>
      <c r="G12" s="17">
        <v>0</v>
      </c>
      <c r="H12">
        <f>_xlfn.VAR.S(B12:G12)</f>
        <v>103460.20994666668</v>
      </c>
    </row>
    <row r="13" spans="1:8" x14ac:dyDescent="0.3">
      <c r="A13" s="14" t="s">
        <v>1952</v>
      </c>
      <c r="B13" s="17">
        <v>0</v>
      </c>
      <c r="C13" s="17">
        <v>0</v>
      </c>
      <c r="D13" s="17">
        <v>0</v>
      </c>
      <c r="E13" s="17">
        <v>181.44</v>
      </c>
      <c r="F13" s="17">
        <v>770.55000000000007</v>
      </c>
      <c r="G13" s="17">
        <v>0</v>
      </c>
      <c r="H13">
        <f>_xlfn.VAR.S(B13:G13)</f>
        <v>95124.056550000023</v>
      </c>
    </row>
    <row r="14" spans="1:8" x14ac:dyDescent="0.3">
      <c r="A14" s="14" t="s">
        <v>1933</v>
      </c>
      <c r="B14" s="17">
        <v>0</v>
      </c>
      <c r="C14" s="17">
        <v>632.30999999999995</v>
      </c>
      <c r="D14" s="17">
        <v>59.37</v>
      </c>
      <c r="E14" s="17">
        <v>0</v>
      </c>
      <c r="F14" s="17">
        <v>0</v>
      </c>
      <c r="G14" s="17">
        <v>0</v>
      </c>
      <c r="H14">
        <f>_xlfn.VAR.S(B14:G14)</f>
        <v>64720.772519999999</v>
      </c>
    </row>
    <row r="15" spans="1:8" x14ac:dyDescent="0.3">
      <c r="A15" s="14" t="s">
        <v>1926</v>
      </c>
      <c r="B15" s="17">
        <v>552.72</v>
      </c>
      <c r="C15" s="17">
        <v>542.02</v>
      </c>
      <c r="D15" s="17">
        <v>351.2</v>
      </c>
      <c r="E15" s="17">
        <v>176.12</v>
      </c>
      <c r="F15" s="17">
        <v>0</v>
      </c>
      <c r="G15" s="17">
        <v>0</v>
      </c>
      <c r="H15">
        <f>_xlfn.VAR.S(B15:G15)</f>
        <v>63026.33318666667</v>
      </c>
    </row>
    <row r="16" spans="1:8" x14ac:dyDescent="0.3">
      <c r="A16" s="14" t="s">
        <v>1955</v>
      </c>
      <c r="B16" s="17">
        <v>0</v>
      </c>
      <c r="C16" s="17">
        <v>0</v>
      </c>
      <c r="D16" s="17">
        <v>0</v>
      </c>
      <c r="E16" s="17">
        <v>0</v>
      </c>
      <c r="F16" s="17">
        <v>339.3</v>
      </c>
      <c r="G16" s="17">
        <v>0</v>
      </c>
      <c r="H16">
        <f>_xlfn.VAR.S(B16:G16)</f>
        <v>19187.415000000001</v>
      </c>
    </row>
    <row r="17" spans="1:8" x14ac:dyDescent="0.3">
      <c r="A17" s="14" t="s">
        <v>1951</v>
      </c>
      <c r="B17" s="17">
        <v>0</v>
      </c>
      <c r="C17" s="17">
        <v>0</v>
      </c>
      <c r="D17" s="17">
        <v>0</v>
      </c>
      <c r="E17" s="17">
        <v>0</v>
      </c>
      <c r="F17" s="17">
        <v>318.34000000000003</v>
      </c>
      <c r="G17" s="17">
        <v>0</v>
      </c>
      <c r="H17">
        <f>_xlfn.VAR.S(B17:G17)</f>
        <v>16890.059266666671</v>
      </c>
    </row>
    <row r="18" spans="1:8" x14ac:dyDescent="0.3">
      <c r="A18" s="14" t="s">
        <v>1962</v>
      </c>
      <c r="B18" s="17">
        <v>0</v>
      </c>
      <c r="C18" s="17">
        <v>19.649999999999999</v>
      </c>
      <c r="D18" s="17">
        <v>37.99</v>
      </c>
      <c r="E18" s="17">
        <v>18.77</v>
      </c>
      <c r="F18" s="17">
        <v>300.38</v>
      </c>
      <c r="G18" s="17">
        <v>0</v>
      </c>
      <c r="H18">
        <f>_xlfn.VAR.S(B18:G18)</f>
        <v>13749.607176666666</v>
      </c>
    </row>
    <row r="19" spans="1:8" x14ac:dyDescent="0.3">
      <c r="A19" s="14" t="s">
        <v>1927</v>
      </c>
      <c r="B19" s="17">
        <v>585.16</v>
      </c>
      <c r="C19" s="17">
        <v>534.49999999999989</v>
      </c>
      <c r="D19" s="17">
        <v>543.24</v>
      </c>
      <c r="E19" s="17">
        <v>513.9</v>
      </c>
      <c r="F19" s="17">
        <v>290.52</v>
      </c>
      <c r="G19" s="17">
        <v>452.16</v>
      </c>
      <c r="H19">
        <f>_xlfn.VAR.S(B19:G19)</f>
        <v>11119.068159999977</v>
      </c>
    </row>
    <row r="20" spans="1:8" x14ac:dyDescent="0.3">
      <c r="A20" s="14" t="s">
        <v>1914</v>
      </c>
      <c r="B20" s="17">
        <v>0</v>
      </c>
      <c r="C20" s="17">
        <v>0</v>
      </c>
      <c r="D20" s="17">
        <v>92.88</v>
      </c>
      <c r="E20" s="17">
        <v>181.08</v>
      </c>
      <c r="F20" s="17">
        <v>145.87</v>
      </c>
      <c r="G20" s="17">
        <v>241.44000000000003</v>
      </c>
      <c r="H20">
        <f>_xlfn.VAR.S(B20:G20)</f>
        <v>9621.6644966666681</v>
      </c>
    </row>
    <row r="21" spans="1:8" x14ac:dyDescent="0.3">
      <c r="A21" s="14" t="s">
        <v>1925</v>
      </c>
      <c r="B21" s="17">
        <v>57.73</v>
      </c>
      <c r="C21" s="17">
        <v>181.24</v>
      </c>
      <c r="D21" s="17">
        <v>115.81</v>
      </c>
      <c r="E21" s="17">
        <v>194.12</v>
      </c>
      <c r="F21" s="17">
        <v>0</v>
      </c>
      <c r="G21" s="17">
        <v>0</v>
      </c>
      <c r="H21">
        <f>_xlfn.VAR.S(B21:G21)</f>
        <v>7412.0038666666715</v>
      </c>
    </row>
    <row r="22" spans="1:8" x14ac:dyDescent="0.3">
      <c r="A22" s="14" t="s">
        <v>1929</v>
      </c>
      <c r="B22" s="17">
        <v>273.43000000000006</v>
      </c>
      <c r="C22" s="17">
        <v>361.76</v>
      </c>
      <c r="D22" s="17">
        <v>348.08000000000004</v>
      </c>
      <c r="E22" s="17">
        <v>289.76000000000005</v>
      </c>
      <c r="F22" s="17">
        <v>254.56000000000003</v>
      </c>
      <c r="G22" s="17">
        <v>124.48000000000002</v>
      </c>
      <c r="H22">
        <f>_xlfn.VAR.S(B22:G22)</f>
        <v>7232.3312700000124</v>
      </c>
    </row>
    <row r="23" spans="1:8" x14ac:dyDescent="0.3">
      <c r="A23" s="14" t="s">
        <v>1956</v>
      </c>
      <c r="B23" s="17">
        <v>46.849999999999994</v>
      </c>
      <c r="C23" s="17">
        <v>141.47999999999999</v>
      </c>
      <c r="D23" s="17">
        <v>215.92</v>
      </c>
      <c r="E23" s="17">
        <v>245.65999999999994</v>
      </c>
      <c r="F23" s="17">
        <v>221.04999999999998</v>
      </c>
      <c r="G23" s="17">
        <v>124.92999999999998</v>
      </c>
      <c r="H23">
        <f>_xlfn.VAR.S(B23:G23)</f>
        <v>5670.5840566666684</v>
      </c>
    </row>
    <row r="24" spans="1:8" x14ac:dyDescent="0.3">
      <c r="A24" s="14" t="s">
        <v>1932</v>
      </c>
      <c r="B24" s="17">
        <v>144.88999999999999</v>
      </c>
      <c r="C24" s="17">
        <v>155.23000000000002</v>
      </c>
      <c r="D24" s="17">
        <v>0</v>
      </c>
      <c r="E24" s="17">
        <v>0</v>
      </c>
      <c r="F24" s="17">
        <v>87.91</v>
      </c>
      <c r="G24" s="17">
        <v>0</v>
      </c>
      <c r="H24">
        <f>_xlfn.VAR.S(B24:G24)</f>
        <v>5544.6172566666655</v>
      </c>
    </row>
    <row r="25" spans="1:8" x14ac:dyDescent="0.3">
      <c r="A25" s="14" t="s">
        <v>1916</v>
      </c>
      <c r="B25" s="17">
        <v>171.16000000000003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>
        <f>_xlfn.VAR.S(B25:G25)</f>
        <v>4882.6242666666676</v>
      </c>
    </row>
    <row r="26" spans="1:8" x14ac:dyDescent="0.3">
      <c r="A26" s="14" t="s">
        <v>1959</v>
      </c>
      <c r="B26" s="17">
        <v>49.92</v>
      </c>
      <c r="C26" s="17">
        <v>178.32</v>
      </c>
      <c r="D26" s="17">
        <v>141.12</v>
      </c>
      <c r="E26" s="17">
        <v>83.58</v>
      </c>
      <c r="F26" s="17">
        <v>11.36</v>
      </c>
      <c r="G26" s="17">
        <v>22.72</v>
      </c>
      <c r="H26">
        <f>_xlfn.VAR.S(B26:G26)</f>
        <v>4460.8668399999997</v>
      </c>
    </row>
    <row r="27" spans="1:8" x14ac:dyDescent="0.3">
      <c r="A27" s="14" t="s">
        <v>1961</v>
      </c>
      <c r="B27" s="17">
        <v>166.18</v>
      </c>
      <c r="C27" s="17">
        <v>214.51</v>
      </c>
      <c r="D27" s="17">
        <v>93.84</v>
      </c>
      <c r="E27" s="17">
        <v>51.93</v>
      </c>
      <c r="F27" s="17">
        <v>72.360000000000014</v>
      </c>
      <c r="G27" s="17">
        <v>54.43</v>
      </c>
      <c r="H27">
        <f>_xlfn.VAR.S(B27:G27)</f>
        <v>4441.8007500000067</v>
      </c>
    </row>
    <row r="28" spans="1:8" x14ac:dyDescent="0.3">
      <c r="A28" s="14" t="s">
        <v>1919</v>
      </c>
      <c r="B28" s="17">
        <v>0</v>
      </c>
      <c r="C28" s="17">
        <v>8.93</v>
      </c>
      <c r="D28" s="17">
        <v>27.22</v>
      </c>
      <c r="E28" s="17">
        <v>40.44</v>
      </c>
      <c r="F28" s="17">
        <v>155.51</v>
      </c>
      <c r="G28" s="17">
        <v>0</v>
      </c>
      <c r="H28">
        <f>_xlfn.VAR.S(B28:G28)</f>
        <v>3532.2050666666664</v>
      </c>
    </row>
    <row r="29" spans="1:8" x14ac:dyDescent="0.3">
      <c r="A29" s="14" t="s">
        <v>1954</v>
      </c>
      <c r="B29" s="17">
        <v>140.58000000000001</v>
      </c>
      <c r="C29" s="17">
        <v>131.4</v>
      </c>
      <c r="D29" s="17">
        <v>176.73000000000002</v>
      </c>
      <c r="E29" s="17">
        <v>78.06</v>
      </c>
      <c r="F29" s="17">
        <v>47.11</v>
      </c>
      <c r="G29" s="17">
        <v>27.18</v>
      </c>
      <c r="H29">
        <f>_xlfn.VAR.S(B29:G29)</f>
        <v>3420.2940266666715</v>
      </c>
    </row>
    <row r="30" spans="1:8" x14ac:dyDescent="0.3">
      <c r="A30" s="14" t="s">
        <v>1924</v>
      </c>
      <c r="B30" s="17">
        <v>0</v>
      </c>
      <c r="C30" s="17">
        <v>0</v>
      </c>
      <c r="D30" s="17">
        <v>0</v>
      </c>
      <c r="E30" s="17">
        <v>126.63</v>
      </c>
      <c r="F30" s="17">
        <v>0</v>
      </c>
      <c r="G30" s="17">
        <v>0</v>
      </c>
      <c r="H30">
        <f>_xlfn.VAR.S(B30:G30)</f>
        <v>2672.5261499999997</v>
      </c>
    </row>
    <row r="31" spans="1:8" x14ac:dyDescent="0.3">
      <c r="A31" s="14" t="s">
        <v>1923</v>
      </c>
      <c r="B31" s="17">
        <v>112.94</v>
      </c>
      <c r="C31" s="17">
        <v>0</v>
      </c>
      <c r="D31" s="17">
        <v>65.16</v>
      </c>
      <c r="E31" s="17">
        <v>65.16</v>
      </c>
      <c r="F31" s="17">
        <v>86.88</v>
      </c>
      <c r="G31" s="17">
        <v>0</v>
      </c>
      <c r="H31">
        <f>_xlfn.VAR.S(B31:G31)</f>
        <v>2125.9651866666668</v>
      </c>
    </row>
    <row r="32" spans="1:8" x14ac:dyDescent="0.3">
      <c r="A32" s="14" t="s">
        <v>1948</v>
      </c>
      <c r="B32" s="17">
        <v>0</v>
      </c>
      <c r="C32" s="17">
        <v>0</v>
      </c>
      <c r="D32" s="17">
        <v>0</v>
      </c>
      <c r="E32" s="17">
        <v>25.15</v>
      </c>
      <c r="F32" s="17">
        <v>85.51</v>
      </c>
      <c r="G32" s="17">
        <v>60.460000000000008</v>
      </c>
      <c r="H32">
        <f>_xlfn.VAR.S(B32:G32)</f>
        <v>1343.9103600000003</v>
      </c>
    </row>
    <row r="33" spans="1:8" x14ac:dyDescent="0.3">
      <c r="A33" s="14" t="s">
        <v>1947</v>
      </c>
      <c r="B33" s="17">
        <v>45.419999999999995</v>
      </c>
      <c r="C33" s="17">
        <v>46.480000000000004</v>
      </c>
      <c r="D33" s="17">
        <v>89.77</v>
      </c>
      <c r="E33" s="17">
        <v>57.120000000000005</v>
      </c>
      <c r="F33" s="17">
        <v>70.56</v>
      </c>
      <c r="G33" s="17">
        <v>0</v>
      </c>
      <c r="H33">
        <f>_xlfn.VAR.S(B33:G33)</f>
        <v>914.77145666666615</v>
      </c>
    </row>
    <row r="34" spans="1:8" x14ac:dyDescent="0.3">
      <c r="A34" s="14" t="s">
        <v>1930</v>
      </c>
      <c r="B34" s="17">
        <v>50.17</v>
      </c>
      <c r="C34" s="17">
        <v>51.550000000000004</v>
      </c>
      <c r="D34" s="17">
        <v>88.710000000000022</v>
      </c>
      <c r="E34" s="17">
        <v>17.759999999999998</v>
      </c>
      <c r="F34" s="17">
        <v>75.429999999999993</v>
      </c>
      <c r="G34" s="17">
        <v>43.82</v>
      </c>
      <c r="H34">
        <f>_xlfn.VAR.S(B34:G34)</f>
        <v>619.93962666666846</v>
      </c>
    </row>
    <row r="35" spans="1:8" x14ac:dyDescent="0.3">
      <c r="A35" s="14" t="s">
        <v>1950</v>
      </c>
      <c r="B35" s="17">
        <v>0</v>
      </c>
      <c r="C35" s="17">
        <v>0</v>
      </c>
      <c r="D35" s="17">
        <v>48.24</v>
      </c>
      <c r="E35" s="17">
        <v>0</v>
      </c>
      <c r="F35" s="17">
        <v>24.12</v>
      </c>
      <c r="G35" s="17">
        <v>36.18</v>
      </c>
      <c r="H35">
        <f>_xlfn.VAR.S(B35:G35)</f>
        <v>450.87516000000016</v>
      </c>
    </row>
    <row r="36" spans="1:8" x14ac:dyDescent="0.3">
      <c r="A36" s="14" t="s">
        <v>1946</v>
      </c>
      <c r="B36" s="17">
        <v>0</v>
      </c>
      <c r="C36" s="17">
        <v>0</v>
      </c>
      <c r="D36" s="17">
        <v>0</v>
      </c>
      <c r="E36" s="17">
        <v>0</v>
      </c>
      <c r="F36" s="17">
        <v>44.66</v>
      </c>
      <c r="G36" s="17">
        <v>0</v>
      </c>
      <c r="H36">
        <f>_xlfn.VAR.S(B36:G36)</f>
        <v>332.41926666666666</v>
      </c>
    </row>
    <row r="37" spans="1:8" x14ac:dyDescent="0.3">
      <c r="A37" s="14" t="s">
        <v>1953</v>
      </c>
      <c r="B37" s="17">
        <v>0</v>
      </c>
      <c r="C37" s="17">
        <v>0</v>
      </c>
      <c r="D37" s="17">
        <v>18.54</v>
      </c>
      <c r="E37" s="17">
        <v>0</v>
      </c>
      <c r="F37" s="17">
        <v>41.2</v>
      </c>
      <c r="G37" s="17">
        <v>20.6</v>
      </c>
      <c r="H37">
        <f>_xlfn.VAR.S(B37:G37)</f>
        <v>277.95580000000007</v>
      </c>
    </row>
    <row r="38" spans="1:8" x14ac:dyDescent="0.3">
      <c r="A38" s="14" t="s">
        <v>1920</v>
      </c>
      <c r="B38" s="17">
        <v>0</v>
      </c>
      <c r="C38" s="17">
        <v>0</v>
      </c>
      <c r="D38" s="17">
        <v>10.08</v>
      </c>
      <c r="E38" s="17">
        <v>30.240000000000002</v>
      </c>
      <c r="F38" s="17">
        <v>29.700000000000003</v>
      </c>
      <c r="G38" s="17">
        <v>0</v>
      </c>
      <c r="H38">
        <f>_xlfn.VAR.S(B38:G38)</f>
        <v>216.20412000000002</v>
      </c>
    </row>
    <row r="39" spans="1:8" x14ac:dyDescent="0.3">
      <c r="A39" s="14" t="s">
        <v>1949</v>
      </c>
      <c r="B39" s="17">
        <v>0</v>
      </c>
      <c r="C39" s="17">
        <v>0</v>
      </c>
      <c r="D39" s="17">
        <v>0</v>
      </c>
      <c r="E39" s="17">
        <v>0</v>
      </c>
      <c r="F39" s="17">
        <v>20.16</v>
      </c>
      <c r="G39" s="17">
        <v>0</v>
      </c>
      <c r="H39">
        <f>_xlfn.VAR.S(B39:G39)</f>
        <v>67.737600000000015</v>
      </c>
    </row>
    <row r="40" spans="1:8" x14ac:dyDescent="0.3">
      <c r="A40" s="14" t="s">
        <v>1958</v>
      </c>
      <c r="B40" s="17">
        <v>0</v>
      </c>
      <c r="C40" s="17">
        <v>0</v>
      </c>
      <c r="D40" s="17">
        <v>0</v>
      </c>
      <c r="E40" s="17">
        <v>0</v>
      </c>
      <c r="F40" s="17">
        <v>14.940000000000001</v>
      </c>
      <c r="G40" s="17">
        <v>0</v>
      </c>
      <c r="H40">
        <f>_xlfn.VAR.S(B40:G40)</f>
        <v>37.200600000000009</v>
      </c>
    </row>
  </sheetData>
  <autoFilter ref="A1:H40" xr:uid="{ED8770A8-5BB4-4462-A040-69069E6C040D}">
    <sortState xmlns:xlrd2="http://schemas.microsoft.com/office/spreadsheetml/2017/richdata2" ref="A2:H40">
      <sortCondition descending="1" ref="H1:H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7775-C640-44CF-A466-56D486955FC7}">
  <dimension ref="A1:R2380"/>
  <sheetViews>
    <sheetView topLeftCell="K1" zoomScale="60" zoomScaleNormal="60" workbookViewId="0">
      <selection activeCell="V14" sqref="V14"/>
    </sheetView>
  </sheetViews>
  <sheetFormatPr defaultRowHeight="14" x14ac:dyDescent="0.3"/>
  <cols>
    <col min="1" max="1" width="12.25" bestFit="1" customWidth="1"/>
    <col min="2" max="3" width="12.25" customWidth="1"/>
    <col min="4" max="4" width="38.83203125" bestFit="1" customWidth="1"/>
    <col min="5" max="5" width="11.5" bestFit="1" customWidth="1"/>
    <col min="6" max="6" width="21.4140625" bestFit="1" customWidth="1"/>
    <col min="7" max="7" width="48.4140625" bestFit="1" customWidth="1"/>
    <col min="8" max="8" width="25.9140625" bestFit="1" customWidth="1"/>
    <col min="9" max="9" width="18.9140625" bestFit="1" customWidth="1"/>
    <col min="11" max="11" width="86.58203125" customWidth="1"/>
    <col min="12" max="12" width="15.9140625" bestFit="1" customWidth="1"/>
    <col min="13" max="13" width="14.5" bestFit="1" customWidth="1"/>
    <col min="14" max="14" width="18.9140625" bestFit="1" customWidth="1"/>
    <col min="15" max="15" width="17.25" bestFit="1" customWidth="1"/>
    <col min="16" max="16" width="23.4140625" customWidth="1"/>
    <col min="17" max="17" width="21.08203125" bestFit="1" customWidth="1"/>
    <col min="18" max="18" width="20.9140625" bestFit="1" customWidth="1"/>
  </cols>
  <sheetData>
    <row r="1" spans="1:18" ht="30" customHeight="1" thickBot="1" x14ac:dyDescent="0.35">
      <c r="A1" s="1" t="s">
        <v>0</v>
      </c>
      <c r="B1" s="1" t="s">
        <v>1943</v>
      </c>
      <c r="C1" s="1" t="s">
        <v>1944</v>
      </c>
      <c r="D1" s="1" t="s">
        <v>1</v>
      </c>
      <c r="E1" s="1" t="s">
        <v>1936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8" t="s">
        <v>1911</v>
      </c>
      <c r="P1" s="8" t="s">
        <v>1912</v>
      </c>
      <c r="Q1" s="8" t="s">
        <v>1934</v>
      </c>
      <c r="R1" s="8" t="s">
        <v>1935</v>
      </c>
    </row>
    <row r="2" spans="1:18" ht="22" customHeight="1" x14ac:dyDescent="0.3">
      <c r="A2" s="2">
        <v>44038</v>
      </c>
      <c r="B2" s="12" t="str">
        <f>TEXT(A2,"MMMM, YYYY")</f>
        <v>July, 2020</v>
      </c>
      <c r="C2" s="12" t="str">
        <f>B2&amp;"´"</f>
        <v>July, 2020´</v>
      </c>
      <c r="D2" s="3" t="s">
        <v>11</v>
      </c>
      <c r="E2" s="13" t="s">
        <v>1937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4">
        <v>14496</v>
      </c>
      <c r="M2" s="4">
        <v>14.5</v>
      </c>
      <c r="N2" s="4">
        <v>291000</v>
      </c>
      <c r="O2">
        <f>N2/L2</f>
        <v>20.07450331125828</v>
      </c>
      <c r="P2" t="str">
        <f>IF(ISNUMBER(SEARCH("IMAZETHAPYR",K2)),"Imazethapyr",IF(ISNUMBER(SEARCH("NIPPON 40",K2)),"Nicosulfuron",IF(ISNUMBER(SEARCH("PICLORAM",K2)),"Picloram",IF(ISNUMBER(SEARCH("GLYPHOSATE",K2)),"Glyphosate",IF(ISNUMBER(SEARCH("FLUTRIAFOL",K2)),"Flutriafol",IF(ISNUMBER(SEARCH("IMIDACLOPRID",K2)),"Imidacloprid",IF(ISNUMBER(SEARCH("CYHALOTHRIN",K2)),"Cyhalothrin","FIX IT")))))))</f>
        <v>Imazethapyr</v>
      </c>
      <c r="Q2" t="str">
        <f>VLOOKUP(P2,[1]Sheet1!$A$1:$C$40,2,FALSE)</f>
        <v>Kyte</v>
      </c>
      <c r="R2" t="str">
        <f>VLOOKUP(P2,[1]Sheet1!$A$1:$C$40,3,FALSE)</f>
        <v>Herbicide</v>
      </c>
    </row>
    <row r="3" spans="1:18" ht="22" customHeight="1" x14ac:dyDescent="0.3">
      <c r="A3" s="5">
        <v>44038</v>
      </c>
      <c r="B3" s="12" t="str">
        <f t="shared" ref="B3:B66" si="0">TEXT(A3,"MMMM, YYYY")</f>
        <v>July, 2020</v>
      </c>
      <c r="C3" s="12" t="str">
        <f t="shared" ref="C3:C66" si="1">B3&amp;"´"</f>
        <v>July, 2020´</v>
      </c>
      <c r="D3" s="6" t="s">
        <v>11</v>
      </c>
      <c r="E3" s="13" t="s">
        <v>1937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18</v>
      </c>
      <c r="K3" s="9" t="s">
        <v>19</v>
      </c>
      <c r="L3" s="7">
        <v>22720</v>
      </c>
      <c r="M3" s="7">
        <v>22.72</v>
      </c>
      <c r="N3" s="7">
        <v>75200</v>
      </c>
      <c r="O3">
        <f t="shared" ref="O3:O65" si="2">N3/L3</f>
        <v>3.3098591549295775</v>
      </c>
      <c r="P3" t="str">
        <f t="shared" ref="P3:P65" si="3">IF(ISNUMBER(SEARCH("IMAZETHAPYR",K3)),"Imazethapyr",IF(ISNUMBER(SEARCH("NIPPON 40",K3)),"Nicosulfuron",IF(ISNUMBER(SEARCH("PICLORAM",K3)),"Picloram",IF(ISNUMBER(SEARCH("GLYPHOSATE",K3)),"Glyphosate",IF(ISNUMBER(SEARCH("FLUTRIAFOL",K3)),"Flutriafol",IF(ISNUMBER(SEARCH("IMIDACLOPRID",K3)),"Imidacloprid",IF(ISNUMBER(SEARCH("CYHALOTHRIN",K3)),"Cyhalothrin","FIX IT")))))))</f>
        <v>Nicosulfuron</v>
      </c>
      <c r="Q3" t="str">
        <f>VLOOKUP(P3,[1]Sheet1!$A$1:$C$40,2,FALSE)</f>
        <v>Nippon 40</v>
      </c>
      <c r="R3" t="str">
        <f>VLOOKUP(P3,[1]Sheet1!$A$1:$C$40,3,FALSE)</f>
        <v>Herbicide</v>
      </c>
    </row>
    <row r="4" spans="1:18" ht="22" customHeight="1" x14ac:dyDescent="0.3">
      <c r="A4" s="2">
        <v>44037</v>
      </c>
      <c r="B4" s="12" t="str">
        <f t="shared" si="0"/>
        <v>July, 2020</v>
      </c>
      <c r="C4" s="12" t="str">
        <f t="shared" si="1"/>
        <v>July, 2020´</v>
      </c>
      <c r="D4" s="3" t="s">
        <v>11</v>
      </c>
      <c r="E4" s="13" t="s">
        <v>1937</v>
      </c>
      <c r="F4" s="3" t="s">
        <v>20</v>
      </c>
      <c r="G4" s="3" t="s">
        <v>13</v>
      </c>
      <c r="H4" s="3" t="s">
        <v>14</v>
      </c>
      <c r="I4" s="3" t="s">
        <v>21</v>
      </c>
      <c r="J4" s="3" t="s">
        <v>22</v>
      </c>
      <c r="K4" s="3" t="s">
        <v>23</v>
      </c>
      <c r="L4" s="4">
        <v>20800</v>
      </c>
      <c r="M4" s="4">
        <v>20.8</v>
      </c>
      <c r="N4" s="4">
        <v>622000</v>
      </c>
      <c r="O4">
        <f t="shared" si="2"/>
        <v>29.903846153846153</v>
      </c>
      <c r="P4" t="str">
        <f t="shared" si="3"/>
        <v>Picloram</v>
      </c>
      <c r="Q4" t="str">
        <f>VLOOKUP(P4,[1]Sheet1!$A$1:$C$40,2,FALSE)</f>
        <v>Not Identified</v>
      </c>
      <c r="R4" t="str">
        <f>VLOOKUP(P4,[1]Sheet1!$A$1:$C$40,3,FALSE)</f>
        <v>Herbicide</v>
      </c>
    </row>
    <row r="5" spans="1:18" ht="22" customHeight="1" x14ac:dyDescent="0.3">
      <c r="A5" s="5">
        <v>44037</v>
      </c>
      <c r="B5" s="12" t="str">
        <f t="shared" si="0"/>
        <v>July, 2020</v>
      </c>
      <c r="C5" s="12" t="str">
        <f t="shared" si="1"/>
        <v>July, 2020´</v>
      </c>
      <c r="D5" s="6" t="s">
        <v>11</v>
      </c>
      <c r="E5" s="13" t="s">
        <v>1937</v>
      </c>
      <c r="F5" s="6" t="s">
        <v>20</v>
      </c>
      <c r="G5" s="6" t="s">
        <v>13</v>
      </c>
      <c r="H5" s="6" t="s">
        <v>14</v>
      </c>
      <c r="I5" s="6" t="s">
        <v>21</v>
      </c>
      <c r="J5" s="6" t="s">
        <v>24</v>
      </c>
      <c r="K5" s="6" t="s">
        <v>25</v>
      </c>
      <c r="L5" s="7">
        <v>130390</v>
      </c>
      <c r="M5" s="7">
        <v>130.38999999999999</v>
      </c>
      <c r="N5" s="7">
        <v>377000</v>
      </c>
      <c r="O5">
        <f t="shared" si="2"/>
        <v>2.8913260219341974</v>
      </c>
      <c r="P5" t="str">
        <f t="shared" si="3"/>
        <v>Glyphosate</v>
      </c>
      <c r="Q5" t="str">
        <f>VLOOKUP(P5,[1]Sheet1!$A$1:$C$40,2,FALSE)</f>
        <v>Nufosate</v>
      </c>
      <c r="R5" t="str">
        <f>VLOOKUP(P5,[1]Sheet1!$A$1:$C$40,3,FALSE)</f>
        <v>Herbicide</v>
      </c>
    </row>
    <row r="6" spans="1:18" ht="22" customHeight="1" x14ac:dyDescent="0.3">
      <c r="A6" s="2">
        <v>44037</v>
      </c>
      <c r="B6" s="12" t="str">
        <f t="shared" si="0"/>
        <v>July, 2020</v>
      </c>
      <c r="C6" s="12" t="str">
        <f t="shared" si="1"/>
        <v>July, 2020´</v>
      </c>
      <c r="D6" s="3" t="s">
        <v>11</v>
      </c>
      <c r="E6" s="13" t="s">
        <v>1937</v>
      </c>
      <c r="F6" s="3" t="s">
        <v>20</v>
      </c>
      <c r="G6" s="3" t="s">
        <v>13</v>
      </c>
      <c r="H6" s="3" t="s">
        <v>14</v>
      </c>
      <c r="I6" s="3" t="s">
        <v>21</v>
      </c>
      <c r="J6" s="3" t="s">
        <v>22</v>
      </c>
      <c r="K6" s="3" t="s">
        <v>26</v>
      </c>
      <c r="L6" s="4">
        <v>104000</v>
      </c>
      <c r="M6" s="4">
        <v>104</v>
      </c>
      <c r="N6" s="4">
        <v>3112000</v>
      </c>
      <c r="O6">
        <f t="shared" si="2"/>
        <v>29.923076923076923</v>
      </c>
      <c r="P6" t="str">
        <f t="shared" si="3"/>
        <v>Picloram</v>
      </c>
      <c r="Q6" t="str">
        <f>VLOOKUP(P6,[1]Sheet1!$A$1:$C$40,2,FALSE)</f>
        <v>Not Identified</v>
      </c>
      <c r="R6" t="str">
        <f>VLOOKUP(P6,[1]Sheet1!$A$1:$C$40,3,FALSE)</f>
        <v>Herbicide</v>
      </c>
    </row>
    <row r="7" spans="1:18" ht="22" customHeight="1" x14ac:dyDescent="0.3">
      <c r="A7" s="2">
        <v>44037</v>
      </c>
      <c r="B7" s="12" t="str">
        <f t="shared" si="0"/>
        <v>July, 2020</v>
      </c>
      <c r="C7" s="12" t="str">
        <f t="shared" si="1"/>
        <v>July, 2020´</v>
      </c>
      <c r="D7" s="3" t="s">
        <v>11</v>
      </c>
      <c r="E7" s="13" t="s">
        <v>1937</v>
      </c>
      <c r="F7" s="3" t="s">
        <v>20</v>
      </c>
      <c r="G7" s="3" t="s">
        <v>13</v>
      </c>
      <c r="H7" s="3" t="s">
        <v>14</v>
      </c>
      <c r="I7" s="3" t="s">
        <v>21</v>
      </c>
      <c r="J7" s="3" t="s">
        <v>24</v>
      </c>
      <c r="K7" s="3" t="s">
        <v>25</v>
      </c>
      <c r="L7" s="4">
        <v>130390</v>
      </c>
      <c r="M7" s="4">
        <v>130.38999999999999</v>
      </c>
      <c r="N7" s="4">
        <v>377000</v>
      </c>
      <c r="O7">
        <f t="shared" si="2"/>
        <v>2.8913260219341974</v>
      </c>
      <c r="P7" t="str">
        <f t="shared" si="3"/>
        <v>Glyphosate</v>
      </c>
      <c r="Q7" t="str">
        <f>VLOOKUP(P7,[1]Sheet1!$A$1:$C$40,2,FALSE)</f>
        <v>Nufosate</v>
      </c>
      <c r="R7" t="str">
        <f>VLOOKUP(P7,[1]Sheet1!$A$1:$C$40,3,FALSE)</f>
        <v>Herbicide</v>
      </c>
    </row>
    <row r="8" spans="1:18" ht="22" customHeight="1" x14ac:dyDescent="0.3">
      <c r="A8" s="5">
        <v>44037</v>
      </c>
      <c r="B8" s="12" t="str">
        <f t="shared" si="0"/>
        <v>July, 2020</v>
      </c>
      <c r="C8" s="12" t="str">
        <f t="shared" si="1"/>
        <v>July, 2020´</v>
      </c>
      <c r="D8" s="6" t="s">
        <v>11</v>
      </c>
      <c r="E8" s="13" t="s">
        <v>1937</v>
      </c>
      <c r="F8" s="6" t="s">
        <v>20</v>
      </c>
      <c r="G8" s="6" t="s">
        <v>13</v>
      </c>
      <c r="H8" s="6" t="s">
        <v>14</v>
      </c>
      <c r="I8" s="6" t="s">
        <v>21</v>
      </c>
      <c r="J8" s="6" t="s">
        <v>31</v>
      </c>
      <c r="K8" s="6" t="s">
        <v>32</v>
      </c>
      <c r="L8" s="7">
        <v>13590</v>
      </c>
      <c r="M8" s="7">
        <v>13.59</v>
      </c>
      <c r="N8" s="7">
        <v>188000</v>
      </c>
      <c r="O8">
        <f t="shared" si="2"/>
        <v>13.833701250919795</v>
      </c>
      <c r="P8" t="str">
        <f t="shared" si="3"/>
        <v>Flutriafol</v>
      </c>
      <c r="Q8" t="str">
        <f>VLOOKUP(P8,[1]Sheet1!$A$1:$C$40,2,FALSE)</f>
        <v>Intake</v>
      </c>
      <c r="R8" t="str">
        <f>VLOOKUP(P8,[1]Sheet1!$A$1:$C$40,3,FALSE)</f>
        <v>Fungicide</v>
      </c>
    </row>
    <row r="9" spans="1:18" ht="22" customHeight="1" x14ac:dyDescent="0.3">
      <c r="A9" s="2">
        <v>44037</v>
      </c>
      <c r="B9" s="12" t="str">
        <f t="shared" si="0"/>
        <v>July, 2020</v>
      </c>
      <c r="C9" s="12" t="str">
        <f t="shared" si="1"/>
        <v>July, 2020´</v>
      </c>
      <c r="D9" s="3" t="s">
        <v>11</v>
      </c>
      <c r="E9" s="13" t="s">
        <v>1937</v>
      </c>
      <c r="F9" s="3" t="s">
        <v>20</v>
      </c>
      <c r="G9" s="3" t="s">
        <v>13</v>
      </c>
      <c r="H9" s="3" t="s">
        <v>14</v>
      </c>
      <c r="I9" s="3" t="s">
        <v>21</v>
      </c>
      <c r="J9" s="3" t="s">
        <v>24</v>
      </c>
      <c r="K9" s="3" t="s">
        <v>25</v>
      </c>
      <c r="L9" s="4">
        <v>130390</v>
      </c>
      <c r="M9" s="4">
        <v>130.38999999999999</v>
      </c>
      <c r="N9" s="4">
        <v>377000</v>
      </c>
      <c r="O9">
        <f t="shared" si="2"/>
        <v>2.8913260219341974</v>
      </c>
      <c r="P9" t="str">
        <f t="shared" si="3"/>
        <v>Glyphosate</v>
      </c>
      <c r="Q9" t="str">
        <f>VLOOKUP(P9,[1]Sheet1!$A$1:$C$40,2,FALSE)</f>
        <v>Nufosate</v>
      </c>
      <c r="R9" t="str">
        <f>VLOOKUP(P9,[1]Sheet1!$A$1:$C$40,3,FALSE)</f>
        <v>Herbicide</v>
      </c>
    </row>
    <row r="10" spans="1:18" ht="22" customHeight="1" x14ac:dyDescent="0.3">
      <c r="A10" s="5">
        <v>44034</v>
      </c>
      <c r="B10" s="12" t="str">
        <f t="shared" si="0"/>
        <v>July, 2020</v>
      </c>
      <c r="C10" s="12" t="str">
        <f t="shared" si="1"/>
        <v>July, 2020´</v>
      </c>
      <c r="D10" s="6" t="s">
        <v>11</v>
      </c>
      <c r="E10" s="13" t="s">
        <v>1937</v>
      </c>
      <c r="F10" s="6" t="s">
        <v>20</v>
      </c>
      <c r="G10" s="6" t="s">
        <v>33</v>
      </c>
      <c r="H10" s="6" t="s">
        <v>34</v>
      </c>
      <c r="I10" s="6" t="s">
        <v>21</v>
      </c>
      <c r="J10" s="6" t="s">
        <v>35</v>
      </c>
      <c r="K10" s="9" t="s">
        <v>36</v>
      </c>
      <c r="L10" s="7">
        <v>44064</v>
      </c>
      <c r="M10" s="7">
        <v>44.06</v>
      </c>
      <c r="N10" s="7">
        <v>436000</v>
      </c>
      <c r="O10">
        <f t="shared" si="2"/>
        <v>9.8946986201888159</v>
      </c>
      <c r="P10" t="str">
        <f t="shared" si="3"/>
        <v>Imidacloprid</v>
      </c>
      <c r="Q10" t="str">
        <f>VLOOKUP(P10,[1]Sheet1!$A$1:$C$40,2,FALSE)</f>
        <v>Nuprid</v>
      </c>
      <c r="R10" t="str">
        <f>VLOOKUP(P10,[1]Sheet1!$A$1:$C$40,3,FALSE)</f>
        <v>Insecticide</v>
      </c>
    </row>
    <row r="11" spans="1:18" ht="22" customHeight="1" x14ac:dyDescent="0.3">
      <c r="A11" s="2">
        <v>44034</v>
      </c>
      <c r="B11" s="12" t="str">
        <f t="shared" si="0"/>
        <v>July, 2020</v>
      </c>
      <c r="C11" s="12" t="str">
        <f t="shared" si="1"/>
        <v>July, 2020´</v>
      </c>
      <c r="D11" s="3" t="s">
        <v>37</v>
      </c>
      <c r="E11" s="13" t="s">
        <v>1937</v>
      </c>
      <c r="F11" s="3" t="s">
        <v>20</v>
      </c>
      <c r="G11" s="3" t="s">
        <v>38</v>
      </c>
      <c r="H11" s="3" t="s">
        <v>39</v>
      </c>
      <c r="I11" s="3" t="s">
        <v>21</v>
      </c>
      <c r="J11" s="3" t="s">
        <v>40</v>
      </c>
      <c r="K11" s="3" t="s">
        <v>41</v>
      </c>
      <c r="L11" s="4">
        <v>20250</v>
      </c>
      <c r="M11" s="4">
        <v>20.25</v>
      </c>
      <c r="N11" s="4">
        <v>353000</v>
      </c>
      <c r="O11">
        <f t="shared" si="2"/>
        <v>17.432098765432098</v>
      </c>
      <c r="P11" t="str">
        <f t="shared" si="3"/>
        <v>Cyhalothrin</v>
      </c>
      <c r="Q11" t="str">
        <f>VLOOKUP(P11,[1]Sheet1!$A$1:$C$40,2,FALSE)</f>
        <v>Kaiso</v>
      </c>
      <c r="R11" t="str">
        <f>VLOOKUP(P11,[1]Sheet1!$A$1:$C$40,3,FALSE)</f>
        <v>Pesticide</v>
      </c>
    </row>
    <row r="12" spans="1:18" ht="22" customHeight="1" x14ac:dyDescent="0.3">
      <c r="A12" s="5">
        <v>44034</v>
      </c>
      <c r="B12" s="12" t="str">
        <f t="shared" si="0"/>
        <v>July, 2020</v>
      </c>
      <c r="C12" s="12" t="str">
        <f t="shared" si="1"/>
        <v>July, 2020´</v>
      </c>
      <c r="D12" s="6" t="s">
        <v>37</v>
      </c>
      <c r="E12" s="13" t="s">
        <v>1937</v>
      </c>
      <c r="F12" s="6" t="s">
        <v>20</v>
      </c>
      <c r="G12" s="6" t="s">
        <v>42</v>
      </c>
      <c r="H12" s="6" t="s">
        <v>43</v>
      </c>
      <c r="I12" s="6" t="s">
        <v>21</v>
      </c>
      <c r="J12" s="6" t="s">
        <v>44</v>
      </c>
      <c r="K12" s="9" t="s">
        <v>45</v>
      </c>
      <c r="L12" s="7">
        <v>42382</v>
      </c>
      <c r="M12" s="7">
        <v>42.38</v>
      </c>
      <c r="N12" s="7">
        <v>2748000</v>
      </c>
      <c r="O12">
        <f t="shared" si="2"/>
        <v>64.838846680194422</v>
      </c>
      <c r="P12" t="str">
        <f>IF(ISNUMBER(SEARCH("CLORPIRIFOS",K12)),"Chlorpyrifos",IF(ISNUMBER(SEARCH("TEBUCONAZOLE",K12)),"Tebuconazole",IF(ISNUMBER(SEARCH("ACID",K12)),"2,4-Dichlorophenoxyacetic acid",IF(ISNUMBER(SEARCH("ACETAMIPRID",K12)),"Acetamiprid",IF(ISNUMBER(SEARCH("NUFURON",K12)),"Metsulfuron",IF(ISNUMBER(SEARCH("MONOISOPROPYLAMINE",K12)),"Isopropylamine","FIX IT"))))))</f>
        <v>Chlorpyrifos</v>
      </c>
      <c r="Q12" t="str">
        <f>VLOOKUP(P12,[1]Sheet1!$A$1:$C$40,2,FALSE)</f>
        <v>Agripec</v>
      </c>
      <c r="R12" t="str">
        <f>VLOOKUP(P12,[1]Sheet1!$A$1:$C$40,3,FALSE)</f>
        <v>Pesticide</v>
      </c>
    </row>
    <row r="13" spans="1:18" ht="22" customHeight="1" x14ac:dyDescent="0.3">
      <c r="A13" s="2">
        <v>44034</v>
      </c>
      <c r="B13" s="12" t="str">
        <f t="shared" si="0"/>
        <v>July, 2020</v>
      </c>
      <c r="C13" s="12" t="str">
        <f t="shared" si="1"/>
        <v>July, 2020´</v>
      </c>
      <c r="D13" s="3" t="s">
        <v>37</v>
      </c>
      <c r="E13" s="13" t="s">
        <v>1937</v>
      </c>
      <c r="F13" s="3" t="s">
        <v>20</v>
      </c>
      <c r="G13" s="3" t="s">
        <v>38</v>
      </c>
      <c r="H13" s="3" t="s">
        <v>39</v>
      </c>
      <c r="I13" s="3" t="s">
        <v>21</v>
      </c>
      <c r="J13" s="3" t="s">
        <v>40</v>
      </c>
      <c r="K13" s="3" t="s">
        <v>46</v>
      </c>
      <c r="L13" s="4">
        <v>40500</v>
      </c>
      <c r="M13" s="4">
        <v>40.5</v>
      </c>
      <c r="N13" s="4">
        <v>706000</v>
      </c>
      <c r="O13">
        <f t="shared" si="2"/>
        <v>17.432098765432098</v>
      </c>
      <c r="P13" t="s">
        <v>1913</v>
      </c>
      <c r="Q13" t="str">
        <f>VLOOKUP(P13,[1]Sheet1!$A$1:$C$40,2,FALSE)</f>
        <v>Kaiso</v>
      </c>
      <c r="R13" t="str">
        <f>VLOOKUP(P13,[1]Sheet1!$A$1:$C$40,3,FALSE)</f>
        <v>Pesticide</v>
      </c>
    </row>
    <row r="14" spans="1:18" ht="22" customHeight="1" x14ac:dyDescent="0.3">
      <c r="A14" s="5">
        <v>44032</v>
      </c>
      <c r="B14" s="12" t="str">
        <f t="shared" si="0"/>
        <v>July, 2020</v>
      </c>
      <c r="C14" s="12" t="str">
        <f t="shared" si="1"/>
        <v>July, 2020´</v>
      </c>
      <c r="D14" s="6" t="s">
        <v>11</v>
      </c>
      <c r="E14" s="13" t="s">
        <v>1937</v>
      </c>
      <c r="F14" s="6" t="s">
        <v>20</v>
      </c>
      <c r="G14" s="6" t="s">
        <v>13</v>
      </c>
      <c r="H14" s="6" t="s">
        <v>14</v>
      </c>
      <c r="I14" s="6" t="s">
        <v>21</v>
      </c>
      <c r="J14" s="6" t="s">
        <v>31</v>
      </c>
      <c r="K14" s="9" t="s">
        <v>47</v>
      </c>
      <c r="L14" s="7">
        <v>54432</v>
      </c>
      <c r="M14" s="7">
        <v>54.43</v>
      </c>
      <c r="N14" s="7">
        <v>753000</v>
      </c>
      <c r="O14">
        <f t="shared" si="2"/>
        <v>13.833774250440918</v>
      </c>
      <c r="P14" t="str">
        <f t="shared" ref="P14:P15" si="4">IF(ISNUMBER(SEARCH("CLORPIRIFOS",K14)),"Chlorpyrifos",IF(ISNUMBER(SEARCH("TEBUCONAZOLE",K14)),"Tebuconazole",IF(ISNUMBER(SEARCH("ACID",K14)),"2,4-Dichlorophenoxyacetic acid",IF(ISNUMBER(SEARCH("ACETAMIPRID",K14)),"Acetamiprid",IF(ISNUMBER(SEARCH("NUFURON",K14)),"Metsulfuron",IF(ISNUMBER(SEARCH("MONOISOPROPYLAMINE",K14)),"Isopropylamine","FIX IT"))))))</f>
        <v>Tebuconazole</v>
      </c>
      <c r="Q14" t="str">
        <f>VLOOKUP(P14,[1]Sheet1!$A$1:$C$40,2,FALSE)</f>
        <v>Torque</v>
      </c>
      <c r="R14" t="str">
        <f>VLOOKUP(P14,[1]Sheet1!$A$1:$C$40,3,FALSE)</f>
        <v>Fungicide</v>
      </c>
    </row>
    <row r="15" spans="1:18" ht="22" customHeight="1" x14ac:dyDescent="0.3">
      <c r="A15" s="2">
        <v>44030</v>
      </c>
      <c r="B15" s="12" t="str">
        <f t="shared" si="0"/>
        <v>July, 2020</v>
      </c>
      <c r="C15" s="12" t="str">
        <f t="shared" si="1"/>
        <v>July, 2020´</v>
      </c>
      <c r="D15" s="3" t="s">
        <v>11</v>
      </c>
      <c r="E15" s="13" t="s">
        <v>1937</v>
      </c>
      <c r="F15" s="3" t="s">
        <v>20</v>
      </c>
      <c r="G15" s="3" t="s">
        <v>27</v>
      </c>
      <c r="H15" s="3" t="s">
        <v>28</v>
      </c>
      <c r="I15" s="3" t="s">
        <v>21</v>
      </c>
      <c r="J15" s="3" t="s">
        <v>29</v>
      </c>
      <c r="K15" s="10" t="s">
        <v>48</v>
      </c>
      <c r="L15" s="4">
        <v>184320.01</v>
      </c>
      <c r="M15" s="4">
        <v>184.32</v>
      </c>
      <c r="N15" s="4">
        <v>1793000</v>
      </c>
      <c r="O15">
        <f t="shared" si="2"/>
        <v>9.727647041685815</v>
      </c>
      <c r="P15" t="str">
        <f t="shared" si="4"/>
        <v>2,4-Dichlorophenoxyacetic acid</v>
      </c>
      <c r="Q15" t="str">
        <f>VLOOKUP(P15,[1]Sheet1!$A$1:$C$40,2,FALSE)</f>
        <v>2,4 D</v>
      </c>
      <c r="R15" t="str">
        <f>VLOOKUP(P15,[1]Sheet1!$A$1:$C$40,3,FALSE)</f>
        <v>Herbicide</v>
      </c>
    </row>
    <row r="16" spans="1:18" ht="22" customHeight="1" x14ac:dyDescent="0.3">
      <c r="A16" s="5">
        <v>44030</v>
      </c>
      <c r="B16" s="12" t="str">
        <f t="shared" si="0"/>
        <v>July, 2020</v>
      </c>
      <c r="C16" s="12" t="str">
        <f t="shared" si="1"/>
        <v>July, 2020´</v>
      </c>
      <c r="D16" s="6" t="s">
        <v>11</v>
      </c>
      <c r="E16" s="13" t="s">
        <v>1937</v>
      </c>
      <c r="F16" s="6" t="s">
        <v>20</v>
      </c>
      <c r="G16" s="6" t="s">
        <v>13</v>
      </c>
      <c r="H16" s="6" t="s">
        <v>14</v>
      </c>
      <c r="I16" s="6" t="s">
        <v>21</v>
      </c>
      <c r="J16" s="6" t="s">
        <v>24</v>
      </c>
      <c r="K16" s="6" t="s">
        <v>25</v>
      </c>
      <c r="L16" s="7">
        <v>130390</v>
      </c>
      <c r="M16" s="7">
        <v>130.38999999999999</v>
      </c>
      <c r="N16" s="7">
        <v>377000</v>
      </c>
      <c r="O16">
        <f t="shared" si="2"/>
        <v>2.8913260219341974</v>
      </c>
      <c r="P16" t="str">
        <f t="shared" si="3"/>
        <v>Glyphosate</v>
      </c>
      <c r="Q16" t="str">
        <f>VLOOKUP(P16,[1]Sheet1!$A$1:$C$40,2,FALSE)</f>
        <v>Nufosate</v>
      </c>
      <c r="R16" t="str">
        <f>VLOOKUP(P16,[1]Sheet1!$A$1:$C$40,3,FALSE)</f>
        <v>Herbicide</v>
      </c>
    </row>
    <row r="17" spans="1:18" ht="22" customHeight="1" x14ac:dyDescent="0.3">
      <c r="A17" s="2">
        <v>44030</v>
      </c>
      <c r="B17" s="12" t="str">
        <f t="shared" si="0"/>
        <v>July, 2020</v>
      </c>
      <c r="C17" s="12" t="str">
        <f t="shared" si="1"/>
        <v>July, 2020´</v>
      </c>
      <c r="D17" s="3" t="s">
        <v>11</v>
      </c>
      <c r="E17" s="13" t="s">
        <v>1937</v>
      </c>
      <c r="F17" s="3" t="s">
        <v>20</v>
      </c>
      <c r="G17" s="3" t="s">
        <v>13</v>
      </c>
      <c r="H17" s="3" t="s">
        <v>14</v>
      </c>
      <c r="I17" s="3" t="s">
        <v>21</v>
      </c>
      <c r="J17" s="3" t="s">
        <v>22</v>
      </c>
      <c r="K17" s="3" t="s">
        <v>26</v>
      </c>
      <c r="L17" s="4">
        <v>104000</v>
      </c>
      <c r="M17" s="4">
        <v>104</v>
      </c>
      <c r="N17" s="4">
        <v>3112000</v>
      </c>
      <c r="O17">
        <f t="shared" si="2"/>
        <v>29.923076923076923</v>
      </c>
      <c r="P17" t="str">
        <f t="shared" si="3"/>
        <v>Picloram</v>
      </c>
      <c r="Q17" t="str">
        <f>VLOOKUP(P17,[1]Sheet1!$A$1:$C$40,2,FALSE)</f>
        <v>Not Identified</v>
      </c>
      <c r="R17" t="str">
        <f>VLOOKUP(P17,[1]Sheet1!$A$1:$C$40,3,FALSE)</f>
        <v>Herbicide</v>
      </c>
    </row>
    <row r="18" spans="1:18" ht="22" customHeight="1" x14ac:dyDescent="0.3">
      <c r="A18" s="5">
        <v>44030</v>
      </c>
      <c r="B18" s="12" t="str">
        <f t="shared" si="0"/>
        <v>July, 2020</v>
      </c>
      <c r="C18" s="12" t="str">
        <f t="shared" si="1"/>
        <v>July, 2020´</v>
      </c>
      <c r="D18" s="6" t="s">
        <v>11</v>
      </c>
      <c r="E18" s="13" t="s">
        <v>1937</v>
      </c>
      <c r="F18" s="6" t="s">
        <v>20</v>
      </c>
      <c r="G18" s="6" t="s">
        <v>13</v>
      </c>
      <c r="H18" s="6" t="s">
        <v>14</v>
      </c>
      <c r="I18" s="6" t="s">
        <v>21</v>
      </c>
      <c r="J18" s="6" t="s">
        <v>24</v>
      </c>
      <c r="K18" s="6" t="s">
        <v>25</v>
      </c>
      <c r="L18" s="7">
        <v>130390</v>
      </c>
      <c r="M18" s="7">
        <v>130.38999999999999</v>
      </c>
      <c r="N18" s="7">
        <v>377000</v>
      </c>
      <c r="O18">
        <f t="shared" si="2"/>
        <v>2.8913260219341974</v>
      </c>
      <c r="P18" t="str">
        <f t="shared" si="3"/>
        <v>Glyphosate</v>
      </c>
      <c r="Q18" t="str">
        <f>VLOOKUP(P18,[1]Sheet1!$A$1:$C$40,2,FALSE)</f>
        <v>Nufosate</v>
      </c>
      <c r="R18" t="str">
        <f>VLOOKUP(P18,[1]Sheet1!$A$1:$C$40,3,FALSE)</f>
        <v>Herbicide</v>
      </c>
    </row>
    <row r="19" spans="1:18" ht="22" customHeight="1" x14ac:dyDescent="0.3">
      <c r="A19" s="2">
        <v>44030</v>
      </c>
      <c r="B19" s="12" t="str">
        <f t="shared" si="0"/>
        <v>July, 2020</v>
      </c>
      <c r="C19" s="12" t="str">
        <f t="shared" si="1"/>
        <v>July, 2020´</v>
      </c>
      <c r="D19" s="3" t="s">
        <v>11</v>
      </c>
      <c r="E19" s="13" t="s">
        <v>1937</v>
      </c>
      <c r="F19" s="3" t="s">
        <v>20</v>
      </c>
      <c r="G19" s="3" t="s">
        <v>13</v>
      </c>
      <c r="H19" s="3" t="s">
        <v>14</v>
      </c>
      <c r="I19" s="3" t="s">
        <v>21</v>
      </c>
      <c r="J19" s="3" t="s">
        <v>24</v>
      </c>
      <c r="K19" s="3" t="s">
        <v>25</v>
      </c>
      <c r="L19" s="4">
        <v>130390</v>
      </c>
      <c r="M19" s="4">
        <v>130.38999999999999</v>
      </c>
      <c r="N19" s="4">
        <v>377000</v>
      </c>
      <c r="O19">
        <f t="shared" si="2"/>
        <v>2.8913260219341974</v>
      </c>
      <c r="P19" t="str">
        <f t="shared" si="3"/>
        <v>Glyphosate</v>
      </c>
      <c r="Q19" t="str">
        <f>VLOOKUP(P19,[1]Sheet1!$A$1:$C$40,2,FALSE)</f>
        <v>Nufosate</v>
      </c>
      <c r="R19" t="str">
        <f>VLOOKUP(P19,[1]Sheet1!$A$1:$C$40,3,FALSE)</f>
        <v>Herbicide</v>
      </c>
    </row>
    <row r="20" spans="1:18" ht="22" customHeight="1" x14ac:dyDescent="0.3">
      <c r="A20" s="5">
        <v>44030</v>
      </c>
      <c r="B20" s="12" t="str">
        <f t="shared" si="0"/>
        <v>July, 2020</v>
      </c>
      <c r="C20" s="12" t="str">
        <f t="shared" si="1"/>
        <v>July, 2020´</v>
      </c>
      <c r="D20" s="6" t="s">
        <v>11</v>
      </c>
      <c r="E20" s="13" t="s">
        <v>1937</v>
      </c>
      <c r="F20" s="6" t="s">
        <v>20</v>
      </c>
      <c r="G20" s="6" t="s">
        <v>13</v>
      </c>
      <c r="H20" s="6" t="s">
        <v>14</v>
      </c>
      <c r="I20" s="6" t="s">
        <v>21</v>
      </c>
      <c r="J20" s="6" t="s">
        <v>24</v>
      </c>
      <c r="K20" s="6" t="s">
        <v>25</v>
      </c>
      <c r="L20" s="7">
        <v>130390</v>
      </c>
      <c r="M20" s="7">
        <v>130.38999999999999</v>
      </c>
      <c r="N20" s="7">
        <v>377000</v>
      </c>
      <c r="O20">
        <f t="shared" si="2"/>
        <v>2.8913260219341974</v>
      </c>
      <c r="P20" t="str">
        <f t="shared" si="3"/>
        <v>Glyphosate</v>
      </c>
      <c r="Q20" t="str">
        <f>VLOOKUP(P20,[1]Sheet1!$A$1:$C$40,2,FALSE)</f>
        <v>Nufosate</v>
      </c>
      <c r="R20" t="str">
        <f>VLOOKUP(P20,[1]Sheet1!$A$1:$C$40,3,FALSE)</f>
        <v>Herbicide</v>
      </c>
    </row>
    <row r="21" spans="1:18" ht="22" customHeight="1" x14ac:dyDescent="0.3">
      <c r="A21" s="2">
        <v>44030</v>
      </c>
      <c r="B21" s="12" t="str">
        <f t="shared" si="0"/>
        <v>July, 2020</v>
      </c>
      <c r="C21" s="12" t="str">
        <f t="shared" si="1"/>
        <v>July, 2020´</v>
      </c>
      <c r="D21" s="3" t="s">
        <v>11</v>
      </c>
      <c r="E21" s="13" t="s">
        <v>1937</v>
      </c>
      <c r="F21" s="3" t="s">
        <v>20</v>
      </c>
      <c r="G21" s="3" t="s">
        <v>13</v>
      </c>
      <c r="H21" s="3" t="s">
        <v>14</v>
      </c>
      <c r="I21" s="3" t="s">
        <v>21</v>
      </c>
      <c r="J21" s="3" t="s">
        <v>31</v>
      </c>
      <c r="K21" s="3" t="s">
        <v>32</v>
      </c>
      <c r="L21" s="4">
        <v>13590</v>
      </c>
      <c r="M21" s="4">
        <v>13.59</v>
      </c>
      <c r="N21" s="4">
        <v>188000</v>
      </c>
      <c r="O21">
        <f t="shared" si="2"/>
        <v>13.833701250919795</v>
      </c>
      <c r="P21" t="str">
        <f t="shared" si="3"/>
        <v>Flutriafol</v>
      </c>
      <c r="Q21" t="str">
        <f>VLOOKUP(P21,[1]Sheet1!$A$1:$C$40,2,FALSE)</f>
        <v>Intake</v>
      </c>
      <c r="R21" t="str">
        <f>VLOOKUP(P21,[1]Sheet1!$A$1:$C$40,3,FALSE)</f>
        <v>Fungicide</v>
      </c>
    </row>
    <row r="22" spans="1:18" ht="22" customHeight="1" x14ac:dyDescent="0.3">
      <c r="A22" s="5">
        <v>44030</v>
      </c>
      <c r="B22" s="12" t="str">
        <f t="shared" si="0"/>
        <v>July, 2020</v>
      </c>
      <c r="C22" s="12" t="str">
        <f t="shared" si="1"/>
        <v>July, 2020´</v>
      </c>
      <c r="D22" s="6" t="s">
        <v>11</v>
      </c>
      <c r="E22" s="13" t="s">
        <v>1937</v>
      </c>
      <c r="F22" s="6" t="s">
        <v>20</v>
      </c>
      <c r="G22" s="6" t="s">
        <v>13</v>
      </c>
      <c r="H22" s="6" t="s">
        <v>14</v>
      </c>
      <c r="I22" s="6" t="s">
        <v>21</v>
      </c>
      <c r="J22" s="6" t="s">
        <v>24</v>
      </c>
      <c r="K22" s="6" t="s">
        <v>25</v>
      </c>
      <c r="L22" s="7">
        <v>130390</v>
      </c>
      <c r="M22" s="7">
        <v>130.38999999999999</v>
      </c>
      <c r="N22" s="7">
        <v>377000</v>
      </c>
      <c r="O22">
        <f t="shared" si="2"/>
        <v>2.8913260219341974</v>
      </c>
      <c r="P22" t="str">
        <f t="shared" si="3"/>
        <v>Glyphosate</v>
      </c>
      <c r="Q22" t="str">
        <f>VLOOKUP(P22,[1]Sheet1!$A$1:$C$40,2,FALSE)</f>
        <v>Nufosate</v>
      </c>
      <c r="R22" t="str">
        <f>VLOOKUP(P22,[1]Sheet1!$A$1:$C$40,3,FALSE)</f>
        <v>Herbicide</v>
      </c>
    </row>
    <row r="23" spans="1:18" ht="22" customHeight="1" x14ac:dyDescent="0.3">
      <c r="A23" s="2">
        <v>44023</v>
      </c>
      <c r="B23" s="12" t="str">
        <f t="shared" si="0"/>
        <v>July, 2020</v>
      </c>
      <c r="C23" s="12" t="str">
        <f t="shared" si="1"/>
        <v>July, 2020´</v>
      </c>
      <c r="D23" s="3" t="s">
        <v>11</v>
      </c>
      <c r="E23" s="13" t="s">
        <v>1937</v>
      </c>
      <c r="F23" s="3" t="s">
        <v>20</v>
      </c>
      <c r="G23" s="3" t="s">
        <v>13</v>
      </c>
      <c r="H23" s="3" t="s">
        <v>14</v>
      </c>
      <c r="I23" s="3" t="s">
        <v>21</v>
      </c>
      <c r="J23" s="3" t="s">
        <v>22</v>
      </c>
      <c r="K23" s="3" t="s">
        <v>49</v>
      </c>
      <c r="L23" s="4">
        <v>80480</v>
      </c>
      <c r="M23" s="4">
        <v>80.48</v>
      </c>
      <c r="N23" s="4">
        <v>2409000</v>
      </c>
      <c r="O23">
        <f t="shared" si="2"/>
        <v>29.932902584493043</v>
      </c>
      <c r="P23" t="str">
        <f t="shared" si="3"/>
        <v>Picloram</v>
      </c>
      <c r="Q23" t="str">
        <f>VLOOKUP(P23,[1]Sheet1!$A$1:$C$40,2,FALSE)</f>
        <v>Not Identified</v>
      </c>
      <c r="R23" t="str">
        <f>VLOOKUP(P23,[1]Sheet1!$A$1:$C$40,3,FALSE)</f>
        <v>Herbicide</v>
      </c>
    </row>
    <row r="24" spans="1:18" ht="22" customHeight="1" x14ac:dyDescent="0.3">
      <c r="A24" s="5">
        <v>44023</v>
      </c>
      <c r="B24" s="12" t="str">
        <f t="shared" si="0"/>
        <v>July, 2020</v>
      </c>
      <c r="C24" s="12" t="str">
        <f t="shared" si="1"/>
        <v>July, 2020´</v>
      </c>
      <c r="D24" s="6" t="s">
        <v>11</v>
      </c>
      <c r="E24" s="13" t="s">
        <v>1937</v>
      </c>
      <c r="F24" s="6" t="s">
        <v>20</v>
      </c>
      <c r="G24" s="6" t="s">
        <v>13</v>
      </c>
      <c r="H24" s="6" t="s">
        <v>14</v>
      </c>
      <c r="I24" s="6" t="s">
        <v>21</v>
      </c>
      <c r="J24" s="6" t="s">
        <v>24</v>
      </c>
      <c r="K24" s="6" t="s">
        <v>25</v>
      </c>
      <c r="L24" s="7">
        <v>130390</v>
      </c>
      <c r="M24" s="7">
        <v>130.38999999999999</v>
      </c>
      <c r="N24" s="7">
        <v>377000</v>
      </c>
      <c r="O24">
        <f t="shared" si="2"/>
        <v>2.8913260219341974</v>
      </c>
      <c r="P24" t="str">
        <f t="shared" si="3"/>
        <v>Glyphosate</v>
      </c>
      <c r="Q24" t="str">
        <f>VLOOKUP(P24,[1]Sheet1!$A$1:$C$40,2,FALSE)</f>
        <v>Nufosate</v>
      </c>
      <c r="R24" t="str">
        <f>VLOOKUP(P24,[1]Sheet1!$A$1:$C$40,3,FALSE)</f>
        <v>Herbicide</v>
      </c>
    </row>
    <row r="25" spans="1:18" ht="22" customHeight="1" x14ac:dyDescent="0.3">
      <c r="A25" s="2">
        <v>44023</v>
      </c>
      <c r="B25" s="12" t="str">
        <f t="shared" si="0"/>
        <v>July, 2020</v>
      </c>
      <c r="C25" s="12" t="str">
        <f t="shared" si="1"/>
        <v>July, 2020´</v>
      </c>
      <c r="D25" s="3" t="s">
        <v>11</v>
      </c>
      <c r="E25" s="13" t="s">
        <v>1937</v>
      </c>
      <c r="F25" s="3" t="s">
        <v>20</v>
      </c>
      <c r="G25" s="3" t="s">
        <v>27</v>
      </c>
      <c r="H25" s="3" t="s">
        <v>28</v>
      </c>
      <c r="I25" s="3" t="s">
        <v>21</v>
      </c>
      <c r="J25" s="3" t="s">
        <v>29</v>
      </c>
      <c r="K25" s="10" t="s">
        <v>50</v>
      </c>
      <c r="L25" s="4">
        <v>184320.01</v>
      </c>
      <c r="M25" s="4">
        <v>184.32</v>
      </c>
      <c r="N25" s="4">
        <v>1793000</v>
      </c>
      <c r="O25">
        <f t="shared" si="2"/>
        <v>9.727647041685815</v>
      </c>
      <c r="P25" t="str">
        <f t="shared" ref="P25:P29" si="5">IF(ISNUMBER(SEARCH("CLORPIRIFOS",K25)),"Chlorpyrifos",IF(ISNUMBER(SEARCH("TEBUCONAZOLE",K25)),"Tebuconazole",IF(ISNUMBER(SEARCH("ACID",K25)),"2,4-Dichlorophenoxyacetic acid",IF(ISNUMBER(SEARCH("ACETAMIPRID",K25)),"Acetamiprid",IF(ISNUMBER(SEARCH("NUFURON",K25)),"Metsulfuron",IF(ISNUMBER(SEARCH("MONOISOPROPYLAMINE",K25)),"Isopropylamine","FIX IT"))))))</f>
        <v>2,4-Dichlorophenoxyacetic acid</v>
      </c>
      <c r="Q25" t="str">
        <f>VLOOKUP(P25,[1]Sheet1!$A$1:$C$40,2,FALSE)</f>
        <v>2,4 D</v>
      </c>
      <c r="R25" t="str">
        <f>VLOOKUP(P25,[1]Sheet1!$A$1:$C$40,3,FALSE)</f>
        <v>Herbicide</v>
      </c>
    </row>
    <row r="26" spans="1:18" ht="22" customHeight="1" x14ac:dyDescent="0.3">
      <c r="A26" s="5">
        <v>44023</v>
      </c>
      <c r="B26" s="12" t="str">
        <f t="shared" si="0"/>
        <v>July, 2020</v>
      </c>
      <c r="C26" s="12" t="str">
        <f t="shared" si="1"/>
        <v>July, 2020´</v>
      </c>
      <c r="D26" s="6" t="s">
        <v>11</v>
      </c>
      <c r="E26" s="13" t="s">
        <v>1937</v>
      </c>
      <c r="F26" s="6" t="s">
        <v>20</v>
      </c>
      <c r="G26" s="6" t="s">
        <v>51</v>
      </c>
      <c r="H26" s="6" t="s">
        <v>28</v>
      </c>
      <c r="I26" s="6" t="s">
        <v>21</v>
      </c>
      <c r="J26" s="6" t="s">
        <v>29</v>
      </c>
      <c r="K26" s="6" t="s">
        <v>52</v>
      </c>
      <c r="L26" s="7">
        <v>75200</v>
      </c>
      <c r="M26" s="7">
        <v>75.2</v>
      </c>
      <c r="N26" s="7">
        <v>731000</v>
      </c>
      <c r="O26">
        <f t="shared" si="2"/>
        <v>9.7207446808510642</v>
      </c>
      <c r="P26" t="str">
        <f t="shared" si="5"/>
        <v>2,4-Dichlorophenoxyacetic acid</v>
      </c>
      <c r="Q26" t="str">
        <f>VLOOKUP(P26,[1]Sheet1!$A$1:$C$40,2,FALSE)</f>
        <v>2,4 D</v>
      </c>
      <c r="R26" t="str">
        <f>VLOOKUP(P26,[1]Sheet1!$A$1:$C$40,3,FALSE)</f>
        <v>Herbicide</v>
      </c>
    </row>
    <row r="27" spans="1:18" ht="22" customHeight="1" x14ac:dyDescent="0.3">
      <c r="A27" s="2">
        <v>44023</v>
      </c>
      <c r="B27" s="12" t="str">
        <f t="shared" si="0"/>
        <v>July, 2020</v>
      </c>
      <c r="C27" s="12" t="str">
        <f t="shared" si="1"/>
        <v>July, 2020´</v>
      </c>
      <c r="D27" s="3" t="s">
        <v>37</v>
      </c>
      <c r="E27" s="13" t="s">
        <v>1937</v>
      </c>
      <c r="F27" s="3" t="s">
        <v>20</v>
      </c>
      <c r="G27" s="3" t="s">
        <v>53</v>
      </c>
      <c r="H27" s="3" t="s">
        <v>14</v>
      </c>
      <c r="I27" s="3" t="s">
        <v>21</v>
      </c>
      <c r="J27" s="3" t="s">
        <v>54</v>
      </c>
      <c r="K27" s="10" t="s">
        <v>55</v>
      </c>
      <c r="L27" s="4">
        <v>40240</v>
      </c>
      <c r="M27" s="4">
        <v>40.24</v>
      </c>
      <c r="N27" s="4">
        <v>809000</v>
      </c>
      <c r="O27">
        <f t="shared" si="2"/>
        <v>20.104373757455267</v>
      </c>
      <c r="P27" t="s">
        <v>1914</v>
      </c>
      <c r="Q27" t="str">
        <f>VLOOKUP(P27,[1]Sheet1!$A$1:$C$40,2,FALSE)</f>
        <v>Fluazinan Pestanal</v>
      </c>
      <c r="R27" t="str">
        <f>VLOOKUP(P27,[1]Sheet1!$A$1:$C$40,3,FALSE)</f>
        <v>Fungicide</v>
      </c>
    </row>
    <row r="28" spans="1:18" ht="22" customHeight="1" x14ac:dyDescent="0.3">
      <c r="A28" s="5">
        <v>44023</v>
      </c>
      <c r="B28" s="12" t="str">
        <f t="shared" si="0"/>
        <v>July, 2020</v>
      </c>
      <c r="C28" s="12" t="str">
        <f t="shared" si="1"/>
        <v>July, 2020´</v>
      </c>
      <c r="D28" s="6" t="s">
        <v>11</v>
      </c>
      <c r="E28" s="13" t="s">
        <v>1937</v>
      </c>
      <c r="F28" s="6" t="s">
        <v>20</v>
      </c>
      <c r="G28" s="6" t="s">
        <v>51</v>
      </c>
      <c r="H28" s="6" t="s">
        <v>28</v>
      </c>
      <c r="I28" s="6" t="s">
        <v>21</v>
      </c>
      <c r="J28" s="6" t="s">
        <v>29</v>
      </c>
      <c r="K28" s="6" t="s">
        <v>56</v>
      </c>
      <c r="L28" s="7">
        <v>94</v>
      </c>
      <c r="M28" s="7">
        <v>0.09</v>
      </c>
      <c r="N28" s="7">
        <v>910</v>
      </c>
      <c r="O28">
        <f t="shared" si="2"/>
        <v>9.6808510638297864</v>
      </c>
      <c r="P28" t="str">
        <f t="shared" si="5"/>
        <v>2,4-Dichlorophenoxyacetic acid</v>
      </c>
      <c r="Q28" t="str">
        <f>VLOOKUP(P28,[1]Sheet1!$A$1:$C$40,2,FALSE)</f>
        <v>2,4 D</v>
      </c>
      <c r="R28" t="str">
        <f>VLOOKUP(P28,[1]Sheet1!$A$1:$C$40,3,FALSE)</f>
        <v>Herbicide</v>
      </c>
    </row>
    <row r="29" spans="1:18" ht="22" customHeight="1" x14ac:dyDescent="0.3">
      <c r="A29" s="2">
        <v>44023</v>
      </c>
      <c r="B29" s="12" t="str">
        <f t="shared" si="0"/>
        <v>July, 2020</v>
      </c>
      <c r="C29" s="12" t="str">
        <f t="shared" si="1"/>
        <v>July, 2020´</v>
      </c>
      <c r="D29" s="3" t="s">
        <v>11</v>
      </c>
      <c r="E29" s="13" t="s">
        <v>1937</v>
      </c>
      <c r="F29" s="3" t="s">
        <v>20</v>
      </c>
      <c r="G29" s="3" t="s">
        <v>27</v>
      </c>
      <c r="H29" s="3" t="s">
        <v>28</v>
      </c>
      <c r="I29" s="3" t="s">
        <v>21</v>
      </c>
      <c r="J29" s="3" t="s">
        <v>29</v>
      </c>
      <c r="K29" s="3" t="s">
        <v>57</v>
      </c>
      <c r="L29" s="4">
        <v>184320.01</v>
      </c>
      <c r="M29" s="4">
        <v>184.32</v>
      </c>
      <c r="N29" s="4">
        <v>1793000</v>
      </c>
      <c r="O29">
        <f t="shared" si="2"/>
        <v>9.727647041685815</v>
      </c>
      <c r="P29" t="str">
        <f t="shared" si="5"/>
        <v>2,4-Dichlorophenoxyacetic acid</v>
      </c>
      <c r="Q29" t="str">
        <f>VLOOKUP(P29,[1]Sheet1!$A$1:$C$40,2,FALSE)</f>
        <v>2,4 D</v>
      </c>
      <c r="R29" t="str">
        <f>VLOOKUP(P29,[1]Sheet1!$A$1:$C$40,3,FALSE)</f>
        <v>Herbicide</v>
      </c>
    </row>
    <row r="30" spans="1:18" ht="22" customHeight="1" x14ac:dyDescent="0.3">
      <c r="A30" s="5">
        <v>44022</v>
      </c>
      <c r="B30" s="12" t="str">
        <f t="shared" si="0"/>
        <v>July, 2020</v>
      </c>
      <c r="C30" s="12" t="str">
        <f t="shared" si="1"/>
        <v>July, 2020´</v>
      </c>
      <c r="D30" s="6" t="s">
        <v>11</v>
      </c>
      <c r="E30" s="13" t="s">
        <v>1937</v>
      </c>
      <c r="F30" s="6" t="s">
        <v>12</v>
      </c>
      <c r="G30" s="6" t="s">
        <v>13</v>
      </c>
      <c r="H30" s="6" t="s">
        <v>14</v>
      </c>
      <c r="I30" s="6" t="s">
        <v>15</v>
      </c>
      <c r="J30" s="6" t="s">
        <v>16</v>
      </c>
      <c r="K30" s="6" t="s">
        <v>58</v>
      </c>
      <c r="L30" s="7">
        <v>10872</v>
      </c>
      <c r="M30" s="7">
        <v>10.87</v>
      </c>
      <c r="N30" s="7">
        <v>218000</v>
      </c>
      <c r="O30">
        <f t="shared" si="2"/>
        <v>20.05150846210449</v>
      </c>
      <c r="P30" t="str">
        <f>IF(ISNUMBER(SEARCH("IMAZETHAPYR",K30)),"Imazethapyr",IF(ISNUMBER(SEARCH("NIPPON 40",K30)),"Nicosulfuron",IF(ISNUMBER(SEARCH("PICLORAM",K30)),"Picloram",IF(ISNUMBER(SEARCH("GLYPHOSATE",K30)),"Glyphosate",IF(ISNUMBER(SEARCH("FLUTRIAFOL",K30)),"Flutriafol",IF(ISNUMBER(SEARCH("IMIDACLOPRID",K30)),"Imidacloprid",IF(ISNUMBER(SEARCH("CYHALOTHRIN",K30)),"Cyhalothrin","FIX IT")))))))</f>
        <v>Imazethapyr</v>
      </c>
      <c r="Q30" t="str">
        <f>VLOOKUP(P30,[1]Sheet1!$A$1:$C$40,2,FALSE)</f>
        <v>Kyte</v>
      </c>
      <c r="R30" t="str">
        <f>VLOOKUP(P30,[1]Sheet1!$A$1:$C$40,3,FALSE)</f>
        <v>Herbicide</v>
      </c>
    </row>
    <row r="31" spans="1:18" ht="22" customHeight="1" x14ac:dyDescent="0.3">
      <c r="A31" s="2">
        <v>44017</v>
      </c>
      <c r="B31" s="12" t="str">
        <f t="shared" si="0"/>
        <v>July, 2020</v>
      </c>
      <c r="C31" s="12" t="str">
        <f t="shared" si="1"/>
        <v>July, 2020´</v>
      </c>
      <c r="D31" s="3" t="s">
        <v>11</v>
      </c>
      <c r="E31" s="13" t="s">
        <v>1937</v>
      </c>
      <c r="F31" s="3" t="s">
        <v>20</v>
      </c>
      <c r="G31" s="3" t="s">
        <v>33</v>
      </c>
      <c r="H31" s="3" t="s">
        <v>34</v>
      </c>
      <c r="I31" s="3" t="s">
        <v>21</v>
      </c>
      <c r="J31" s="3" t="s">
        <v>29</v>
      </c>
      <c r="K31" s="10" t="s">
        <v>59</v>
      </c>
      <c r="L31" s="4">
        <v>93500</v>
      </c>
      <c r="M31" s="4">
        <v>93.5</v>
      </c>
      <c r="N31" s="4">
        <v>1066000</v>
      </c>
      <c r="O31">
        <f t="shared" si="2"/>
        <v>11.401069518716577</v>
      </c>
      <c r="P31" t="str">
        <f t="shared" ref="P31:P33" si="6">IF(ISNUMBER(SEARCH("CLORPIRIFOS",K31)),"Chlorpyrifos",IF(ISNUMBER(SEARCH("TEBUCONAZOLE",K31)),"Tebuconazole",IF(ISNUMBER(SEARCH("ACID",K31)),"2,4-Dichlorophenoxyacetic acid",IF(ISNUMBER(SEARCH("ACETAMIPRID",K31)),"Acetamiprid",IF(ISNUMBER(SEARCH("NUFURON",K31)),"Metsulfuron",IF(ISNUMBER(SEARCH("MONOISOPROPYLAMINE",K31)),"Isopropylamine","FIX IT"))))))</f>
        <v>2,4-Dichlorophenoxyacetic acid</v>
      </c>
      <c r="Q31" t="str">
        <f>VLOOKUP(P31,[1]Sheet1!$A$1:$C$40,2,FALSE)</f>
        <v>2,4 D</v>
      </c>
      <c r="R31" t="str">
        <f>VLOOKUP(P31,[1]Sheet1!$A$1:$C$40,3,FALSE)</f>
        <v>Herbicide</v>
      </c>
    </row>
    <row r="32" spans="1:18" ht="22" customHeight="1" x14ac:dyDescent="0.3">
      <c r="A32" s="5">
        <v>44016</v>
      </c>
      <c r="B32" s="12" t="str">
        <f t="shared" si="0"/>
        <v>July, 2020</v>
      </c>
      <c r="C32" s="12" t="str">
        <f t="shared" si="1"/>
        <v>July, 2020´</v>
      </c>
      <c r="D32" s="6" t="s">
        <v>11</v>
      </c>
      <c r="E32" s="13" t="s">
        <v>1937</v>
      </c>
      <c r="F32" s="6" t="s">
        <v>20</v>
      </c>
      <c r="G32" s="6" t="s">
        <v>13</v>
      </c>
      <c r="H32" s="6" t="s">
        <v>14</v>
      </c>
      <c r="I32" s="6" t="s">
        <v>21</v>
      </c>
      <c r="J32" s="6" t="s">
        <v>60</v>
      </c>
      <c r="K32" s="6" t="s">
        <v>61</v>
      </c>
      <c r="L32" s="7">
        <v>20172</v>
      </c>
      <c r="M32" s="7">
        <v>20.170000000000002</v>
      </c>
      <c r="N32" s="7">
        <v>405000</v>
      </c>
      <c r="O32">
        <f t="shared" si="2"/>
        <v>20.07733491969066</v>
      </c>
      <c r="P32" t="str">
        <f t="shared" si="6"/>
        <v>Acetamiprid</v>
      </c>
      <c r="Q32" t="str">
        <f>VLOOKUP(P32,[1]Sheet1!$A$1:$C$40,2,FALSE)</f>
        <v>Not Identified</v>
      </c>
      <c r="R32" t="str">
        <f>VLOOKUP(P32,[1]Sheet1!$A$1:$C$40,3,FALSE)</f>
        <v>Insecticide</v>
      </c>
    </row>
    <row r="33" spans="1:18" ht="22" customHeight="1" x14ac:dyDescent="0.3">
      <c r="A33" s="2">
        <v>44016</v>
      </c>
      <c r="B33" s="12" t="str">
        <f t="shared" si="0"/>
        <v>July, 2020</v>
      </c>
      <c r="C33" s="12" t="str">
        <f t="shared" si="1"/>
        <v>July, 2020´</v>
      </c>
      <c r="D33" s="3" t="s">
        <v>11</v>
      </c>
      <c r="E33" s="13" t="s">
        <v>1937</v>
      </c>
      <c r="F33" s="3" t="s">
        <v>20</v>
      </c>
      <c r="G33" s="3" t="s">
        <v>13</v>
      </c>
      <c r="H33" s="3" t="s">
        <v>14</v>
      </c>
      <c r="I33" s="3" t="s">
        <v>21</v>
      </c>
      <c r="J33" s="3" t="s">
        <v>60</v>
      </c>
      <c r="K33" s="3" t="s">
        <v>61</v>
      </c>
      <c r="L33" s="4">
        <v>20172</v>
      </c>
      <c r="M33" s="4">
        <v>20.170000000000002</v>
      </c>
      <c r="N33" s="4">
        <v>405000</v>
      </c>
      <c r="O33">
        <f t="shared" si="2"/>
        <v>20.07733491969066</v>
      </c>
      <c r="P33" t="str">
        <f t="shared" si="6"/>
        <v>Acetamiprid</v>
      </c>
      <c r="Q33" t="str">
        <f>VLOOKUP(P33,[1]Sheet1!$A$1:$C$40,2,FALSE)</f>
        <v>Not Identified</v>
      </c>
      <c r="R33" t="str">
        <f>VLOOKUP(P33,[1]Sheet1!$A$1:$C$40,3,FALSE)</f>
        <v>Insecticide</v>
      </c>
    </row>
    <row r="34" spans="1:18" ht="22" customHeight="1" x14ac:dyDescent="0.3">
      <c r="A34" s="5">
        <v>44015</v>
      </c>
      <c r="B34" s="12" t="str">
        <f t="shared" si="0"/>
        <v>July, 2020</v>
      </c>
      <c r="C34" s="12" t="str">
        <f t="shared" si="1"/>
        <v>July, 2020´</v>
      </c>
      <c r="D34" s="6" t="s">
        <v>11</v>
      </c>
      <c r="E34" s="13" t="s">
        <v>1937</v>
      </c>
      <c r="F34" s="6" t="s">
        <v>12</v>
      </c>
      <c r="G34" s="6" t="s">
        <v>13</v>
      </c>
      <c r="H34" s="6" t="s">
        <v>14</v>
      </c>
      <c r="I34" s="6" t="s">
        <v>15</v>
      </c>
      <c r="J34" s="6" t="s">
        <v>16</v>
      </c>
      <c r="K34" s="6" t="s">
        <v>62</v>
      </c>
      <c r="L34" s="7">
        <v>18120</v>
      </c>
      <c r="M34" s="7">
        <v>18.12</v>
      </c>
      <c r="N34" s="7">
        <v>364000</v>
      </c>
      <c r="O34">
        <f t="shared" si="2"/>
        <v>20.088300220750551</v>
      </c>
      <c r="P34" t="str">
        <f t="shared" si="3"/>
        <v>Imazethapyr</v>
      </c>
      <c r="Q34" t="str">
        <f>VLOOKUP(P34,[1]Sheet1!$A$1:$C$40,2,FALSE)</f>
        <v>Kyte</v>
      </c>
      <c r="R34" t="str">
        <f>VLOOKUP(P34,[1]Sheet1!$A$1:$C$40,3,FALSE)</f>
        <v>Herbicide</v>
      </c>
    </row>
    <row r="35" spans="1:18" ht="22" customHeight="1" x14ac:dyDescent="0.3">
      <c r="A35" s="5">
        <v>44006</v>
      </c>
      <c r="B35" s="12" t="str">
        <f t="shared" si="0"/>
        <v>June, 2020</v>
      </c>
      <c r="C35" s="12" t="str">
        <f t="shared" si="1"/>
        <v>June, 2020´</v>
      </c>
      <c r="D35" s="6" t="s">
        <v>37</v>
      </c>
      <c r="E35" s="13" t="s">
        <v>1937</v>
      </c>
      <c r="F35" s="6" t="s">
        <v>20</v>
      </c>
      <c r="G35" s="6" t="s">
        <v>38</v>
      </c>
      <c r="H35" s="6" t="s">
        <v>39</v>
      </c>
      <c r="I35" s="6" t="s">
        <v>21</v>
      </c>
      <c r="J35" s="6" t="s">
        <v>40</v>
      </c>
      <c r="K35" s="6" t="s">
        <v>63</v>
      </c>
      <c r="L35" s="7">
        <v>40500</v>
      </c>
      <c r="M35" s="7">
        <v>40.5</v>
      </c>
      <c r="N35" s="7">
        <v>816000</v>
      </c>
      <c r="O35">
        <f t="shared" si="2"/>
        <v>20.148148148148149</v>
      </c>
      <c r="P35" t="str">
        <f t="shared" si="3"/>
        <v>Cyhalothrin</v>
      </c>
      <c r="Q35" t="str">
        <f>VLOOKUP(P35,[1]Sheet1!$A$1:$C$40,2,FALSE)</f>
        <v>Kaiso</v>
      </c>
      <c r="R35" t="str">
        <f>VLOOKUP(P35,[1]Sheet1!$A$1:$C$40,3,FALSE)</f>
        <v>Pesticide</v>
      </c>
    </row>
    <row r="36" spans="1:18" ht="22" customHeight="1" x14ac:dyDescent="0.3">
      <c r="A36" s="2">
        <v>44003</v>
      </c>
      <c r="B36" s="12" t="str">
        <f t="shared" si="0"/>
        <v>June, 2020</v>
      </c>
      <c r="C36" s="12" t="str">
        <f t="shared" si="1"/>
        <v>June, 2020´</v>
      </c>
      <c r="D36" s="3" t="s">
        <v>64</v>
      </c>
      <c r="E36" s="13" t="s">
        <v>1937</v>
      </c>
      <c r="F36" s="3" t="s">
        <v>12</v>
      </c>
      <c r="G36" s="3" t="s">
        <v>13</v>
      </c>
      <c r="H36" s="3" t="s">
        <v>14</v>
      </c>
      <c r="I36" s="3" t="s">
        <v>15</v>
      </c>
      <c r="J36" s="3" t="s">
        <v>18</v>
      </c>
      <c r="K36" s="3" t="s">
        <v>65</v>
      </c>
      <c r="L36" s="4">
        <v>13920</v>
      </c>
      <c r="M36" s="4">
        <v>13.92</v>
      </c>
      <c r="N36" s="4">
        <v>48700</v>
      </c>
      <c r="O36">
        <f t="shared" si="2"/>
        <v>3.4985632183908044</v>
      </c>
      <c r="P36" t="str">
        <f t="shared" ref="P36:P40" si="7">IF(ISNUMBER(SEARCH("CLORPIRIFOS",K36)),"Chlorpyrifos",IF(ISNUMBER(SEARCH("TEBUCONAZOLE",K36)),"Tebuconazole",IF(ISNUMBER(SEARCH("ACID",K36)),"2,4-Dichlorophenoxyacetic acid",IF(ISNUMBER(SEARCH("ACETAMIPRID",K36)),"Acetamiprid",IF(ISNUMBER(SEARCH("NUFURON",K36)),"Metsulfuron",IF(ISNUMBER(SEARCH("MONOISOPROPYLAMINE",K36)),"Isopropylamine","FIX IT"))))))</f>
        <v>Metsulfuron</v>
      </c>
      <c r="Q36" t="str">
        <f>VLOOKUP(P36,[1]Sheet1!$A$1:$C$40,2,FALSE)</f>
        <v>Nufuron</v>
      </c>
      <c r="R36" t="str">
        <f>VLOOKUP(P36,[1]Sheet1!$A$1:$C$40,3,FALSE)</f>
        <v>Herbicide</v>
      </c>
    </row>
    <row r="37" spans="1:18" ht="22" customHeight="1" x14ac:dyDescent="0.3">
      <c r="A37" s="5">
        <v>44002</v>
      </c>
      <c r="B37" s="12" t="str">
        <f t="shared" si="0"/>
        <v>June, 2020</v>
      </c>
      <c r="C37" s="12" t="str">
        <f t="shared" si="1"/>
        <v>June, 2020´</v>
      </c>
      <c r="D37" s="6" t="s">
        <v>11</v>
      </c>
      <c r="E37" s="13" t="s">
        <v>1937</v>
      </c>
      <c r="F37" s="6" t="s">
        <v>12</v>
      </c>
      <c r="G37" s="6" t="s">
        <v>27</v>
      </c>
      <c r="H37" s="6" t="s">
        <v>28</v>
      </c>
      <c r="I37" s="6" t="s">
        <v>21</v>
      </c>
      <c r="J37" s="6" t="s">
        <v>29</v>
      </c>
      <c r="K37" s="6" t="s">
        <v>66</v>
      </c>
      <c r="L37" s="7">
        <v>184320.01</v>
      </c>
      <c r="M37" s="7">
        <v>184.32</v>
      </c>
      <c r="N37" s="7">
        <v>2001000</v>
      </c>
      <c r="O37">
        <f t="shared" si="2"/>
        <v>10.856119202684505</v>
      </c>
      <c r="P37" t="str">
        <f t="shared" si="7"/>
        <v>2,4-Dichlorophenoxyacetic acid</v>
      </c>
      <c r="Q37" t="str">
        <f>VLOOKUP(P37,[1]Sheet1!$A$1:$C$40,2,FALSE)</f>
        <v>2,4 D</v>
      </c>
      <c r="R37" t="str">
        <f>VLOOKUP(P37,[1]Sheet1!$A$1:$C$40,3,FALSE)</f>
        <v>Herbicide</v>
      </c>
    </row>
    <row r="38" spans="1:18" ht="22" customHeight="1" x14ac:dyDescent="0.3">
      <c r="A38" s="2">
        <v>44002</v>
      </c>
      <c r="B38" s="12" t="str">
        <f t="shared" si="0"/>
        <v>June, 2020</v>
      </c>
      <c r="C38" s="12" t="str">
        <f t="shared" si="1"/>
        <v>June, 2020´</v>
      </c>
      <c r="D38" s="3" t="s">
        <v>11</v>
      </c>
      <c r="E38" s="13" t="s">
        <v>1937</v>
      </c>
      <c r="F38" s="3" t="s">
        <v>20</v>
      </c>
      <c r="G38" s="3" t="s">
        <v>33</v>
      </c>
      <c r="H38" s="3" t="s">
        <v>34</v>
      </c>
      <c r="I38" s="3" t="s">
        <v>21</v>
      </c>
      <c r="J38" s="3" t="s">
        <v>29</v>
      </c>
      <c r="K38" s="3" t="s">
        <v>67</v>
      </c>
      <c r="L38" s="4">
        <v>93500</v>
      </c>
      <c r="M38" s="4">
        <v>93.5</v>
      </c>
      <c r="N38" s="4">
        <v>1361000</v>
      </c>
      <c r="O38">
        <f t="shared" si="2"/>
        <v>14.556149732620321</v>
      </c>
      <c r="P38" t="str">
        <f t="shared" si="7"/>
        <v>2,4-Dichlorophenoxyacetic acid</v>
      </c>
      <c r="Q38" t="str">
        <f>VLOOKUP(P38,[1]Sheet1!$A$1:$C$40,2,FALSE)</f>
        <v>2,4 D</v>
      </c>
      <c r="R38" t="str">
        <f>VLOOKUP(P38,[1]Sheet1!$A$1:$C$40,3,FALSE)</f>
        <v>Herbicide</v>
      </c>
    </row>
    <row r="39" spans="1:18" ht="22" customHeight="1" x14ac:dyDescent="0.3">
      <c r="A39" s="5">
        <v>44002</v>
      </c>
      <c r="B39" s="12" t="str">
        <f t="shared" si="0"/>
        <v>June, 2020</v>
      </c>
      <c r="C39" s="12" t="str">
        <f t="shared" si="1"/>
        <v>June, 2020´</v>
      </c>
      <c r="D39" s="6" t="s">
        <v>11</v>
      </c>
      <c r="E39" s="13" t="s">
        <v>1937</v>
      </c>
      <c r="F39" s="6" t="s">
        <v>20</v>
      </c>
      <c r="G39" s="6" t="s">
        <v>33</v>
      </c>
      <c r="H39" s="6" t="s">
        <v>34</v>
      </c>
      <c r="I39" s="6" t="s">
        <v>21</v>
      </c>
      <c r="J39" s="6" t="s">
        <v>29</v>
      </c>
      <c r="K39" s="6" t="s">
        <v>68</v>
      </c>
      <c r="L39" s="7">
        <v>37400</v>
      </c>
      <c r="M39" s="7">
        <v>37.4</v>
      </c>
      <c r="N39" s="7">
        <v>545000</v>
      </c>
      <c r="O39">
        <f t="shared" si="2"/>
        <v>14.572192513368984</v>
      </c>
      <c r="P39" t="str">
        <f t="shared" si="7"/>
        <v>2,4-Dichlorophenoxyacetic acid</v>
      </c>
      <c r="Q39" t="str">
        <f>VLOOKUP(P39,[1]Sheet1!$A$1:$C$40,2,FALSE)</f>
        <v>2,4 D</v>
      </c>
      <c r="R39" t="str">
        <f>VLOOKUP(P39,[1]Sheet1!$A$1:$C$40,3,FALSE)</f>
        <v>Herbicide</v>
      </c>
    </row>
    <row r="40" spans="1:18" ht="22" customHeight="1" x14ac:dyDescent="0.3">
      <c r="A40" s="2">
        <v>43995</v>
      </c>
      <c r="B40" s="12" t="str">
        <f t="shared" si="0"/>
        <v>June, 2020</v>
      </c>
      <c r="C40" s="12" t="str">
        <f t="shared" si="1"/>
        <v>June, 2020´</v>
      </c>
      <c r="D40" s="3" t="s">
        <v>11</v>
      </c>
      <c r="E40" s="13" t="s">
        <v>1937</v>
      </c>
      <c r="F40" s="3" t="s">
        <v>12</v>
      </c>
      <c r="G40" s="3" t="s">
        <v>27</v>
      </c>
      <c r="H40" s="3" t="s">
        <v>28</v>
      </c>
      <c r="I40" s="3" t="s">
        <v>21</v>
      </c>
      <c r="J40" s="3" t="s">
        <v>29</v>
      </c>
      <c r="K40" s="3" t="s">
        <v>69</v>
      </c>
      <c r="L40" s="4">
        <v>184320.01</v>
      </c>
      <c r="M40" s="4">
        <v>184.32</v>
      </c>
      <c r="N40" s="4">
        <v>2001000</v>
      </c>
      <c r="O40">
        <f t="shared" si="2"/>
        <v>10.856119202684505</v>
      </c>
      <c r="P40" t="str">
        <f t="shared" si="7"/>
        <v>2,4-Dichlorophenoxyacetic acid</v>
      </c>
      <c r="Q40" t="str">
        <f>VLOOKUP(P40,[1]Sheet1!$A$1:$C$40,2,FALSE)</f>
        <v>2,4 D</v>
      </c>
      <c r="R40" t="str">
        <f>VLOOKUP(P40,[1]Sheet1!$A$1:$C$40,3,FALSE)</f>
        <v>Herbicide</v>
      </c>
    </row>
    <row r="41" spans="1:18" ht="22" customHeight="1" x14ac:dyDescent="0.3">
      <c r="A41" s="5">
        <v>43994</v>
      </c>
      <c r="B41" s="12" t="str">
        <f t="shared" si="0"/>
        <v>June, 2020</v>
      </c>
      <c r="C41" s="12" t="str">
        <f t="shared" si="1"/>
        <v>June, 2020´</v>
      </c>
      <c r="D41" s="6" t="s">
        <v>37</v>
      </c>
      <c r="E41" s="13" t="s">
        <v>1937</v>
      </c>
      <c r="F41" s="6" t="s">
        <v>20</v>
      </c>
      <c r="G41" s="6" t="s">
        <v>70</v>
      </c>
      <c r="H41" s="6" t="s">
        <v>14</v>
      </c>
      <c r="I41" s="6" t="s">
        <v>21</v>
      </c>
      <c r="J41" s="6" t="s">
        <v>22</v>
      </c>
      <c r="K41" s="6" t="s">
        <v>71</v>
      </c>
      <c r="L41" s="7">
        <v>80480</v>
      </c>
      <c r="M41" s="7">
        <v>80.48</v>
      </c>
      <c r="N41" s="7">
        <v>2409000</v>
      </c>
      <c r="O41">
        <f t="shared" si="2"/>
        <v>29.932902584493043</v>
      </c>
      <c r="P41" t="str">
        <f t="shared" si="3"/>
        <v>Picloram</v>
      </c>
      <c r="Q41" t="str">
        <f>VLOOKUP(P41,[1]Sheet1!$A$1:$C$40,2,FALSE)</f>
        <v>Not Identified</v>
      </c>
      <c r="R41" t="str">
        <f>VLOOKUP(P41,[1]Sheet1!$A$1:$C$40,3,FALSE)</f>
        <v>Herbicide</v>
      </c>
    </row>
    <row r="42" spans="1:18" ht="22" customHeight="1" x14ac:dyDescent="0.3">
      <c r="A42" s="2">
        <v>43992</v>
      </c>
      <c r="B42" s="12" t="str">
        <f t="shared" si="0"/>
        <v>June, 2020</v>
      </c>
      <c r="C42" s="12" t="str">
        <f t="shared" si="1"/>
        <v>June, 2020´</v>
      </c>
      <c r="D42" s="3" t="s">
        <v>37</v>
      </c>
      <c r="E42" s="13" t="s">
        <v>1937</v>
      </c>
      <c r="F42" s="3" t="s">
        <v>20</v>
      </c>
      <c r="G42" s="3" t="s">
        <v>72</v>
      </c>
      <c r="H42" s="3" t="s">
        <v>73</v>
      </c>
      <c r="I42" s="3" t="s">
        <v>21</v>
      </c>
      <c r="J42" s="3" t="s">
        <v>74</v>
      </c>
      <c r="K42" s="3" t="s">
        <v>75</v>
      </c>
      <c r="L42" s="4">
        <v>101752</v>
      </c>
      <c r="M42" s="4">
        <v>101.75</v>
      </c>
      <c r="N42" s="4">
        <v>364000</v>
      </c>
      <c r="O42">
        <f t="shared" si="2"/>
        <v>3.5773252614199231</v>
      </c>
      <c r="P42" t="str">
        <f t="shared" ref="P42:P45" si="8">IF(ISNUMBER(SEARCH("CLORPIRIFOS",K42)),"Chlorpyrifos",IF(ISNUMBER(SEARCH("TEBUCONAZOLE",K42)),"Tebuconazole",IF(ISNUMBER(SEARCH("ACID",K42)),"2,4-Dichlorophenoxyacetic acid",IF(ISNUMBER(SEARCH("ACETAMIPRID",K42)),"Acetamiprid",IF(ISNUMBER(SEARCH("NUFURON",K42)),"Metsulfuron",IF(ISNUMBER(SEARCH("MONOISOPROPYLAMINE",K42)),"Isopropylamine","FIX IT"))))))</f>
        <v>Isopropylamine</v>
      </c>
      <c r="Q42" t="str">
        <f>VLOOKUP(P42,[1]Sheet1!$A$1:$C$40,2,FALSE)</f>
        <v>Not Identified</v>
      </c>
      <c r="R42" t="str">
        <f>VLOOKUP(P42,[1]Sheet1!$A$1:$C$40,3,FALSE)</f>
        <v>General Chemical</v>
      </c>
    </row>
    <row r="43" spans="1:18" ht="22" customHeight="1" x14ac:dyDescent="0.3">
      <c r="A43" s="5">
        <v>43992</v>
      </c>
      <c r="B43" s="12" t="str">
        <f t="shared" si="0"/>
        <v>June, 2020</v>
      </c>
      <c r="C43" s="12" t="str">
        <f t="shared" si="1"/>
        <v>June, 2020´</v>
      </c>
      <c r="D43" s="6" t="s">
        <v>37</v>
      </c>
      <c r="E43" s="13" t="s">
        <v>1937</v>
      </c>
      <c r="F43" s="6" t="s">
        <v>20</v>
      </c>
      <c r="G43" s="6" t="s">
        <v>72</v>
      </c>
      <c r="H43" s="6" t="s">
        <v>73</v>
      </c>
      <c r="I43" s="6" t="s">
        <v>21</v>
      </c>
      <c r="J43" s="6" t="s">
        <v>74</v>
      </c>
      <c r="K43" s="6" t="s">
        <v>75</v>
      </c>
      <c r="L43" s="7">
        <v>101271</v>
      </c>
      <c r="M43" s="7">
        <v>101.27</v>
      </c>
      <c r="N43" s="7">
        <v>363000</v>
      </c>
      <c r="O43">
        <f t="shared" si="2"/>
        <v>3.5844417454157655</v>
      </c>
      <c r="P43" t="str">
        <f t="shared" si="8"/>
        <v>Isopropylamine</v>
      </c>
      <c r="Q43" t="str">
        <f>VLOOKUP(P43,[1]Sheet1!$A$1:$C$40,2,FALSE)</f>
        <v>Not Identified</v>
      </c>
      <c r="R43" t="str">
        <f>VLOOKUP(P43,[1]Sheet1!$A$1:$C$40,3,FALSE)</f>
        <v>General Chemical</v>
      </c>
    </row>
    <row r="44" spans="1:18" ht="22" customHeight="1" x14ac:dyDescent="0.3">
      <c r="A44" s="2">
        <v>43992</v>
      </c>
      <c r="B44" s="12" t="str">
        <f t="shared" si="0"/>
        <v>June, 2020</v>
      </c>
      <c r="C44" s="12" t="str">
        <f t="shared" si="1"/>
        <v>June, 2020´</v>
      </c>
      <c r="D44" s="3" t="s">
        <v>37</v>
      </c>
      <c r="E44" s="13" t="s">
        <v>1937</v>
      </c>
      <c r="F44" s="3" t="s">
        <v>20</v>
      </c>
      <c r="G44" s="3" t="s">
        <v>76</v>
      </c>
      <c r="H44" s="3" t="s">
        <v>73</v>
      </c>
      <c r="I44" s="3" t="s">
        <v>21</v>
      </c>
      <c r="J44" s="3" t="s">
        <v>77</v>
      </c>
      <c r="K44" s="3" t="s">
        <v>78</v>
      </c>
      <c r="L44" s="4">
        <v>34554</v>
      </c>
      <c r="M44" s="4">
        <v>34.549999999999997</v>
      </c>
      <c r="N44" s="4">
        <v>89100</v>
      </c>
      <c r="O44">
        <f t="shared" si="2"/>
        <v>2.5785726688661228</v>
      </c>
      <c r="P44" t="str">
        <f>IF(ISNUMBER(SEARCH("TRITON",K44)),"Surfactant",IF(ISNUMBER(SEARCH("DIMETHYLAMINE",K44)),"Dimethylamine",IF(ISNUMBER(SEARCH("FLUAZINAN",K44)),"Fluazinan","FIX IT")))</f>
        <v>Surfactant</v>
      </c>
      <c r="Q44" t="str">
        <f>VLOOKUP(P44,[1]Sheet1!$A$1:$C$40,2,FALSE)</f>
        <v>Triton</v>
      </c>
      <c r="R44" t="str">
        <f>VLOOKUP(P44,[1]Sheet1!$A$1:$C$40,3,FALSE)</f>
        <v>Surfactant</v>
      </c>
    </row>
    <row r="45" spans="1:18" ht="22" customHeight="1" x14ac:dyDescent="0.3">
      <c r="A45" s="5">
        <v>43992</v>
      </c>
      <c r="B45" s="12" t="str">
        <f t="shared" si="0"/>
        <v>June, 2020</v>
      </c>
      <c r="C45" s="12" t="str">
        <f t="shared" si="1"/>
        <v>June, 2020´</v>
      </c>
      <c r="D45" s="6" t="s">
        <v>37</v>
      </c>
      <c r="E45" s="13" t="s">
        <v>1937</v>
      </c>
      <c r="F45" s="6" t="s">
        <v>20</v>
      </c>
      <c r="G45" s="6" t="s">
        <v>72</v>
      </c>
      <c r="H45" s="6" t="s">
        <v>73</v>
      </c>
      <c r="I45" s="6" t="s">
        <v>21</v>
      </c>
      <c r="J45" s="6" t="s">
        <v>74</v>
      </c>
      <c r="K45" s="6" t="s">
        <v>75</v>
      </c>
      <c r="L45" s="7">
        <v>101269</v>
      </c>
      <c r="M45" s="7">
        <v>101.27</v>
      </c>
      <c r="N45" s="7">
        <v>363000</v>
      </c>
      <c r="O45">
        <f t="shared" si="2"/>
        <v>3.5845125359191856</v>
      </c>
      <c r="P45" t="str">
        <f t="shared" si="8"/>
        <v>Isopropylamine</v>
      </c>
      <c r="Q45" t="str">
        <f>VLOOKUP(P45,[1]Sheet1!$A$1:$C$40,2,FALSE)</f>
        <v>Not Identified</v>
      </c>
      <c r="R45" t="str">
        <f>VLOOKUP(P45,[1]Sheet1!$A$1:$C$40,3,FALSE)</f>
        <v>General Chemical</v>
      </c>
    </row>
    <row r="46" spans="1:18" ht="22" customHeight="1" x14ac:dyDescent="0.3">
      <c r="A46" s="2">
        <v>43988</v>
      </c>
      <c r="B46" s="12" t="str">
        <f t="shared" si="0"/>
        <v>June, 2020</v>
      </c>
      <c r="C46" s="12" t="str">
        <f t="shared" si="1"/>
        <v>June, 2020´</v>
      </c>
      <c r="D46" s="3" t="s">
        <v>37</v>
      </c>
      <c r="E46" s="13" t="s">
        <v>1937</v>
      </c>
      <c r="F46" s="3" t="s">
        <v>20</v>
      </c>
      <c r="G46" s="3" t="s">
        <v>13</v>
      </c>
      <c r="H46" s="3" t="s">
        <v>14</v>
      </c>
      <c r="I46" s="3" t="s">
        <v>21</v>
      </c>
      <c r="J46" s="3" t="s">
        <v>24</v>
      </c>
      <c r="K46" s="3" t="s">
        <v>79</v>
      </c>
      <c r="L46" s="4">
        <v>126630</v>
      </c>
      <c r="M46" s="4">
        <v>126.63</v>
      </c>
      <c r="N46" s="4">
        <v>378000</v>
      </c>
      <c r="O46">
        <f t="shared" si="2"/>
        <v>2.9850746268656718</v>
      </c>
      <c r="P46" t="str">
        <f t="shared" si="3"/>
        <v>Glyphosate</v>
      </c>
      <c r="Q46" t="str">
        <f>VLOOKUP(P46,[1]Sheet1!$A$1:$C$40,2,FALSE)</f>
        <v>Nufosate</v>
      </c>
      <c r="R46" t="str">
        <f>VLOOKUP(P46,[1]Sheet1!$A$1:$C$40,3,FALSE)</f>
        <v>Herbicide</v>
      </c>
    </row>
    <row r="47" spans="1:18" ht="22" customHeight="1" x14ac:dyDescent="0.3">
      <c r="A47" s="5">
        <v>43988</v>
      </c>
      <c r="B47" s="12" t="str">
        <f t="shared" si="0"/>
        <v>June, 2020</v>
      </c>
      <c r="C47" s="12" t="str">
        <f t="shared" si="1"/>
        <v>June, 2020´</v>
      </c>
      <c r="D47" s="6" t="s">
        <v>37</v>
      </c>
      <c r="E47" s="13" t="s">
        <v>1937</v>
      </c>
      <c r="F47" s="6" t="s">
        <v>20</v>
      </c>
      <c r="G47" s="6" t="s">
        <v>80</v>
      </c>
      <c r="H47" s="6" t="s">
        <v>81</v>
      </c>
      <c r="I47" s="6" t="s">
        <v>21</v>
      </c>
      <c r="J47" s="6" t="s">
        <v>82</v>
      </c>
      <c r="K47" s="6" t="s">
        <v>83</v>
      </c>
      <c r="L47" s="7">
        <v>74040</v>
      </c>
      <c r="M47" s="7">
        <v>74.040000000000006</v>
      </c>
      <c r="N47" s="7">
        <v>145000</v>
      </c>
      <c r="O47">
        <f t="shared" si="2"/>
        <v>1.958400864397623</v>
      </c>
      <c r="P47" t="str">
        <f>IF(ISNUMBER(SEARCH("TRITON",K47)),"Surfactant",IF(ISNUMBER(SEARCH("DIMETHYLAMINE",K47)),"Dimethylamine",IF(ISNUMBER(SEARCH("FLUAZINAN",K47)),"Fluazinan","FIX IT")))</f>
        <v>Dimethylamine</v>
      </c>
      <c r="Q47" t="str">
        <f>VLOOKUP(P47,[1]Sheet1!$A$1:$C$40,2,FALSE)</f>
        <v>Not Identified</v>
      </c>
      <c r="R47" t="str">
        <f>VLOOKUP(P47,[1]Sheet1!$A$1:$C$40,3,FALSE)</f>
        <v>General Chemical</v>
      </c>
    </row>
    <row r="48" spans="1:18" ht="22" customHeight="1" x14ac:dyDescent="0.3">
      <c r="A48" s="2">
        <v>43988</v>
      </c>
      <c r="B48" s="12" t="str">
        <f t="shared" si="0"/>
        <v>June, 2020</v>
      </c>
      <c r="C48" s="12" t="str">
        <f t="shared" si="1"/>
        <v>June, 2020´</v>
      </c>
      <c r="D48" s="3" t="s">
        <v>37</v>
      </c>
      <c r="E48" s="13" t="s">
        <v>1937</v>
      </c>
      <c r="F48" s="3" t="s">
        <v>20</v>
      </c>
      <c r="G48" s="3" t="s">
        <v>13</v>
      </c>
      <c r="H48" s="3" t="s">
        <v>14</v>
      </c>
      <c r="I48" s="3" t="s">
        <v>21</v>
      </c>
      <c r="J48" s="3" t="s">
        <v>24</v>
      </c>
      <c r="K48" s="3" t="s">
        <v>79</v>
      </c>
      <c r="L48" s="4">
        <v>126630</v>
      </c>
      <c r="M48" s="4">
        <v>126.63</v>
      </c>
      <c r="N48" s="4">
        <v>378000</v>
      </c>
      <c r="O48">
        <f t="shared" si="2"/>
        <v>2.9850746268656718</v>
      </c>
      <c r="P48" t="str">
        <f t="shared" si="3"/>
        <v>Glyphosate</v>
      </c>
      <c r="Q48" t="str">
        <f>VLOOKUP(P48,[1]Sheet1!$A$1:$C$40,2,FALSE)</f>
        <v>Nufosate</v>
      </c>
      <c r="R48" t="str">
        <f>VLOOKUP(P48,[1]Sheet1!$A$1:$C$40,3,FALSE)</f>
        <v>Herbicide</v>
      </c>
    </row>
    <row r="49" spans="1:18" ht="22" customHeight="1" x14ac:dyDescent="0.3">
      <c r="A49" s="5">
        <v>43988</v>
      </c>
      <c r="B49" s="12" t="str">
        <f t="shared" si="0"/>
        <v>June, 2020</v>
      </c>
      <c r="C49" s="12" t="str">
        <f t="shared" si="1"/>
        <v>June, 2020´</v>
      </c>
      <c r="D49" s="6" t="s">
        <v>37</v>
      </c>
      <c r="E49" s="13" t="s">
        <v>1937</v>
      </c>
      <c r="F49" s="6" t="s">
        <v>20</v>
      </c>
      <c r="G49" s="6" t="s">
        <v>13</v>
      </c>
      <c r="H49" s="6" t="s">
        <v>14</v>
      </c>
      <c r="I49" s="6" t="s">
        <v>21</v>
      </c>
      <c r="J49" s="6" t="s">
        <v>24</v>
      </c>
      <c r="K49" s="6" t="s">
        <v>79</v>
      </c>
      <c r="L49" s="7">
        <v>126630</v>
      </c>
      <c r="M49" s="7">
        <v>126.63</v>
      </c>
      <c r="N49" s="7">
        <v>378000</v>
      </c>
      <c r="O49">
        <f t="shared" si="2"/>
        <v>2.9850746268656718</v>
      </c>
      <c r="P49" t="str">
        <f t="shared" si="3"/>
        <v>Glyphosate</v>
      </c>
      <c r="Q49" t="str">
        <f>VLOOKUP(P49,[1]Sheet1!$A$1:$C$40,2,FALSE)</f>
        <v>Nufosate</v>
      </c>
      <c r="R49" t="str">
        <f>VLOOKUP(P49,[1]Sheet1!$A$1:$C$40,3,FALSE)</f>
        <v>Herbicide</v>
      </c>
    </row>
    <row r="50" spans="1:18" ht="22" customHeight="1" x14ac:dyDescent="0.3">
      <c r="A50" s="2">
        <v>43988</v>
      </c>
      <c r="B50" s="12" t="str">
        <f t="shared" si="0"/>
        <v>June, 2020</v>
      </c>
      <c r="C50" s="12" t="str">
        <f t="shared" si="1"/>
        <v>June, 2020´</v>
      </c>
      <c r="D50" s="3" t="s">
        <v>37</v>
      </c>
      <c r="E50" s="13" t="s">
        <v>1937</v>
      </c>
      <c r="F50" s="3" t="s">
        <v>20</v>
      </c>
      <c r="G50" s="3" t="s">
        <v>13</v>
      </c>
      <c r="H50" s="3" t="s">
        <v>14</v>
      </c>
      <c r="I50" s="3" t="s">
        <v>21</v>
      </c>
      <c r="J50" s="3" t="s">
        <v>24</v>
      </c>
      <c r="K50" s="3" t="s">
        <v>79</v>
      </c>
      <c r="L50" s="4">
        <v>126630</v>
      </c>
      <c r="M50" s="4">
        <v>126.63</v>
      </c>
      <c r="N50" s="4">
        <v>378000</v>
      </c>
      <c r="O50">
        <f t="shared" si="2"/>
        <v>2.9850746268656718</v>
      </c>
      <c r="P50" t="str">
        <f t="shared" si="3"/>
        <v>Glyphosate</v>
      </c>
      <c r="Q50" t="str">
        <f>VLOOKUP(P50,[1]Sheet1!$A$1:$C$40,2,FALSE)</f>
        <v>Nufosate</v>
      </c>
      <c r="R50" t="str">
        <f>VLOOKUP(P50,[1]Sheet1!$A$1:$C$40,3,FALSE)</f>
        <v>Herbicide</v>
      </c>
    </row>
    <row r="51" spans="1:18" ht="22" customHeight="1" x14ac:dyDescent="0.3">
      <c r="A51" s="5">
        <v>43988</v>
      </c>
      <c r="B51" s="12" t="str">
        <f t="shared" si="0"/>
        <v>June, 2020</v>
      </c>
      <c r="C51" s="12" t="str">
        <f t="shared" si="1"/>
        <v>June, 2020´</v>
      </c>
      <c r="D51" s="6" t="s">
        <v>37</v>
      </c>
      <c r="E51" s="13" t="s">
        <v>1937</v>
      </c>
      <c r="F51" s="6" t="s">
        <v>20</v>
      </c>
      <c r="G51" s="6" t="s">
        <v>27</v>
      </c>
      <c r="H51" s="6" t="s">
        <v>28</v>
      </c>
      <c r="I51" s="6" t="s">
        <v>21</v>
      </c>
      <c r="J51" s="6" t="s">
        <v>29</v>
      </c>
      <c r="K51" s="6" t="s">
        <v>84</v>
      </c>
      <c r="L51" s="7">
        <v>184320.01</v>
      </c>
      <c r="M51" s="7">
        <v>184.32</v>
      </c>
      <c r="N51" s="7">
        <v>2001000</v>
      </c>
      <c r="O51">
        <f t="shared" si="2"/>
        <v>10.856119202684505</v>
      </c>
      <c r="P51" t="str">
        <f>IF(ISNUMBER(SEARCH("CLORPIRIFOS",K51)),"Chlorpyrifos",IF(ISNUMBER(SEARCH("TEBUCONAZOLE",K51)),"Tebuconazole",IF(ISNUMBER(SEARCH("ACID",K51)),"2,4-Dichlorophenoxyacetic acid",IF(ISNUMBER(SEARCH("ACETAMIPRID",K51)),"Acetamiprid",IF(ISNUMBER(SEARCH("NUFURON",K51)),"Metsulfuron",IF(ISNUMBER(SEARCH("MONOISOPROPYLAMINE",K51)),"Isopropylamine","FIX IT"))))))</f>
        <v>2,4-Dichlorophenoxyacetic acid</v>
      </c>
      <c r="Q51" t="str">
        <f>VLOOKUP(P51,[1]Sheet1!$A$1:$C$40,2,FALSE)</f>
        <v>2,4 D</v>
      </c>
      <c r="R51" t="str">
        <f>VLOOKUP(P51,[1]Sheet1!$A$1:$C$40,3,FALSE)</f>
        <v>Herbicide</v>
      </c>
    </row>
    <row r="52" spans="1:18" ht="22" customHeight="1" x14ac:dyDescent="0.3">
      <c r="A52" s="2">
        <v>43985</v>
      </c>
      <c r="B52" s="12" t="str">
        <f t="shared" si="0"/>
        <v>June, 2020</v>
      </c>
      <c r="C52" s="12" t="str">
        <f t="shared" si="1"/>
        <v>June, 2020´</v>
      </c>
      <c r="D52" s="3" t="s">
        <v>37</v>
      </c>
      <c r="E52" s="13" t="s">
        <v>1937</v>
      </c>
      <c r="F52" s="3" t="s">
        <v>20</v>
      </c>
      <c r="G52" s="3" t="s">
        <v>38</v>
      </c>
      <c r="H52" s="3" t="s">
        <v>39</v>
      </c>
      <c r="I52" s="3" t="s">
        <v>21</v>
      </c>
      <c r="J52" s="3" t="s">
        <v>40</v>
      </c>
      <c r="K52" s="3" t="s">
        <v>85</v>
      </c>
      <c r="L52" s="4">
        <v>40500</v>
      </c>
      <c r="M52" s="4">
        <v>40.5</v>
      </c>
      <c r="N52" s="4">
        <v>816000</v>
      </c>
      <c r="O52">
        <f t="shared" si="2"/>
        <v>20.148148148148149</v>
      </c>
      <c r="P52" t="str">
        <f t="shared" si="3"/>
        <v>Cyhalothrin</v>
      </c>
      <c r="Q52" t="str">
        <f>VLOOKUP(P52,[1]Sheet1!$A$1:$C$40,2,FALSE)</f>
        <v>Kaiso</v>
      </c>
      <c r="R52" t="str">
        <f>VLOOKUP(P52,[1]Sheet1!$A$1:$C$40,3,FALSE)</f>
        <v>Pesticide</v>
      </c>
    </row>
    <row r="53" spans="1:18" ht="22" customHeight="1" x14ac:dyDescent="0.3">
      <c r="A53" s="5">
        <v>43981</v>
      </c>
      <c r="B53" s="12" t="str">
        <f t="shared" si="0"/>
        <v>May, 2020</v>
      </c>
      <c r="C53" s="12" t="str">
        <f t="shared" si="1"/>
        <v>May, 2020´</v>
      </c>
      <c r="D53" s="6" t="s">
        <v>37</v>
      </c>
      <c r="E53" s="13" t="s">
        <v>1937</v>
      </c>
      <c r="F53" s="6" t="s">
        <v>20</v>
      </c>
      <c r="G53" s="6" t="s">
        <v>27</v>
      </c>
      <c r="H53" s="6" t="s">
        <v>28</v>
      </c>
      <c r="I53" s="6" t="s">
        <v>21</v>
      </c>
      <c r="J53" s="6" t="s">
        <v>29</v>
      </c>
      <c r="K53" s="6" t="s">
        <v>30</v>
      </c>
      <c r="L53" s="7">
        <v>184320.01</v>
      </c>
      <c r="M53" s="7">
        <v>184.32</v>
      </c>
      <c r="N53" s="7">
        <v>1930000</v>
      </c>
      <c r="O53">
        <f t="shared" si="2"/>
        <v>10.470919570805144</v>
      </c>
      <c r="P53" t="str">
        <f t="shared" ref="P53" si="9">IF(ISNUMBER(SEARCH("CLORPIRIFOS",K53)),"Chlorpyrifos",IF(ISNUMBER(SEARCH("TEBUCONAZOLE",K53)),"Tebuconazole",IF(ISNUMBER(SEARCH("ACID",K53)),"2,4-Dichlorophenoxyacetic acid",IF(ISNUMBER(SEARCH("ACETAMIPRID",K53)),"Acetamiprid",IF(ISNUMBER(SEARCH("NUFURON",K53)),"Metsulfuron",IF(ISNUMBER(SEARCH("MONOISOPROPYLAMINE",K53)),"Isopropylamine","FIX IT"))))))</f>
        <v>2,4-Dichlorophenoxyacetic acid</v>
      </c>
      <c r="Q53" t="str">
        <f>VLOOKUP(P53,[1]Sheet1!$A$1:$C$40,2,FALSE)</f>
        <v>2,4 D</v>
      </c>
      <c r="R53" t="str">
        <f>VLOOKUP(P53,[1]Sheet1!$A$1:$C$40,3,FALSE)</f>
        <v>Herbicide</v>
      </c>
    </row>
    <row r="54" spans="1:18" ht="22" customHeight="1" x14ac:dyDescent="0.3">
      <c r="A54" s="2">
        <v>43978</v>
      </c>
      <c r="B54" s="12" t="str">
        <f t="shared" si="0"/>
        <v>May, 2020</v>
      </c>
      <c r="C54" s="12" t="str">
        <f t="shared" si="1"/>
        <v>May, 2020´</v>
      </c>
      <c r="D54" s="3" t="s">
        <v>37</v>
      </c>
      <c r="E54" s="13" t="s">
        <v>1937</v>
      </c>
      <c r="F54" s="3" t="s">
        <v>20</v>
      </c>
      <c r="G54" s="3" t="s">
        <v>86</v>
      </c>
      <c r="H54" s="3" t="s">
        <v>87</v>
      </c>
      <c r="I54" s="3" t="s">
        <v>21</v>
      </c>
      <c r="J54" s="3" t="s">
        <v>82</v>
      </c>
      <c r="K54" s="3" t="s">
        <v>88</v>
      </c>
      <c r="L54" s="4">
        <v>146810</v>
      </c>
      <c r="M54" s="4">
        <v>146.81</v>
      </c>
      <c r="N54" s="4">
        <v>254000</v>
      </c>
      <c r="O54">
        <f t="shared" si="2"/>
        <v>1.7301273755193789</v>
      </c>
      <c r="P54" t="str">
        <f>IF(ISNUMBER(SEARCH("TRITON",K54)),"Surfactant",IF(ISNUMBER(SEARCH("DIMETHYLAMINE",K54)),"Dimethylamine",IF(ISNUMBER(SEARCH("FLUAZINAN",K54)),"Fluazinan","FIX IT")))</f>
        <v>Dimethylamine</v>
      </c>
      <c r="Q54" t="str">
        <f>VLOOKUP(P54,[1]Sheet1!$A$1:$C$40,2,FALSE)</f>
        <v>Not Identified</v>
      </c>
      <c r="R54" t="str">
        <f>VLOOKUP(P54,[1]Sheet1!$A$1:$C$40,3,FALSE)</f>
        <v>General Chemical</v>
      </c>
    </row>
    <row r="55" spans="1:18" ht="22" customHeight="1" x14ac:dyDescent="0.3">
      <c r="A55" s="5">
        <v>43974</v>
      </c>
      <c r="B55" s="12" t="str">
        <f t="shared" si="0"/>
        <v>May, 2020</v>
      </c>
      <c r="C55" s="12" t="str">
        <f t="shared" si="1"/>
        <v>May, 2020´</v>
      </c>
      <c r="D55" s="6" t="s">
        <v>37</v>
      </c>
      <c r="E55" s="13" t="s">
        <v>1937</v>
      </c>
      <c r="F55" s="6" t="s">
        <v>20</v>
      </c>
      <c r="G55" s="6" t="s">
        <v>13</v>
      </c>
      <c r="H55" s="6" t="s">
        <v>14</v>
      </c>
      <c r="I55" s="6" t="s">
        <v>21</v>
      </c>
      <c r="J55" s="6" t="s">
        <v>24</v>
      </c>
      <c r="K55" s="6" t="s">
        <v>79</v>
      </c>
      <c r="L55" s="7">
        <v>126630</v>
      </c>
      <c r="M55" s="7">
        <v>126.63</v>
      </c>
      <c r="N55" s="7">
        <v>376000</v>
      </c>
      <c r="O55">
        <f t="shared" si="2"/>
        <v>2.9692805812208798</v>
      </c>
      <c r="P55" t="str">
        <f t="shared" si="3"/>
        <v>Glyphosate</v>
      </c>
      <c r="Q55" t="str">
        <f>VLOOKUP(P55,[1]Sheet1!$A$1:$C$40,2,FALSE)</f>
        <v>Nufosate</v>
      </c>
      <c r="R55" t="str">
        <f>VLOOKUP(P55,[1]Sheet1!$A$1:$C$40,3,FALSE)</f>
        <v>Herbicide</v>
      </c>
    </row>
    <row r="56" spans="1:18" ht="22" customHeight="1" x14ac:dyDescent="0.3">
      <c r="A56" s="2">
        <v>43974</v>
      </c>
      <c r="B56" s="12" t="str">
        <f t="shared" si="0"/>
        <v>May, 2020</v>
      </c>
      <c r="C56" s="12" t="str">
        <f t="shared" si="1"/>
        <v>May, 2020´</v>
      </c>
      <c r="D56" s="3" t="s">
        <v>37</v>
      </c>
      <c r="E56" s="13" t="s">
        <v>1937</v>
      </c>
      <c r="F56" s="3" t="s">
        <v>20</v>
      </c>
      <c r="G56" s="3" t="s">
        <v>13</v>
      </c>
      <c r="H56" s="3" t="s">
        <v>14</v>
      </c>
      <c r="I56" s="3" t="s">
        <v>21</v>
      </c>
      <c r="J56" s="3" t="s">
        <v>24</v>
      </c>
      <c r="K56" s="3" t="s">
        <v>79</v>
      </c>
      <c r="L56" s="4">
        <v>126630</v>
      </c>
      <c r="M56" s="4">
        <v>126.63</v>
      </c>
      <c r="N56" s="4">
        <v>376000</v>
      </c>
      <c r="O56">
        <f t="shared" si="2"/>
        <v>2.9692805812208798</v>
      </c>
      <c r="P56" t="str">
        <f t="shared" si="3"/>
        <v>Glyphosate</v>
      </c>
      <c r="Q56" t="str">
        <f>VLOOKUP(P56,[1]Sheet1!$A$1:$C$40,2,FALSE)</f>
        <v>Nufosate</v>
      </c>
      <c r="R56" t="str">
        <f>VLOOKUP(P56,[1]Sheet1!$A$1:$C$40,3,FALSE)</f>
        <v>Herbicide</v>
      </c>
    </row>
    <row r="57" spans="1:18" ht="22" customHeight="1" x14ac:dyDescent="0.3">
      <c r="A57" s="5">
        <v>43974</v>
      </c>
      <c r="B57" s="12" t="str">
        <f t="shared" si="0"/>
        <v>May, 2020</v>
      </c>
      <c r="C57" s="12" t="str">
        <f t="shared" si="1"/>
        <v>May, 2020´</v>
      </c>
      <c r="D57" s="6" t="s">
        <v>37</v>
      </c>
      <c r="E57" s="13" t="s">
        <v>1937</v>
      </c>
      <c r="F57" s="6" t="s">
        <v>20</v>
      </c>
      <c r="G57" s="6" t="s">
        <v>13</v>
      </c>
      <c r="H57" s="6" t="s">
        <v>14</v>
      </c>
      <c r="I57" s="6" t="s">
        <v>21</v>
      </c>
      <c r="J57" s="6" t="s">
        <v>24</v>
      </c>
      <c r="K57" s="6" t="s">
        <v>79</v>
      </c>
      <c r="L57" s="7">
        <v>126630</v>
      </c>
      <c r="M57" s="7">
        <v>126.63</v>
      </c>
      <c r="N57" s="7">
        <v>376000</v>
      </c>
      <c r="O57">
        <f t="shared" si="2"/>
        <v>2.9692805812208798</v>
      </c>
      <c r="P57" t="str">
        <f t="shared" si="3"/>
        <v>Glyphosate</v>
      </c>
      <c r="Q57" t="str">
        <f>VLOOKUP(P57,[1]Sheet1!$A$1:$C$40,2,FALSE)</f>
        <v>Nufosate</v>
      </c>
      <c r="R57" t="str">
        <f>VLOOKUP(P57,[1]Sheet1!$A$1:$C$40,3,FALSE)</f>
        <v>Herbicide</v>
      </c>
    </row>
    <row r="58" spans="1:18" ht="22" customHeight="1" x14ac:dyDescent="0.3">
      <c r="A58" s="2">
        <v>43974</v>
      </c>
      <c r="B58" s="12" t="str">
        <f t="shared" si="0"/>
        <v>May, 2020</v>
      </c>
      <c r="C58" s="12" t="str">
        <f t="shared" si="1"/>
        <v>May, 2020´</v>
      </c>
      <c r="D58" s="3" t="s">
        <v>37</v>
      </c>
      <c r="E58" s="13" t="s">
        <v>1937</v>
      </c>
      <c r="F58" s="3" t="s">
        <v>20</v>
      </c>
      <c r="G58" s="3" t="s">
        <v>13</v>
      </c>
      <c r="H58" s="3" t="s">
        <v>14</v>
      </c>
      <c r="I58" s="3" t="s">
        <v>21</v>
      </c>
      <c r="J58" s="3" t="s">
        <v>24</v>
      </c>
      <c r="K58" s="3" t="s">
        <v>79</v>
      </c>
      <c r="L58" s="4">
        <v>126630</v>
      </c>
      <c r="M58" s="4">
        <v>126.63</v>
      </c>
      <c r="N58" s="4">
        <v>376000</v>
      </c>
      <c r="O58">
        <f t="shared" si="2"/>
        <v>2.9692805812208798</v>
      </c>
      <c r="P58" t="str">
        <f t="shared" si="3"/>
        <v>Glyphosate</v>
      </c>
      <c r="Q58" t="str">
        <f>VLOOKUP(P58,[1]Sheet1!$A$1:$C$40,2,FALSE)</f>
        <v>Nufosate</v>
      </c>
      <c r="R58" t="str">
        <f>VLOOKUP(P58,[1]Sheet1!$A$1:$C$40,3,FALSE)</f>
        <v>Herbicide</v>
      </c>
    </row>
    <row r="59" spans="1:18" ht="22" customHeight="1" x14ac:dyDescent="0.3">
      <c r="A59" s="5">
        <v>43974</v>
      </c>
      <c r="B59" s="12" t="str">
        <f t="shared" si="0"/>
        <v>May, 2020</v>
      </c>
      <c r="C59" s="12" t="str">
        <f t="shared" si="1"/>
        <v>May, 2020´</v>
      </c>
      <c r="D59" s="6" t="s">
        <v>37</v>
      </c>
      <c r="E59" s="13" t="s">
        <v>1937</v>
      </c>
      <c r="F59" s="6" t="s">
        <v>20</v>
      </c>
      <c r="G59" s="6" t="s">
        <v>13</v>
      </c>
      <c r="H59" s="6" t="s">
        <v>14</v>
      </c>
      <c r="I59" s="6" t="s">
        <v>21</v>
      </c>
      <c r="J59" s="6" t="s">
        <v>24</v>
      </c>
      <c r="K59" s="6" t="s">
        <v>79</v>
      </c>
      <c r="L59" s="7">
        <v>126630</v>
      </c>
      <c r="M59" s="7">
        <v>126.63</v>
      </c>
      <c r="N59" s="7">
        <v>376000</v>
      </c>
      <c r="O59">
        <f t="shared" si="2"/>
        <v>2.9692805812208798</v>
      </c>
      <c r="P59" t="str">
        <f t="shared" si="3"/>
        <v>Glyphosate</v>
      </c>
      <c r="Q59" t="str">
        <f>VLOOKUP(P59,[1]Sheet1!$A$1:$C$40,2,FALSE)</f>
        <v>Nufosate</v>
      </c>
      <c r="R59" t="str">
        <f>VLOOKUP(P59,[1]Sheet1!$A$1:$C$40,3,FALSE)</f>
        <v>Herbicide</v>
      </c>
    </row>
    <row r="60" spans="1:18" ht="22" customHeight="1" x14ac:dyDescent="0.3">
      <c r="A60" s="2">
        <v>43974</v>
      </c>
      <c r="B60" s="12" t="str">
        <f t="shared" si="0"/>
        <v>May, 2020</v>
      </c>
      <c r="C60" s="12" t="str">
        <f t="shared" si="1"/>
        <v>May, 2020´</v>
      </c>
      <c r="D60" s="3" t="s">
        <v>37</v>
      </c>
      <c r="E60" s="13" t="s">
        <v>1937</v>
      </c>
      <c r="F60" s="3" t="s">
        <v>20</v>
      </c>
      <c r="G60" s="3" t="s">
        <v>27</v>
      </c>
      <c r="H60" s="3" t="s">
        <v>28</v>
      </c>
      <c r="I60" s="3" t="s">
        <v>21</v>
      </c>
      <c r="J60" s="3" t="s">
        <v>29</v>
      </c>
      <c r="K60" s="3" t="s">
        <v>89</v>
      </c>
      <c r="L60" s="4">
        <v>184320.01</v>
      </c>
      <c r="M60" s="4">
        <v>184.32</v>
      </c>
      <c r="N60" s="4">
        <v>1930000</v>
      </c>
      <c r="O60">
        <f t="shared" si="2"/>
        <v>10.470919570805144</v>
      </c>
      <c r="P60" t="str">
        <f>IF(ISNUMBER(SEARCH("CLORPIRIFOS",K60)),"Chlorpyrifos",IF(ISNUMBER(SEARCH("TEBUCONAZOLE",K60)),"Tebuconazole",IF(ISNUMBER(SEARCH("ACID",K60)),"2,4-Dichlorophenoxyacetic acid",IF(ISNUMBER(SEARCH("ACETAMIPRID",K60)),"Acetamiprid",IF(ISNUMBER(SEARCH("NUFURON",K60)),"Metsulfuron",IF(ISNUMBER(SEARCH("MONOISOPROPYLAMINE",K60)),"Isopropylamine","FIX IT"))))))</f>
        <v>2,4-Dichlorophenoxyacetic acid</v>
      </c>
      <c r="Q60" t="str">
        <f>VLOOKUP(P60,[1]Sheet1!$A$1:$C$40,2,FALSE)</f>
        <v>2,4 D</v>
      </c>
      <c r="R60" t="str">
        <f>VLOOKUP(P60,[1]Sheet1!$A$1:$C$40,3,FALSE)</f>
        <v>Herbicide</v>
      </c>
    </row>
    <row r="61" spans="1:18" ht="22" customHeight="1" x14ac:dyDescent="0.3">
      <c r="A61" s="5">
        <v>43974</v>
      </c>
      <c r="B61" s="12" t="str">
        <f t="shared" si="0"/>
        <v>May, 2020</v>
      </c>
      <c r="C61" s="12" t="str">
        <f t="shared" si="1"/>
        <v>May, 2020´</v>
      </c>
      <c r="D61" s="6" t="s">
        <v>37</v>
      </c>
      <c r="E61" s="13" t="s">
        <v>1937</v>
      </c>
      <c r="F61" s="6" t="s">
        <v>20</v>
      </c>
      <c r="G61" s="6" t="s">
        <v>13</v>
      </c>
      <c r="H61" s="6" t="s">
        <v>14</v>
      </c>
      <c r="I61" s="6" t="s">
        <v>21</v>
      </c>
      <c r="J61" s="6" t="s">
        <v>24</v>
      </c>
      <c r="K61" s="6" t="s">
        <v>79</v>
      </c>
      <c r="L61" s="7">
        <v>126630</v>
      </c>
      <c r="M61" s="7">
        <v>126.63</v>
      </c>
      <c r="N61" s="7">
        <v>376000</v>
      </c>
      <c r="O61">
        <f t="shared" si="2"/>
        <v>2.9692805812208798</v>
      </c>
      <c r="P61" t="str">
        <f t="shared" si="3"/>
        <v>Glyphosate</v>
      </c>
      <c r="Q61" t="str">
        <f>VLOOKUP(P61,[1]Sheet1!$A$1:$C$40,2,FALSE)</f>
        <v>Nufosate</v>
      </c>
      <c r="R61" t="str">
        <f>VLOOKUP(P61,[1]Sheet1!$A$1:$C$40,3,FALSE)</f>
        <v>Herbicide</v>
      </c>
    </row>
    <row r="62" spans="1:18" ht="22" customHeight="1" x14ac:dyDescent="0.3">
      <c r="A62" s="2">
        <v>43974</v>
      </c>
      <c r="B62" s="12" t="str">
        <f t="shared" si="0"/>
        <v>May, 2020</v>
      </c>
      <c r="C62" s="12" t="str">
        <f t="shared" si="1"/>
        <v>May, 2020´</v>
      </c>
      <c r="D62" s="3" t="s">
        <v>37</v>
      </c>
      <c r="E62" s="13" t="s">
        <v>1937</v>
      </c>
      <c r="F62" s="3" t="s">
        <v>20</v>
      </c>
      <c r="G62" s="3" t="s">
        <v>13</v>
      </c>
      <c r="H62" s="3" t="s">
        <v>14</v>
      </c>
      <c r="I62" s="3" t="s">
        <v>21</v>
      </c>
      <c r="J62" s="3" t="s">
        <v>24</v>
      </c>
      <c r="K62" s="3" t="s">
        <v>79</v>
      </c>
      <c r="L62" s="4">
        <v>126630</v>
      </c>
      <c r="M62" s="4">
        <v>126.63</v>
      </c>
      <c r="N62" s="4">
        <v>376000</v>
      </c>
      <c r="O62">
        <f t="shared" si="2"/>
        <v>2.9692805812208798</v>
      </c>
      <c r="P62" t="str">
        <f t="shared" si="3"/>
        <v>Glyphosate</v>
      </c>
      <c r="Q62" t="str">
        <f>VLOOKUP(P62,[1]Sheet1!$A$1:$C$40,2,FALSE)</f>
        <v>Nufosate</v>
      </c>
      <c r="R62" t="str">
        <f>VLOOKUP(P62,[1]Sheet1!$A$1:$C$40,3,FALSE)</f>
        <v>Herbicide</v>
      </c>
    </row>
    <row r="63" spans="1:18" ht="22" customHeight="1" x14ac:dyDescent="0.3">
      <c r="A63" s="5">
        <v>43974</v>
      </c>
      <c r="B63" s="12" t="str">
        <f t="shared" si="0"/>
        <v>May, 2020</v>
      </c>
      <c r="C63" s="12" t="str">
        <f t="shared" si="1"/>
        <v>May, 2020´</v>
      </c>
      <c r="D63" s="6" t="s">
        <v>37</v>
      </c>
      <c r="E63" s="13" t="s">
        <v>1937</v>
      </c>
      <c r="F63" s="6" t="s">
        <v>20</v>
      </c>
      <c r="G63" s="6" t="s">
        <v>13</v>
      </c>
      <c r="H63" s="6" t="s">
        <v>14</v>
      </c>
      <c r="I63" s="6" t="s">
        <v>21</v>
      </c>
      <c r="J63" s="6" t="s">
        <v>24</v>
      </c>
      <c r="K63" s="6" t="s">
        <v>79</v>
      </c>
      <c r="L63" s="7">
        <v>126630</v>
      </c>
      <c r="M63" s="7">
        <v>126.63</v>
      </c>
      <c r="N63" s="7">
        <v>376000</v>
      </c>
      <c r="O63">
        <f t="shared" si="2"/>
        <v>2.9692805812208798</v>
      </c>
      <c r="P63" t="str">
        <f t="shared" si="3"/>
        <v>Glyphosate</v>
      </c>
      <c r="Q63" t="str">
        <f>VLOOKUP(P63,[1]Sheet1!$A$1:$C$40,2,FALSE)</f>
        <v>Nufosate</v>
      </c>
      <c r="R63" t="str">
        <f>VLOOKUP(P63,[1]Sheet1!$A$1:$C$40,3,FALSE)</f>
        <v>Herbicide</v>
      </c>
    </row>
    <row r="64" spans="1:18" ht="22" customHeight="1" x14ac:dyDescent="0.3">
      <c r="A64" s="2">
        <v>43974</v>
      </c>
      <c r="B64" s="12" t="str">
        <f t="shared" si="0"/>
        <v>May, 2020</v>
      </c>
      <c r="C64" s="12" t="str">
        <f t="shared" si="1"/>
        <v>May, 2020´</v>
      </c>
      <c r="D64" s="3" t="s">
        <v>37</v>
      </c>
      <c r="E64" s="13" t="s">
        <v>1937</v>
      </c>
      <c r="F64" s="3" t="s">
        <v>20</v>
      </c>
      <c r="G64" s="3" t="s">
        <v>42</v>
      </c>
      <c r="H64" s="3" t="s">
        <v>43</v>
      </c>
      <c r="I64" s="3" t="s">
        <v>21</v>
      </c>
      <c r="J64" s="3" t="s">
        <v>44</v>
      </c>
      <c r="K64" s="3" t="s">
        <v>90</v>
      </c>
      <c r="L64" s="4">
        <v>105864</v>
      </c>
      <c r="M64" s="4">
        <v>105.86</v>
      </c>
      <c r="N64" s="4">
        <v>5999000</v>
      </c>
      <c r="O64">
        <f t="shared" si="2"/>
        <v>56.667044509937277</v>
      </c>
      <c r="P64" t="str">
        <f>IF(ISNUMBER(SEARCH("CLORPIRIFOS",K64)),"Chlorpyrifos",IF(ISNUMBER(SEARCH("TEBUCONAZOLE",K64)),"Tebuconazole",IF(ISNUMBER(SEARCH("ACID",K64)),"2,4-Dichlorophenoxyacetic acid",IF(ISNUMBER(SEARCH("ACETAMIPRID",K64)),"Acetamiprid",IF(ISNUMBER(SEARCH("NUFURON",K64)),"Metsulfuron",IF(ISNUMBER(SEARCH("MONOISOPROPYLAMINE",K64)),"Isopropylamine","FIX IT"))))))</f>
        <v>Chlorpyrifos</v>
      </c>
      <c r="Q64" t="str">
        <f>VLOOKUP(P64,[1]Sheet1!$A$1:$C$40,2,FALSE)</f>
        <v>Agripec</v>
      </c>
      <c r="R64" t="str">
        <f>VLOOKUP(P64,[1]Sheet1!$A$1:$C$40,3,FALSE)</f>
        <v>Pesticide</v>
      </c>
    </row>
    <row r="65" spans="1:18" ht="22" customHeight="1" x14ac:dyDescent="0.3">
      <c r="A65" s="5">
        <v>43971</v>
      </c>
      <c r="B65" s="12" t="str">
        <f t="shared" si="0"/>
        <v>May, 2020</v>
      </c>
      <c r="C65" s="12" t="str">
        <f t="shared" si="1"/>
        <v>May, 2020´</v>
      </c>
      <c r="D65" s="6" t="s">
        <v>37</v>
      </c>
      <c r="E65" s="13" t="s">
        <v>1937</v>
      </c>
      <c r="F65" s="6" t="s">
        <v>20</v>
      </c>
      <c r="G65" s="6" t="s">
        <v>38</v>
      </c>
      <c r="H65" s="6" t="s">
        <v>39</v>
      </c>
      <c r="I65" s="6" t="s">
        <v>21</v>
      </c>
      <c r="J65" s="6" t="s">
        <v>40</v>
      </c>
      <c r="K65" s="6" t="s">
        <v>91</v>
      </c>
      <c r="L65" s="7">
        <v>20250</v>
      </c>
      <c r="M65" s="7">
        <v>20.25</v>
      </c>
      <c r="N65" s="7">
        <v>393000</v>
      </c>
      <c r="O65">
        <f t="shared" si="2"/>
        <v>19.407407407407408</v>
      </c>
      <c r="P65" t="str">
        <f t="shared" si="3"/>
        <v>Cyhalothrin</v>
      </c>
      <c r="Q65" t="str">
        <f>VLOOKUP(P65,[1]Sheet1!$A$1:$C$40,2,FALSE)</f>
        <v>Kaiso</v>
      </c>
      <c r="R65" t="str">
        <f>VLOOKUP(P65,[1]Sheet1!$A$1:$C$40,3,FALSE)</f>
        <v>Pesticide</v>
      </c>
    </row>
    <row r="66" spans="1:18" ht="22" customHeight="1" x14ac:dyDescent="0.3">
      <c r="A66" s="2">
        <v>43971</v>
      </c>
      <c r="B66" s="12" t="str">
        <f t="shared" si="0"/>
        <v>May, 2020</v>
      </c>
      <c r="C66" s="12" t="str">
        <f t="shared" si="1"/>
        <v>May, 2020´</v>
      </c>
      <c r="D66" s="3" t="s">
        <v>37</v>
      </c>
      <c r="E66" s="13" t="s">
        <v>1937</v>
      </c>
      <c r="F66" s="3" t="s">
        <v>20</v>
      </c>
      <c r="G66" s="3" t="s">
        <v>76</v>
      </c>
      <c r="H66" s="3" t="s">
        <v>73</v>
      </c>
      <c r="I66" s="3" t="s">
        <v>21</v>
      </c>
      <c r="J66" s="3" t="s">
        <v>77</v>
      </c>
      <c r="K66" s="3" t="s">
        <v>92</v>
      </c>
      <c r="L66" s="4">
        <v>51832</v>
      </c>
      <c r="M66" s="4">
        <v>51.83</v>
      </c>
      <c r="N66" s="4">
        <v>135000</v>
      </c>
      <c r="O66">
        <f t="shared" ref="O66:O129" si="10">N66/L66</f>
        <v>2.6045686062663993</v>
      </c>
      <c r="P66" t="str">
        <f t="shared" ref="P66:P68" si="11">IF(ISNUMBER(SEARCH("TRITON",K66)),"Surfactant",IF(ISNUMBER(SEARCH("DIMETHYLAMINE",K66)),"Dimethylamine",IF(ISNUMBER(SEARCH("FLUAZINAN",K66)),"Fluazinan","FIX IT")))</f>
        <v>Surfactant</v>
      </c>
      <c r="Q66" t="str">
        <f>VLOOKUP(P66,[1]Sheet1!$A$1:$C$40,2,FALSE)</f>
        <v>Triton</v>
      </c>
      <c r="R66" t="str">
        <f>VLOOKUP(P66,[1]Sheet1!$A$1:$C$40,3,FALSE)</f>
        <v>Surfactant</v>
      </c>
    </row>
    <row r="67" spans="1:18" ht="22" customHeight="1" x14ac:dyDescent="0.3">
      <c r="A67" s="5">
        <v>43971</v>
      </c>
      <c r="B67" s="12" t="str">
        <f t="shared" ref="B67:B130" si="12">TEXT(A67,"MMMM, YYYY")</f>
        <v>May, 2020</v>
      </c>
      <c r="C67" s="12" t="str">
        <f t="shared" ref="C67:C130" si="13">B67&amp;"´"</f>
        <v>May, 2020´</v>
      </c>
      <c r="D67" s="6" t="s">
        <v>37</v>
      </c>
      <c r="E67" s="13" t="s">
        <v>1937</v>
      </c>
      <c r="F67" s="6" t="s">
        <v>20</v>
      </c>
      <c r="G67" s="6" t="s">
        <v>86</v>
      </c>
      <c r="H67" s="6" t="s">
        <v>87</v>
      </c>
      <c r="I67" s="6" t="s">
        <v>21</v>
      </c>
      <c r="J67" s="6" t="s">
        <v>82</v>
      </c>
      <c r="K67" s="6" t="s">
        <v>93</v>
      </c>
      <c r="L67" s="7">
        <v>128360</v>
      </c>
      <c r="M67" s="7">
        <v>128.36000000000001</v>
      </c>
      <c r="N67" s="7">
        <v>222000</v>
      </c>
      <c r="O67">
        <f t="shared" si="10"/>
        <v>1.7295107510127765</v>
      </c>
      <c r="P67" t="str">
        <f t="shared" si="11"/>
        <v>Dimethylamine</v>
      </c>
      <c r="Q67" t="str">
        <f>VLOOKUP(P67,[1]Sheet1!$A$1:$C$40,2,FALSE)</f>
        <v>Not Identified</v>
      </c>
      <c r="R67" t="str">
        <f>VLOOKUP(P67,[1]Sheet1!$A$1:$C$40,3,FALSE)</f>
        <v>General Chemical</v>
      </c>
    </row>
    <row r="68" spans="1:18" ht="22" customHeight="1" x14ac:dyDescent="0.3">
      <c r="A68" s="2">
        <v>43971</v>
      </c>
      <c r="B68" s="12" t="str">
        <f t="shared" si="12"/>
        <v>May, 2020</v>
      </c>
      <c r="C68" s="12" t="str">
        <f t="shared" si="13"/>
        <v>May, 2020´</v>
      </c>
      <c r="D68" s="3" t="s">
        <v>37</v>
      </c>
      <c r="E68" s="13" t="s">
        <v>1937</v>
      </c>
      <c r="F68" s="3" t="s">
        <v>20</v>
      </c>
      <c r="G68" s="3" t="s">
        <v>76</v>
      </c>
      <c r="H68" s="3" t="s">
        <v>73</v>
      </c>
      <c r="I68" s="3" t="s">
        <v>21</v>
      </c>
      <c r="J68" s="3" t="s">
        <v>77</v>
      </c>
      <c r="K68" s="3" t="s">
        <v>94</v>
      </c>
      <c r="L68" s="4">
        <v>34554</v>
      </c>
      <c r="M68" s="4">
        <v>34.549999999999997</v>
      </c>
      <c r="N68" s="4">
        <v>90100</v>
      </c>
      <c r="O68">
        <f t="shared" si="10"/>
        <v>2.6075128783932398</v>
      </c>
      <c r="P68" t="str">
        <f t="shared" si="11"/>
        <v>Surfactant</v>
      </c>
      <c r="Q68" t="str">
        <f>VLOOKUP(P68,[1]Sheet1!$A$1:$C$40,2,FALSE)</f>
        <v>Triton</v>
      </c>
      <c r="R68" t="str">
        <f>VLOOKUP(P68,[1]Sheet1!$A$1:$C$40,3,FALSE)</f>
        <v>Surfactant</v>
      </c>
    </row>
    <row r="69" spans="1:18" ht="22" customHeight="1" x14ac:dyDescent="0.3">
      <c r="A69" s="5">
        <v>43969</v>
      </c>
      <c r="B69" s="12" t="str">
        <f t="shared" si="12"/>
        <v>May, 2020</v>
      </c>
      <c r="C69" s="12" t="str">
        <f t="shared" si="13"/>
        <v>May, 2020´</v>
      </c>
      <c r="D69" s="6" t="s">
        <v>37</v>
      </c>
      <c r="E69" s="13" t="s">
        <v>1937</v>
      </c>
      <c r="F69" s="6" t="s">
        <v>20</v>
      </c>
      <c r="G69" s="6" t="s">
        <v>42</v>
      </c>
      <c r="H69" s="6" t="s">
        <v>43</v>
      </c>
      <c r="I69" s="6" t="s">
        <v>21</v>
      </c>
      <c r="J69" s="6" t="s">
        <v>44</v>
      </c>
      <c r="K69" s="6" t="s">
        <v>95</v>
      </c>
      <c r="L69" s="7">
        <v>105796</v>
      </c>
      <c r="M69" s="7">
        <v>105.8</v>
      </c>
      <c r="N69" s="7">
        <v>5995000</v>
      </c>
      <c r="O69">
        <f t="shared" si="10"/>
        <v>56.665658436991947</v>
      </c>
      <c r="P69" t="str">
        <f t="shared" ref="P69" si="14">IF(ISNUMBER(SEARCH("CLORPIRIFOS",K69)),"Chlorpyrifos",IF(ISNUMBER(SEARCH("TEBUCONAZOLE",K69)),"Tebuconazole",IF(ISNUMBER(SEARCH("ACID",K69)),"2,4-Dichlorophenoxyacetic acid",IF(ISNUMBER(SEARCH("ACETAMIPRID",K69)),"Acetamiprid",IF(ISNUMBER(SEARCH("NUFURON",K69)),"Metsulfuron",IF(ISNUMBER(SEARCH("MONOISOPROPYLAMINE",K69)),"Isopropylamine","FIX IT"))))))</f>
        <v>Chlorpyrifos</v>
      </c>
      <c r="Q69" t="str">
        <f>VLOOKUP(P69,[1]Sheet1!$A$1:$C$40,2,FALSE)</f>
        <v>Agripec</v>
      </c>
      <c r="R69" t="str">
        <f>VLOOKUP(P69,[1]Sheet1!$A$1:$C$40,3,FALSE)</f>
        <v>Pesticide</v>
      </c>
    </row>
    <row r="70" spans="1:18" ht="22" customHeight="1" x14ac:dyDescent="0.3">
      <c r="A70" s="2">
        <v>43967</v>
      </c>
      <c r="B70" s="12" t="str">
        <f t="shared" si="12"/>
        <v>May, 2020</v>
      </c>
      <c r="C70" s="12" t="str">
        <f t="shared" si="13"/>
        <v>May, 2020´</v>
      </c>
      <c r="D70" s="3" t="s">
        <v>37</v>
      </c>
      <c r="E70" s="13" t="s">
        <v>1937</v>
      </c>
      <c r="F70" s="3" t="s">
        <v>20</v>
      </c>
      <c r="G70" s="3" t="s">
        <v>80</v>
      </c>
      <c r="H70" s="3" t="s">
        <v>81</v>
      </c>
      <c r="I70" s="3" t="s">
        <v>21</v>
      </c>
      <c r="J70" s="3" t="s">
        <v>82</v>
      </c>
      <c r="K70" s="3" t="s">
        <v>96</v>
      </c>
      <c r="L70" s="4">
        <v>92080</v>
      </c>
      <c r="M70" s="4">
        <v>92.08</v>
      </c>
      <c r="N70" s="4">
        <v>203000</v>
      </c>
      <c r="O70">
        <f t="shared" si="10"/>
        <v>2.2046046915725457</v>
      </c>
      <c r="P70" t="str">
        <f>IF(ISNUMBER(SEARCH("TRITON",K70)),"Surfactant",IF(ISNUMBER(SEARCH("DIMETHYLAMINE",K70)),"Dimethylamine",IF(ISNUMBER(SEARCH("FLUAZINAN",K70)),"Fluazinan","FIX IT")))</f>
        <v>Dimethylamine</v>
      </c>
      <c r="Q70" t="str">
        <f>VLOOKUP(P70,[1]Sheet1!$A$1:$C$40,2,FALSE)</f>
        <v>Not Identified</v>
      </c>
      <c r="R70" t="str">
        <f>VLOOKUP(P70,[1]Sheet1!$A$1:$C$40,3,FALSE)</f>
        <v>General Chemical</v>
      </c>
    </row>
    <row r="71" spans="1:18" ht="22" customHeight="1" x14ac:dyDescent="0.3">
      <c r="A71" s="5">
        <v>43967</v>
      </c>
      <c r="B71" s="12" t="str">
        <f t="shared" si="12"/>
        <v>May, 2020</v>
      </c>
      <c r="C71" s="12" t="str">
        <f t="shared" si="13"/>
        <v>May, 2020´</v>
      </c>
      <c r="D71" s="6" t="s">
        <v>37</v>
      </c>
      <c r="E71" s="13" t="s">
        <v>1937</v>
      </c>
      <c r="F71" s="6" t="s">
        <v>20</v>
      </c>
      <c r="G71" s="6" t="s">
        <v>13</v>
      </c>
      <c r="H71" s="6" t="s">
        <v>14</v>
      </c>
      <c r="I71" s="6" t="s">
        <v>21</v>
      </c>
      <c r="J71" s="6" t="s">
        <v>22</v>
      </c>
      <c r="K71" s="6" t="s">
        <v>97</v>
      </c>
      <c r="L71" s="7">
        <v>62400</v>
      </c>
      <c r="M71" s="7">
        <v>62.4</v>
      </c>
      <c r="N71" s="7">
        <v>1867000</v>
      </c>
      <c r="O71">
        <f t="shared" si="10"/>
        <v>29.919871794871796</v>
      </c>
      <c r="P71" t="str">
        <f t="shared" ref="P71:P80" si="15">IF(ISNUMBER(SEARCH("IMAZETHAPYR",K71)),"Imazethapyr",IF(ISNUMBER(SEARCH("NIPPON 40",K71)),"Nicosulfuron",IF(ISNUMBER(SEARCH("PICLORAM",K71)),"Picloram",IF(ISNUMBER(SEARCH("GLYPHOSATE",K71)),"Glyphosate",IF(ISNUMBER(SEARCH("FLUTRIAFOL",K71)),"Flutriafol",IF(ISNUMBER(SEARCH("IMIDACLOPRID",K71)),"Imidacloprid",IF(ISNUMBER(SEARCH("CYHALOTHRIN",K71)),"Cyhalothrin","FIX IT")))))))</f>
        <v>Picloram</v>
      </c>
      <c r="Q71" t="str">
        <f>VLOOKUP(P71,[1]Sheet1!$A$1:$C$40,2,FALSE)</f>
        <v>Not Identified</v>
      </c>
      <c r="R71" t="str">
        <f>VLOOKUP(P71,[1]Sheet1!$A$1:$C$40,3,FALSE)</f>
        <v>Herbicide</v>
      </c>
    </row>
    <row r="72" spans="1:18" ht="22" customHeight="1" x14ac:dyDescent="0.3">
      <c r="A72" s="5">
        <v>43961</v>
      </c>
      <c r="B72" s="12" t="str">
        <f t="shared" si="12"/>
        <v>May, 2020</v>
      </c>
      <c r="C72" s="12" t="str">
        <f t="shared" si="13"/>
        <v>May, 2020´</v>
      </c>
      <c r="D72" s="6" t="s">
        <v>37</v>
      </c>
      <c r="E72" s="13" t="s">
        <v>1937</v>
      </c>
      <c r="F72" s="6" t="s">
        <v>20</v>
      </c>
      <c r="G72" s="6" t="s">
        <v>86</v>
      </c>
      <c r="H72" s="6" t="s">
        <v>87</v>
      </c>
      <c r="I72" s="6" t="s">
        <v>21</v>
      </c>
      <c r="J72" s="6" t="s">
        <v>82</v>
      </c>
      <c r="K72" s="6" t="s">
        <v>98</v>
      </c>
      <c r="L72" s="7">
        <v>165160</v>
      </c>
      <c r="M72" s="7">
        <v>165.16</v>
      </c>
      <c r="N72" s="7">
        <v>286000</v>
      </c>
      <c r="O72">
        <f t="shared" si="10"/>
        <v>1.7316541535480745</v>
      </c>
      <c r="P72" t="str">
        <f>IF(ISNUMBER(SEARCH("TRITON",K72)),"Surfactant",IF(ISNUMBER(SEARCH("DIMETHYLAMINE",K72)),"Dimethylamine",IF(ISNUMBER(SEARCH("FLUAZINAN",K72)),"Fluazinan","FIX IT")))</f>
        <v>Dimethylamine</v>
      </c>
      <c r="Q72" t="str">
        <f>VLOOKUP(P72,[1]Sheet1!$A$1:$C$40,2,FALSE)</f>
        <v>Not Identified</v>
      </c>
      <c r="R72" t="str">
        <f>VLOOKUP(P72,[1]Sheet1!$A$1:$C$40,3,FALSE)</f>
        <v>General Chemical</v>
      </c>
    </row>
    <row r="73" spans="1:18" ht="22" customHeight="1" x14ac:dyDescent="0.3">
      <c r="A73" s="2">
        <v>43960</v>
      </c>
      <c r="B73" s="12" t="str">
        <f t="shared" si="12"/>
        <v>May, 2020</v>
      </c>
      <c r="C73" s="12" t="str">
        <f t="shared" si="13"/>
        <v>May, 2020´</v>
      </c>
      <c r="D73" s="3" t="s">
        <v>37</v>
      </c>
      <c r="E73" s="13" t="s">
        <v>1937</v>
      </c>
      <c r="F73" s="3" t="s">
        <v>20</v>
      </c>
      <c r="G73" s="3" t="s">
        <v>13</v>
      </c>
      <c r="H73" s="3" t="s">
        <v>14</v>
      </c>
      <c r="I73" s="3" t="s">
        <v>21</v>
      </c>
      <c r="J73" s="3" t="s">
        <v>24</v>
      </c>
      <c r="K73" s="3" t="s">
        <v>79</v>
      </c>
      <c r="L73" s="4">
        <v>126630</v>
      </c>
      <c r="M73" s="4">
        <v>126.63</v>
      </c>
      <c r="N73" s="4">
        <v>376000</v>
      </c>
      <c r="O73">
        <f t="shared" si="10"/>
        <v>2.9692805812208798</v>
      </c>
      <c r="P73" t="str">
        <f t="shared" si="15"/>
        <v>Glyphosate</v>
      </c>
      <c r="Q73" t="str">
        <f>VLOOKUP(P73,[1]Sheet1!$A$1:$C$40,2,FALSE)</f>
        <v>Nufosate</v>
      </c>
      <c r="R73" t="str">
        <f>VLOOKUP(P73,[1]Sheet1!$A$1:$C$40,3,FALSE)</f>
        <v>Herbicide</v>
      </c>
    </row>
    <row r="74" spans="1:18" ht="22" customHeight="1" x14ac:dyDescent="0.3">
      <c r="A74" s="5">
        <v>43960</v>
      </c>
      <c r="B74" s="12" t="str">
        <f t="shared" si="12"/>
        <v>May, 2020</v>
      </c>
      <c r="C74" s="12" t="str">
        <f t="shared" si="13"/>
        <v>May, 2020´</v>
      </c>
      <c r="D74" s="6" t="s">
        <v>37</v>
      </c>
      <c r="E74" s="13" t="s">
        <v>1937</v>
      </c>
      <c r="F74" s="6" t="s">
        <v>20</v>
      </c>
      <c r="G74" s="6" t="s">
        <v>13</v>
      </c>
      <c r="H74" s="6" t="s">
        <v>14</v>
      </c>
      <c r="I74" s="6" t="s">
        <v>21</v>
      </c>
      <c r="J74" s="6" t="s">
        <v>24</v>
      </c>
      <c r="K74" s="6" t="s">
        <v>79</v>
      </c>
      <c r="L74" s="7">
        <v>126630</v>
      </c>
      <c r="M74" s="7">
        <v>126.63</v>
      </c>
      <c r="N74" s="7">
        <v>376000</v>
      </c>
      <c r="O74">
        <f t="shared" si="10"/>
        <v>2.9692805812208798</v>
      </c>
      <c r="P74" t="str">
        <f t="shared" si="15"/>
        <v>Glyphosate</v>
      </c>
      <c r="Q74" t="str">
        <f>VLOOKUP(P74,[1]Sheet1!$A$1:$C$40,2,FALSE)</f>
        <v>Nufosate</v>
      </c>
      <c r="R74" t="str">
        <f>VLOOKUP(P74,[1]Sheet1!$A$1:$C$40,3,FALSE)</f>
        <v>Herbicide</v>
      </c>
    </row>
    <row r="75" spans="1:18" ht="22" customHeight="1" x14ac:dyDescent="0.3">
      <c r="A75" s="2">
        <v>43960</v>
      </c>
      <c r="B75" s="12" t="str">
        <f t="shared" si="12"/>
        <v>May, 2020</v>
      </c>
      <c r="C75" s="12" t="str">
        <f t="shared" si="13"/>
        <v>May, 2020´</v>
      </c>
      <c r="D75" s="3" t="s">
        <v>37</v>
      </c>
      <c r="E75" s="13" t="s">
        <v>1937</v>
      </c>
      <c r="F75" s="3" t="s">
        <v>20</v>
      </c>
      <c r="G75" s="3" t="s">
        <v>13</v>
      </c>
      <c r="H75" s="3" t="s">
        <v>14</v>
      </c>
      <c r="I75" s="3" t="s">
        <v>21</v>
      </c>
      <c r="J75" s="3" t="s">
        <v>24</v>
      </c>
      <c r="K75" s="3" t="s">
        <v>79</v>
      </c>
      <c r="L75" s="4">
        <v>126630</v>
      </c>
      <c r="M75" s="4">
        <v>126.63</v>
      </c>
      <c r="N75" s="4">
        <v>376000</v>
      </c>
      <c r="O75">
        <f t="shared" si="10"/>
        <v>2.9692805812208798</v>
      </c>
      <c r="P75" t="str">
        <f t="shared" si="15"/>
        <v>Glyphosate</v>
      </c>
      <c r="Q75" t="str">
        <f>VLOOKUP(P75,[1]Sheet1!$A$1:$C$40,2,FALSE)</f>
        <v>Nufosate</v>
      </c>
      <c r="R75" t="str">
        <f>VLOOKUP(P75,[1]Sheet1!$A$1:$C$40,3,FALSE)</f>
        <v>Herbicide</v>
      </c>
    </row>
    <row r="76" spans="1:18" ht="22" customHeight="1" x14ac:dyDescent="0.3">
      <c r="A76" s="5">
        <v>43960</v>
      </c>
      <c r="B76" s="12" t="str">
        <f t="shared" si="12"/>
        <v>May, 2020</v>
      </c>
      <c r="C76" s="12" t="str">
        <f t="shared" si="13"/>
        <v>May, 2020´</v>
      </c>
      <c r="D76" s="6" t="s">
        <v>37</v>
      </c>
      <c r="E76" s="13" t="s">
        <v>1937</v>
      </c>
      <c r="F76" s="6" t="s">
        <v>20</v>
      </c>
      <c r="G76" s="6" t="s">
        <v>13</v>
      </c>
      <c r="H76" s="6" t="s">
        <v>14</v>
      </c>
      <c r="I76" s="6" t="s">
        <v>21</v>
      </c>
      <c r="J76" s="6" t="s">
        <v>24</v>
      </c>
      <c r="K76" s="6" t="s">
        <v>79</v>
      </c>
      <c r="L76" s="7">
        <v>126630</v>
      </c>
      <c r="M76" s="7">
        <v>126.63</v>
      </c>
      <c r="N76" s="7">
        <v>376000</v>
      </c>
      <c r="O76">
        <f t="shared" si="10"/>
        <v>2.9692805812208798</v>
      </c>
      <c r="P76" t="str">
        <f t="shared" si="15"/>
        <v>Glyphosate</v>
      </c>
      <c r="Q76" t="str">
        <f>VLOOKUP(P76,[1]Sheet1!$A$1:$C$40,2,FALSE)</f>
        <v>Nufosate</v>
      </c>
      <c r="R76" t="str">
        <f>VLOOKUP(P76,[1]Sheet1!$A$1:$C$40,3,FALSE)</f>
        <v>Herbicide</v>
      </c>
    </row>
    <row r="77" spans="1:18" ht="22" customHeight="1" x14ac:dyDescent="0.3">
      <c r="A77" s="2">
        <v>43960</v>
      </c>
      <c r="B77" s="12" t="str">
        <f t="shared" si="12"/>
        <v>May, 2020</v>
      </c>
      <c r="C77" s="12" t="str">
        <f t="shared" si="13"/>
        <v>May, 2020´</v>
      </c>
      <c r="D77" s="3" t="s">
        <v>37</v>
      </c>
      <c r="E77" s="13" t="s">
        <v>1937</v>
      </c>
      <c r="F77" s="3" t="s">
        <v>20</v>
      </c>
      <c r="G77" s="3" t="s">
        <v>13</v>
      </c>
      <c r="H77" s="3" t="s">
        <v>14</v>
      </c>
      <c r="I77" s="3" t="s">
        <v>21</v>
      </c>
      <c r="J77" s="3" t="s">
        <v>24</v>
      </c>
      <c r="K77" s="3" t="s">
        <v>79</v>
      </c>
      <c r="L77" s="4">
        <v>126630</v>
      </c>
      <c r="M77" s="4">
        <v>126.63</v>
      </c>
      <c r="N77" s="4">
        <v>376000</v>
      </c>
      <c r="O77">
        <f t="shared" si="10"/>
        <v>2.9692805812208798</v>
      </c>
      <c r="P77" t="str">
        <f t="shared" si="15"/>
        <v>Glyphosate</v>
      </c>
      <c r="Q77" t="str">
        <f>VLOOKUP(P77,[1]Sheet1!$A$1:$C$40,2,FALSE)</f>
        <v>Nufosate</v>
      </c>
      <c r="R77" t="str">
        <f>VLOOKUP(P77,[1]Sheet1!$A$1:$C$40,3,FALSE)</f>
        <v>Herbicide</v>
      </c>
    </row>
    <row r="78" spans="1:18" ht="22" customHeight="1" x14ac:dyDescent="0.3">
      <c r="A78" s="5">
        <v>43960</v>
      </c>
      <c r="B78" s="12" t="str">
        <f t="shared" si="12"/>
        <v>May, 2020</v>
      </c>
      <c r="C78" s="12" t="str">
        <f t="shared" si="13"/>
        <v>May, 2020´</v>
      </c>
      <c r="D78" s="6" t="s">
        <v>37</v>
      </c>
      <c r="E78" s="13" t="s">
        <v>1937</v>
      </c>
      <c r="F78" s="6" t="s">
        <v>20</v>
      </c>
      <c r="G78" s="6" t="s">
        <v>13</v>
      </c>
      <c r="H78" s="6" t="s">
        <v>14</v>
      </c>
      <c r="I78" s="6" t="s">
        <v>21</v>
      </c>
      <c r="J78" s="6" t="s">
        <v>24</v>
      </c>
      <c r="K78" s="6" t="s">
        <v>79</v>
      </c>
      <c r="L78" s="7">
        <v>126630</v>
      </c>
      <c r="M78" s="7">
        <v>126.63</v>
      </c>
      <c r="N78" s="7">
        <v>376000</v>
      </c>
      <c r="O78">
        <f t="shared" si="10"/>
        <v>2.9692805812208798</v>
      </c>
      <c r="P78" t="str">
        <f t="shared" si="15"/>
        <v>Glyphosate</v>
      </c>
      <c r="Q78" t="str">
        <f>VLOOKUP(P78,[1]Sheet1!$A$1:$C$40,2,FALSE)</f>
        <v>Nufosate</v>
      </c>
      <c r="R78" t="str">
        <f>VLOOKUP(P78,[1]Sheet1!$A$1:$C$40,3,FALSE)</f>
        <v>Herbicide</v>
      </c>
    </row>
    <row r="79" spans="1:18" ht="22" customHeight="1" x14ac:dyDescent="0.3">
      <c r="A79" s="2">
        <v>43960</v>
      </c>
      <c r="B79" s="12" t="str">
        <f t="shared" si="12"/>
        <v>May, 2020</v>
      </c>
      <c r="C79" s="12" t="str">
        <f t="shared" si="13"/>
        <v>May, 2020´</v>
      </c>
      <c r="D79" s="3" t="s">
        <v>37</v>
      </c>
      <c r="E79" s="13" t="s">
        <v>1937</v>
      </c>
      <c r="F79" s="3" t="s">
        <v>20</v>
      </c>
      <c r="G79" s="3" t="s">
        <v>13</v>
      </c>
      <c r="H79" s="3" t="s">
        <v>14</v>
      </c>
      <c r="I79" s="3" t="s">
        <v>21</v>
      </c>
      <c r="J79" s="3" t="s">
        <v>24</v>
      </c>
      <c r="K79" s="3" t="s">
        <v>79</v>
      </c>
      <c r="L79" s="4">
        <v>126630</v>
      </c>
      <c r="M79" s="4">
        <v>126.63</v>
      </c>
      <c r="N79" s="4">
        <v>376000</v>
      </c>
      <c r="O79">
        <f t="shared" si="10"/>
        <v>2.9692805812208798</v>
      </c>
      <c r="P79" t="str">
        <f t="shared" si="15"/>
        <v>Glyphosate</v>
      </c>
      <c r="Q79" t="str">
        <f>VLOOKUP(P79,[1]Sheet1!$A$1:$C$40,2,FALSE)</f>
        <v>Nufosate</v>
      </c>
      <c r="R79" t="str">
        <f>VLOOKUP(P79,[1]Sheet1!$A$1:$C$40,3,FALSE)</f>
        <v>Herbicide</v>
      </c>
    </row>
    <row r="80" spans="1:18" ht="22" customHeight="1" x14ac:dyDescent="0.3">
      <c r="A80" s="5">
        <v>43960</v>
      </c>
      <c r="B80" s="12" t="str">
        <f t="shared" si="12"/>
        <v>May, 2020</v>
      </c>
      <c r="C80" s="12" t="str">
        <f t="shared" si="13"/>
        <v>May, 2020´</v>
      </c>
      <c r="D80" s="6" t="s">
        <v>37</v>
      </c>
      <c r="E80" s="13" t="s">
        <v>1937</v>
      </c>
      <c r="F80" s="6" t="s">
        <v>20</v>
      </c>
      <c r="G80" s="6" t="s">
        <v>13</v>
      </c>
      <c r="H80" s="6" t="s">
        <v>14</v>
      </c>
      <c r="I80" s="6" t="s">
        <v>21</v>
      </c>
      <c r="J80" s="6" t="s">
        <v>24</v>
      </c>
      <c r="K80" s="6" t="s">
        <v>79</v>
      </c>
      <c r="L80" s="7">
        <v>126630</v>
      </c>
      <c r="M80" s="7">
        <v>126.63</v>
      </c>
      <c r="N80" s="7">
        <v>376000</v>
      </c>
      <c r="O80">
        <f t="shared" si="10"/>
        <v>2.9692805812208798</v>
      </c>
      <c r="P80" t="str">
        <f t="shared" si="15"/>
        <v>Glyphosate</v>
      </c>
      <c r="Q80" t="str">
        <f>VLOOKUP(P80,[1]Sheet1!$A$1:$C$40,2,FALSE)</f>
        <v>Nufosate</v>
      </c>
      <c r="R80" t="str">
        <f>VLOOKUP(P80,[1]Sheet1!$A$1:$C$40,3,FALSE)</f>
        <v>Herbicide</v>
      </c>
    </row>
    <row r="81" spans="1:18" ht="22" customHeight="1" x14ac:dyDescent="0.3">
      <c r="A81" s="2">
        <v>43959</v>
      </c>
      <c r="B81" s="12" t="str">
        <f t="shared" si="12"/>
        <v>May, 2020</v>
      </c>
      <c r="C81" s="12" t="str">
        <f t="shared" si="13"/>
        <v>May, 2020´</v>
      </c>
      <c r="D81" s="3" t="s">
        <v>37</v>
      </c>
      <c r="E81" s="13" t="s">
        <v>1937</v>
      </c>
      <c r="F81" s="3" t="s">
        <v>20</v>
      </c>
      <c r="G81" s="3" t="s">
        <v>53</v>
      </c>
      <c r="H81" s="3" t="s">
        <v>14</v>
      </c>
      <c r="I81" s="3" t="s">
        <v>21</v>
      </c>
      <c r="J81" s="3" t="s">
        <v>54</v>
      </c>
      <c r="K81" s="10" t="s">
        <v>99</v>
      </c>
      <c r="L81" s="4">
        <v>40240</v>
      </c>
      <c r="M81" s="4">
        <v>40.24</v>
      </c>
      <c r="N81" s="4">
        <v>905000</v>
      </c>
      <c r="O81">
        <f t="shared" si="10"/>
        <v>22.490059642147116</v>
      </c>
      <c r="P81" t="s">
        <v>1914</v>
      </c>
      <c r="Q81" t="str">
        <f>VLOOKUP(P81,[1]Sheet1!$A$1:$C$40,2,FALSE)</f>
        <v>Fluazinan Pestanal</v>
      </c>
      <c r="R81" t="str">
        <f>VLOOKUP(P81,[1]Sheet1!$A$1:$C$40,3,FALSE)</f>
        <v>Fungicide</v>
      </c>
    </row>
    <row r="82" spans="1:18" ht="22" customHeight="1" x14ac:dyDescent="0.3">
      <c r="A82" s="5">
        <v>43959</v>
      </c>
      <c r="B82" s="12" t="str">
        <f t="shared" si="12"/>
        <v>May, 2020</v>
      </c>
      <c r="C82" s="12" t="str">
        <f t="shared" si="13"/>
        <v>May, 2020´</v>
      </c>
      <c r="D82" s="6" t="s">
        <v>37</v>
      </c>
      <c r="E82" s="13" t="s">
        <v>1937</v>
      </c>
      <c r="F82" s="6" t="s">
        <v>20</v>
      </c>
      <c r="G82" s="6" t="s">
        <v>100</v>
      </c>
      <c r="H82" s="6" t="s">
        <v>14</v>
      </c>
      <c r="I82" s="6" t="s">
        <v>21</v>
      </c>
      <c r="J82" s="6" t="s">
        <v>60</v>
      </c>
      <c r="K82" s="6" t="s">
        <v>101</v>
      </c>
      <c r="L82" s="7">
        <v>20120</v>
      </c>
      <c r="M82" s="7">
        <v>20.12</v>
      </c>
      <c r="N82" s="7">
        <v>452000</v>
      </c>
      <c r="O82">
        <f t="shared" si="10"/>
        <v>22.465208747514911</v>
      </c>
      <c r="P82" t="str">
        <f t="shared" ref="P82:P132" si="16">IF(ISNUMBER(SEARCH("CLORPIRIFOS",K82)),"Chlorpyrifos",IF(ISNUMBER(SEARCH("TEBUCONAZOLE",K82)),"Tebuconazole",IF(ISNUMBER(SEARCH("ACID",K82)),"2,4-Dichlorophenoxyacetic acid",IF(ISNUMBER(SEARCH("ACETAMIPRID",K82)),"Acetamiprid",IF(ISNUMBER(SEARCH("NUFURON",K82)),"Metsulfuron",IF(ISNUMBER(SEARCH("MONOISOPROPYLAMINE",K82)),"Isopropylamine","FIX IT"))))))</f>
        <v>Acetamiprid</v>
      </c>
      <c r="Q82" t="str">
        <f>VLOOKUP(P82,[1]Sheet1!$A$1:$C$40,2,FALSE)</f>
        <v>Not Identified</v>
      </c>
      <c r="R82" t="str">
        <f>VLOOKUP(P82,[1]Sheet1!$A$1:$C$40,3,FALSE)</f>
        <v>Insecticide</v>
      </c>
    </row>
    <row r="83" spans="1:18" ht="22" customHeight="1" x14ac:dyDescent="0.3">
      <c r="A83" s="2">
        <v>43957</v>
      </c>
      <c r="B83" s="12" t="str">
        <f t="shared" si="12"/>
        <v>May, 2020</v>
      </c>
      <c r="C83" s="12" t="str">
        <f t="shared" si="13"/>
        <v>May, 2020´</v>
      </c>
      <c r="D83" s="3" t="s">
        <v>37</v>
      </c>
      <c r="E83" s="13" t="s">
        <v>1937</v>
      </c>
      <c r="F83" s="3" t="s">
        <v>20</v>
      </c>
      <c r="G83" s="3" t="s">
        <v>72</v>
      </c>
      <c r="H83" s="3" t="s">
        <v>73</v>
      </c>
      <c r="I83" s="3" t="s">
        <v>21</v>
      </c>
      <c r="J83" s="3" t="s">
        <v>102</v>
      </c>
      <c r="K83" s="3" t="s">
        <v>103</v>
      </c>
      <c r="L83" s="4">
        <v>116546</v>
      </c>
      <c r="M83" s="4">
        <v>116.55</v>
      </c>
      <c r="N83" s="4">
        <v>426000</v>
      </c>
      <c r="O83">
        <f t="shared" si="10"/>
        <v>3.655209101985482</v>
      </c>
      <c r="P83" t="str">
        <f t="shared" si="16"/>
        <v>Isopropylamine</v>
      </c>
      <c r="Q83" t="str">
        <f>VLOOKUP(P83,[1]Sheet1!$A$1:$C$40,2,FALSE)</f>
        <v>Not Identified</v>
      </c>
      <c r="R83" t="str">
        <f>VLOOKUP(P83,[1]Sheet1!$A$1:$C$40,3,FALSE)</f>
        <v>General Chemical</v>
      </c>
    </row>
    <row r="84" spans="1:18" ht="22" customHeight="1" x14ac:dyDescent="0.3">
      <c r="A84" s="5">
        <v>43957</v>
      </c>
      <c r="B84" s="12" t="str">
        <f t="shared" si="12"/>
        <v>May, 2020</v>
      </c>
      <c r="C84" s="12" t="str">
        <f t="shared" si="13"/>
        <v>May, 2020´</v>
      </c>
      <c r="D84" s="6" t="s">
        <v>37</v>
      </c>
      <c r="E84" s="13" t="s">
        <v>1937</v>
      </c>
      <c r="F84" s="6" t="s">
        <v>20</v>
      </c>
      <c r="G84" s="6" t="s">
        <v>72</v>
      </c>
      <c r="H84" s="6" t="s">
        <v>73</v>
      </c>
      <c r="I84" s="6" t="s">
        <v>21</v>
      </c>
      <c r="J84" s="6" t="s">
        <v>102</v>
      </c>
      <c r="K84" s="6" t="s">
        <v>103</v>
      </c>
      <c r="L84" s="7">
        <v>116538</v>
      </c>
      <c r="M84" s="7">
        <v>116.54</v>
      </c>
      <c r="N84" s="7">
        <v>426000</v>
      </c>
      <c r="O84">
        <f t="shared" si="10"/>
        <v>3.6554600216238482</v>
      </c>
      <c r="P84" t="str">
        <f t="shared" si="16"/>
        <v>Isopropylamine</v>
      </c>
      <c r="Q84" t="str">
        <f>VLOOKUP(P84,[1]Sheet1!$A$1:$C$40,2,FALSE)</f>
        <v>Not Identified</v>
      </c>
      <c r="R84" t="str">
        <f>VLOOKUP(P84,[1]Sheet1!$A$1:$C$40,3,FALSE)</f>
        <v>General Chemical</v>
      </c>
    </row>
    <row r="85" spans="1:18" ht="22" customHeight="1" x14ac:dyDescent="0.3">
      <c r="A85" s="2">
        <v>43957</v>
      </c>
      <c r="B85" s="12" t="str">
        <f t="shared" si="12"/>
        <v>May, 2020</v>
      </c>
      <c r="C85" s="12" t="str">
        <f t="shared" si="13"/>
        <v>May, 2020´</v>
      </c>
      <c r="D85" s="3" t="s">
        <v>37</v>
      </c>
      <c r="E85" s="13" t="s">
        <v>1937</v>
      </c>
      <c r="F85" s="3" t="s">
        <v>20</v>
      </c>
      <c r="G85" s="3" t="s">
        <v>72</v>
      </c>
      <c r="H85" s="3" t="s">
        <v>73</v>
      </c>
      <c r="I85" s="3" t="s">
        <v>21</v>
      </c>
      <c r="J85" s="3" t="s">
        <v>102</v>
      </c>
      <c r="K85" s="3" t="s">
        <v>103</v>
      </c>
      <c r="L85" s="4">
        <v>116122</v>
      </c>
      <c r="M85" s="4">
        <v>116.12</v>
      </c>
      <c r="N85" s="4">
        <v>425000</v>
      </c>
      <c r="O85">
        <f t="shared" si="10"/>
        <v>3.6599438521554917</v>
      </c>
      <c r="P85" t="str">
        <f t="shared" si="16"/>
        <v>Isopropylamine</v>
      </c>
      <c r="Q85" t="str">
        <f>VLOOKUP(P85,[1]Sheet1!$A$1:$C$40,2,FALSE)</f>
        <v>Not Identified</v>
      </c>
      <c r="R85" t="str">
        <f>VLOOKUP(P85,[1]Sheet1!$A$1:$C$40,3,FALSE)</f>
        <v>General Chemical</v>
      </c>
    </row>
    <row r="86" spans="1:18" ht="22" customHeight="1" x14ac:dyDescent="0.3">
      <c r="A86" s="5">
        <v>43953</v>
      </c>
      <c r="B86" s="12" t="str">
        <f t="shared" si="12"/>
        <v>May, 2020</v>
      </c>
      <c r="C86" s="12" t="str">
        <f t="shared" si="13"/>
        <v>May, 2020´</v>
      </c>
      <c r="D86" s="6" t="s">
        <v>37</v>
      </c>
      <c r="E86" s="13" t="s">
        <v>1937</v>
      </c>
      <c r="F86" s="6" t="s">
        <v>20</v>
      </c>
      <c r="G86" s="6" t="s">
        <v>27</v>
      </c>
      <c r="H86" s="6" t="s">
        <v>28</v>
      </c>
      <c r="I86" s="6" t="s">
        <v>21</v>
      </c>
      <c r="J86" s="6" t="s">
        <v>29</v>
      </c>
      <c r="K86" s="6" t="s">
        <v>66</v>
      </c>
      <c r="L86" s="7">
        <v>184320.01</v>
      </c>
      <c r="M86" s="7">
        <v>184.32</v>
      </c>
      <c r="N86" s="7">
        <v>1930000</v>
      </c>
      <c r="O86">
        <f t="shared" si="10"/>
        <v>10.470919570805144</v>
      </c>
      <c r="P86" t="str">
        <f t="shared" si="16"/>
        <v>2,4-Dichlorophenoxyacetic acid</v>
      </c>
      <c r="Q86" t="str">
        <f>VLOOKUP(P86,[1]Sheet1!$A$1:$C$40,2,FALSE)</f>
        <v>2,4 D</v>
      </c>
      <c r="R86" t="str">
        <f>VLOOKUP(P86,[1]Sheet1!$A$1:$C$40,3,FALSE)</f>
        <v>Herbicide</v>
      </c>
    </row>
    <row r="87" spans="1:18" ht="22" customHeight="1" x14ac:dyDescent="0.3">
      <c r="A87" s="2">
        <v>43950</v>
      </c>
      <c r="B87" s="12" t="str">
        <f t="shared" si="12"/>
        <v>April, 2020</v>
      </c>
      <c r="C87" s="12" t="str">
        <f t="shared" si="13"/>
        <v>April, 2020´</v>
      </c>
      <c r="D87" s="3" t="s">
        <v>37</v>
      </c>
      <c r="E87" s="13" t="s">
        <v>1937</v>
      </c>
      <c r="F87" s="3" t="s">
        <v>20</v>
      </c>
      <c r="G87" s="3" t="s">
        <v>42</v>
      </c>
      <c r="H87" s="3" t="s">
        <v>104</v>
      </c>
      <c r="I87" s="3" t="s">
        <v>21</v>
      </c>
      <c r="J87" s="3" t="s">
        <v>105</v>
      </c>
      <c r="K87" s="10" t="s">
        <v>106</v>
      </c>
      <c r="L87" s="4">
        <v>20280</v>
      </c>
      <c r="M87" s="4">
        <v>20.28</v>
      </c>
      <c r="N87" s="3" t="s">
        <v>107</v>
      </c>
      <c r="O87" t="e">
        <f t="shared" si="10"/>
        <v>#VALUE!</v>
      </c>
      <c r="P87" t="str">
        <f>IF(ISNUMBER(SEARCH("FLUAZINAN",K87)),"Fluazinan",IF(ISNUMBER(SEARCH("CYPERMETHRIN",K87)),"Cypermethrin",IF(ISNUMBER(SEARCH("IMAZETAPIR",K87)),"Imazetapyr",IF(ISNUMBER(SEARCH("FIPRONIL",K87)),"Fipronil","FIX IT"))))</f>
        <v>Cypermethrin</v>
      </c>
      <c r="Q87" t="str">
        <f>VLOOKUP(P87,[1]Sheet1!$A$1:$C$40,2,FALSE)</f>
        <v>Not Identified</v>
      </c>
      <c r="R87" t="str">
        <f>VLOOKUP(P87,[1]Sheet1!$A$1:$C$40,3,FALSE)</f>
        <v>Insecticide</v>
      </c>
    </row>
    <row r="88" spans="1:18" ht="22" customHeight="1" x14ac:dyDescent="0.3">
      <c r="A88" s="5">
        <v>43949</v>
      </c>
      <c r="B88" s="12" t="str">
        <f t="shared" si="12"/>
        <v>April, 2020</v>
      </c>
      <c r="C88" s="12" t="str">
        <f t="shared" si="13"/>
        <v>April, 2020´</v>
      </c>
      <c r="D88" s="6" t="s">
        <v>37</v>
      </c>
      <c r="E88" s="13" t="s">
        <v>1937</v>
      </c>
      <c r="F88" s="6" t="s">
        <v>20</v>
      </c>
      <c r="G88" s="6" t="s">
        <v>42</v>
      </c>
      <c r="H88" s="6" t="s">
        <v>43</v>
      </c>
      <c r="I88" s="6" t="s">
        <v>21</v>
      </c>
      <c r="J88" s="6" t="s">
        <v>44</v>
      </c>
      <c r="K88" s="6" t="s">
        <v>108</v>
      </c>
      <c r="L88" s="7">
        <v>211633</v>
      </c>
      <c r="M88" s="7">
        <v>211.63</v>
      </c>
      <c r="N88" s="7">
        <v>9740000</v>
      </c>
      <c r="O88">
        <f t="shared" si="10"/>
        <v>46.023068236050143</v>
      </c>
      <c r="P88" t="str">
        <f t="shared" si="16"/>
        <v>Chlorpyrifos</v>
      </c>
      <c r="Q88" t="str">
        <f>VLOOKUP(P88,[1]Sheet1!$A$1:$C$40,2,FALSE)</f>
        <v>Agripec</v>
      </c>
      <c r="R88" t="str">
        <f>VLOOKUP(P88,[1]Sheet1!$A$1:$C$40,3,FALSE)</f>
        <v>Pesticide</v>
      </c>
    </row>
    <row r="89" spans="1:18" ht="22" customHeight="1" x14ac:dyDescent="0.3">
      <c r="A89" s="2">
        <v>43947</v>
      </c>
      <c r="B89" s="12" t="str">
        <f t="shared" si="12"/>
        <v>April, 2020</v>
      </c>
      <c r="C89" s="12" t="str">
        <f t="shared" si="13"/>
        <v>April, 2020´</v>
      </c>
      <c r="D89" s="3" t="s">
        <v>37</v>
      </c>
      <c r="E89" s="13" t="s">
        <v>1937</v>
      </c>
      <c r="F89" s="3" t="s">
        <v>20</v>
      </c>
      <c r="G89" s="3" t="s">
        <v>33</v>
      </c>
      <c r="H89" s="3" t="s">
        <v>34</v>
      </c>
      <c r="I89" s="3" t="s">
        <v>21</v>
      </c>
      <c r="J89" s="3" t="s">
        <v>29</v>
      </c>
      <c r="K89" s="3" t="s">
        <v>109</v>
      </c>
      <c r="L89" s="4">
        <v>93500</v>
      </c>
      <c r="M89" s="4">
        <v>93.5</v>
      </c>
      <c r="N89" s="4">
        <v>1342000</v>
      </c>
      <c r="O89">
        <f t="shared" si="10"/>
        <v>14.352941176470589</v>
      </c>
      <c r="P89" t="str">
        <f t="shared" si="16"/>
        <v>2,4-Dichlorophenoxyacetic acid</v>
      </c>
      <c r="Q89" t="str">
        <f>VLOOKUP(P89,[1]Sheet1!$A$1:$C$40,2,FALSE)</f>
        <v>2,4 D</v>
      </c>
      <c r="R89" t="str">
        <f>VLOOKUP(P89,[1]Sheet1!$A$1:$C$40,3,FALSE)</f>
        <v>Herbicide</v>
      </c>
    </row>
    <row r="90" spans="1:18" ht="22" customHeight="1" x14ac:dyDescent="0.3">
      <c r="A90" s="5">
        <v>43947</v>
      </c>
      <c r="B90" s="12" t="str">
        <f t="shared" si="12"/>
        <v>April, 2020</v>
      </c>
      <c r="C90" s="12" t="str">
        <f t="shared" si="13"/>
        <v>April, 2020´</v>
      </c>
      <c r="D90" s="6" t="s">
        <v>64</v>
      </c>
      <c r="E90" s="13" t="s">
        <v>1937</v>
      </c>
      <c r="F90" s="6" t="s">
        <v>12</v>
      </c>
      <c r="G90" s="6" t="s">
        <v>13</v>
      </c>
      <c r="H90" s="6" t="s">
        <v>14</v>
      </c>
      <c r="I90" s="6" t="s">
        <v>15</v>
      </c>
      <c r="J90" s="6" t="s">
        <v>18</v>
      </c>
      <c r="K90" s="6" t="s">
        <v>110</v>
      </c>
      <c r="L90" s="7">
        <v>7992</v>
      </c>
      <c r="M90" s="7">
        <v>7.99</v>
      </c>
      <c r="N90" s="7">
        <v>31500</v>
      </c>
      <c r="O90">
        <f t="shared" si="10"/>
        <v>3.9414414414414414</v>
      </c>
      <c r="P90" t="str">
        <f t="shared" si="16"/>
        <v>Metsulfuron</v>
      </c>
      <c r="Q90" t="str">
        <f>VLOOKUP(P90,[1]Sheet1!$A$1:$C$40,2,FALSE)</f>
        <v>Nufuron</v>
      </c>
      <c r="R90" t="str">
        <f>VLOOKUP(P90,[1]Sheet1!$A$1:$C$40,3,FALSE)</f>
        <v>Herbicide</v>
      </c>
    </row>
    <row r="91" spans="1:18" ht="22" customHeight="1" x14ac:dyDescent="0.3">
      <c r="A91" s="5">
        <v>43947</v>
      </c>
      <c r="B91" s="12" t="str">
        <f t="shared" si="12"/>
        <v>April, 2020</v>
      </c>
      <c r="C91" s="12" t="str">
        <f t="shared" si="13"/>
        <v>April, 2020´</v>
      </c>
      <c r="D91" s="6" t="s">
        <v>37</v>
      </c>
      <c r="E91" s="13" t="s">
        <v>1937</v>
      </c>
      <c r="F91" s="6" t="s">
        <v>20</v>
      </c>
      <c r="G91" s="6" t="s">
        <v>33</v>
      </c>
      <c r="H91" s="6" t="s">
        <v>34</v>
      </c>
      <c r="I91" s="6" t="s">
        <v>21</v>
      </c>
      <c r="J91" s="6" t="s">
        <v>29</v>
      </c>
      <c r="K91" s="6" t="s">
        <v>109</v>
      </c>
      <c r="L91" s="7">
        <v>93500</v>
      </c>
      <c r="M91" s="7">
        <v>93.5</v>
      </c>
      <c r="N91" s="7">
        <v>1342000</v>
      </c>
      <c r="O91">
        <f t="shared" si="10"/>
        <v>14.352941176470589</v>
      </c>
      <c r="P91" t="str">
        <f t="shared" si="16"/>
        <v>2,4-Dichlorophenoxyacetic acid</v>
      </c>
      <c r="Q91" t="str">
        <f>VLOOKUP(P91,[1]Sheet1!$A$1:$C$40,2,FALSE)</f>
        <v>2,4 D</v>
      </c>
      <c r="R91" t="str">
        <f>VLOOKUP(P91,[1]Sheet1!$A$1:$C$40,3,FALSE)</f>
        <v>Herbicide</v>
      </c>
    </row>
    <row r="92" spans="1:18" ht="22" customHeight="1" x14ac:dyDescent="0.3">
      <c r="A92" s="2">
        <v>43946</v>
      </c>
      <c r="B92" s="12" t="str">
        <f t="shared" si="12"/>
        <v>April, 2020</v>
      </c>
      <c r="C92" s="12" t="str">
        <f t="shared" si="13"/>
        <v>April, 2020´</v>
      </c>
      <c r="D92" s="3" t="s">
        <v>64</v>
      </c>
      <c r="E92" s="13" t="s">
        <v>1937</v>
      </c>
      <c r="F92" s="3" t="s">
        <v>12</v>
      </c>
      <c r="G92" s="3" t="s">
        <v>111</v>
      </c>
      <c r="H92" s="3" t="s">
        <v>112</v>
      </c>
      <c r="I92" s="3" t="s">
        <v>15</v>
      </c>
      <c r="J92" s="3" t="s">
        <v>113</v>
      </c>
      <c r="K92" s="3" t="s">
        <v>114</v>
      </c>
      <c r="L92" s="4">
        <v>37056</v>
      </c>
      <c r="M92" s="4">
        <v>37.06</v>
      </c>
      <c r="N92" s="4">
        <v>291000</v>
      </c>
      <c r="O92">
        <f t="shared" si="10"/>
        <v>7.8529792746113989</v>
      </c>
      <c r="P92" t="str">
        <f t="shared" si="16"/>
        <v>2,4-Dichlorophenoxyacetic acid</v>
      </c>
      <c r="Q92" t="str">
        <f>VLOOKUP(P92,[1]Sheet1!$A$1:$C$40,2,FALSE)</f>
        <v>2,4 D</v>
      </c>
      <c r="R92" t="str">
        <f>VLOOKUP(P92,[1]Sheet1!$A$1:$C$40,3,FALSE)</f>
        <v>Herbicide</v>
      </c>
    </row>
    <row r="93" spans="1:18" ht="22" customHeight="1" x14ac:dyDescent="0.3">
      <c r="A93" s="5">
        <v>43946</v>
      </c>
      <c r="B93" s="12" t="str">
        <f t="shared" si="12"/>
        <v>April, 2020</v>
      </c>
      <c r="C93" s="12" t="str">
        <f t="shared" si="13"/>
        <v>April, 2020´</v>
      </c>
      <c r="D93" s="6" t="s">
        <v>64</v>
      </c>
      <c r="E93" s="13" t="s">
        <v>1937</v>
      </c>
      <c r="F93" s="6" t="s">
        <v>12</v>
      </c>
      <c r="G93" s="6" t="s">
        <v>111</v>
      </c>
      <c r="H93" s="6" t="s">
        <v>112</v>
      </c>
      <c r="I93" s="6" t="s">
        <v>15</v>
      </c>
      <c r="J93" s="6" t="s">
        <v>113</v>
      </c>
      <c r="K93" s="6" t="s">
        <v>115</v>
      </c>
      <c r="L93" s="7">
        <v>98431</v>
      </c>
      <c r="M93" s="7">
        <v>98.43</v>
      </c>
      <c r="N93" s="7">
        <v>773000</v>
      </c>
      <c r="O93">
        <f t="shared" si="10"/>
        <v>7.8532169743271938</v>
      </c>
      <c r="P93" t="str">
        <f t="shared" si="16"/>
        <v>2,4-Dichlorophenoxyacetic acid</v>
      </c>
      <c r="Q93" t="str">
        <f>VLOOKUP(P93,[1]Sheet1!$A$1:$C$40,2,FALSE)</f>
        <v>2,4 D</v>
      </c>
      <c r="R93" t="str">
        <f>VLOOKUP(P93,[1]Sheet1!$A$1:$C$40,3,FALSE)</f>
        <v>Herbicide</v>
      </c>
    </row>
    <row r="94" spans="1:18" ht="22" customHeight="1" x14ac:dyDescent="0.3">
      <c r="A94" s="2">
        <v>43946</v>
      </c>
      <c r="B94" s="12" t="str">
        <f t="shared" si="12"/>
        <v>April, 2020</v>
      </c>
      <c r="C94" s="12" t="str">
        <f t="shared" si="13"/>
        <v>April, 2020´</v>
      </c>
      <c r="D94" s="3" t="s">
        <v>64</v>
      </c>
      <c r="E94" s="13" t="s">
        <v>1937</v>
      </c>
      <c r="F94" s="3" t="s">
        <v>12</v>
      </c>
      <c r="G94" s="3" t="s">
        <v>111</v>
      </c>
      <c r="H94" s="3" t="s">
        <v>112</v>
      </c>
      <c r="I94" s="3" t="s">
        <v>15</v>
      </c>
      <c r="J94" s="3" t="s">
        <v>113</v>
      </c>
      <c r="K94" s="3" t="s">
        <v>116</v>
      </c>
      <c r="L94" s="4">
        <v>98431</v>
      </c>
      <c r="M94" s="4">
        <v>98.43</v>
      </c>
      <c r="N94" s="4">
        <v>773000</v>
      </c>
      <c r="O94">
        <f t="shared" si="10"/>
        <v>7.8532169743271938</v>
      </c>
      <c r="P94" t="str">
        <f t="shared" si="16"/>
        <v>2,4-Dichlorophenoxyacetic acid</v>
      </c>
      <c r="Q94" t="str">
        <f>VLOOKUP(P94,[1]Sheet1!$A$1:$C$40,2,FALSE)</f>
        <v>2,4 D</v>
      </c>
      <c r="R94" t="str">
        <f>VLOOKUP(P94,[1]Sheet1!$A$1:$C$40,3,FALSE)</f>
        <v>Herbicide</v>
      </c>
    </row>
    <row r="95" spans="1:18" ht="22" customHeight="1" x14ac:dyDescent="0.3">
      <c r="A95" s="5">
        <v>43945</v>
      </c>
      <c r="B95" s="12" t="str">
        <f t="shared" si="12"/>
        <v>April, 2020</v>
      </c>
      <c r="C95" s="12" t="str">
        <f t="shared" si="13"/>
        <v>April, 2020´</v>
      </c>
      <c r="D95" s="6" t="s">
        <v>37</v>
      </c>
      <c r="E95" s="13" t="s">
        <v>1937</v>
      </c>
      <c r="F95" s="6" t="s">
        <v>20</v>
      </c>
      <c r="G95" s="6" t="s">
        <v>53</v>
      </c>
      <c r="H95" s="6" t="s">
        <v>14</v>
      </c>
      <c r="I95" s="6" t="s">
        <v>21</v>
      </c>
      <c r="J95" s="6" t="s">
        <v>54</v>
      </c>
      <c r="K95" s="6" t="s">
        <v>117</v>
      </c>
      <c r="L95" s="7">
        <v>40240</v>
      </c>
      <c r="M95" s="7">
        <v>40.24</v>
      </c>
      <c r="N95" s="7">
        <v>1045000</v>
      </c>
      <c r="O95">
        <f t="shared" si="10"/>
        <v>25.969184890656063</v>
      </c>
      <c r="P95" t="s">
        <v>1914</v>
      </c>
      <c r="Q95" t="str">
        <f>VLOOKUP(P95,[1]Sheet1!$A$1:$C$40,2,FALSE)</f>
        <v>Fluazinan Pestanal</v>
      </c>
      <c r="R95" t="str">
        <f>VLOOKUP(P95,[1]Sheet1!$A$1:$C$40,3,FALSE)</f>
        <v>Fungicide</v>
      </c>
    </row>
    <row r="96" spans="1:18" ht="22" customHeight="1" x14ac:dyDescent="0.3">
      <c r="A96" s="2">
        <v>43944</v>
      </c>
      <c r="B96" s="12" t="str">
        <f t="shared" si="12"/>
        <v>April, 2020</v>
      </c>
      <c r="C96" s="12" t="str">
        <f t="shared" si="13"/>
        <v>April, 2020´</v>
      </c>
      <c r="D96" s="3" t="s">
        <v>37</v>
      </c>
      <c r="E96" s="13" t="s">
        <v>1937</v>
      </c>
      <c r="F96" s="3" t="s">
        <v>20</v>
      </c>
      <c r="G96" s="3" t="s">
        <v>42</v>
      </c>
      <c r="H96" s="3" t="s">
        <v>104</v>
      </c>
      <c r="I96" s="3" t="s">
        <v>21</v>
      </c>
      <c r="J96" s="3" t="s">
        <v>118</v>
      </c>
      <c r="K96" s="3" t="s">
        <v>119</v>
      </c>
      <c r="L96" s="4">
        <v>40560</v>
      </c>
      <c r="M96" s="4">
        <v>40.56</v>
      </c>
      <c r="N96" s="4">
        <v>108000</v>
      </c>
      <c r="O96">
        <f t="shared" si="10"/>
        <v>2.6627218934911241</v>
      </c>
      <c r="P96" t="str">
        <f t="shared" ref="P96" si="17">IF(ISNUMBER(SEARCH("FLUAZINAN",K96)),"Fluazinan",IF(ISNUMBER(SEARCH("CYPERMETHRIN",K96)),"Cypermethrin",IF(ISNUMBER(SEARCH("IMAZETAPIR",K96)),"Imazetapyr",IF(ISNUMBER(SEARCH("FIPRONIL",K96)),"Fipronil","FIX IT"))))</f>
        <v>Cypermethrin</v>
      </c>
      <c r="Q96" t="str">
        <f>VLOOKUP(P96,[1]Sheet1!$A$1:$C$40,2,FALSE)</f>
        <v>Not Identified</v>
      </c>
      <c r="R96" t="str">
        <f>VLOOKUP(P96,[1]Sheet1!$A$1:$C$40,3,FALSE)</f>
        <v>Insecticide</v>
      </c>
    </row>
    <row r="97" spans="1:18" ht="22" customHeight="1" x14ac:dyDescent="0.3">
      <c r="A97" s="5">
        <v>43940</v>
      </c>
      <c r="B97" s="12" t="str">
        <f t="shared" si="12"/>
        <v>April, 2020</v>
      </c>
      <c r="C97" s="12" t="str">
        <f t="shared" si="13"/>
        <v>April, 2020´</v>
      </c>
      <c r="D97" s="6" t="s">
        <v>37</v>
      </c>
      <c r="E97" s="13" t="s">
        <v>1937</v>
      </c>
      <c r="F97" s="6" t="s">
        <v>20</v>
      </c>
      <c r="G97" s="6" t="s">
        <v>33</v>
      </c>
      <c r="H97" s="6" t="s">
        <v>34</v>
      </c>
      <c r="I97" s="6" t="s">
        <v>21</v>
      </c>
      <c r="J97" s="6" t="s">
        <v>29</v>
      </c>
      <c r="K97" s="6" t="s">
        <v>109</v>
      </c>
      <c r="L97" s="7">
        <v>93500</v>
      </c>
      <c r="M97" s="7">
        <v>93.5</v>
      </c>
      <c r="N97" s="7">
        <v>1342000</v>
      </c>
      <c r="O97">
        <f t="shared" si="10"/>
        <v>14.352941176470589</v>
      </c>
      <c r="P97" t="str">
        <f t="shared" si="16"/>
        <v>2,4-Dichlorophenoxyacetic acid</v>
      </c>
      <c r="Q97" t="str">
        <f>VLOOKUP(P97,[1]Sheet1!$A$1:$C$40,2,FALSE)</f>
        <v>2,4 D</v>
      </c>
      <c r="R97" t="str">
        <f>VLOOKUP(P97,[1]Sheet1!$A$1:$C$40,3,FALSE)</f>
        <v>Herbicide</v>
      </c>
    </row>
    <row r="98" spans="1:18" ht="22" customHeight="1" x14ac:dyDescent="0.3">
      <c r="A98" s="2">
        <v>43939</v>
      </c>
      <c r="B98" s="12" t="str">
        <f t="shared" si="12"/>
        <v>April, 2020</v>
      </c>
      <c r="C98" s="12" t="str">
        <f t="shared" si="13"/>
        <v>April, 2020´</v>
      </c>
      <c r="D98" s="3" t="s">
        <v>37</v>
      </c>
      <c r="E98" s="13" t="s">
        <v>1937</v>
      </c>
      <c r="F98" s="3" t="s">
        <v>20</v>
      </c>
      <c r="G98" s="3" t="s">
        <v>27</v>
      </c>
      <c r="H98" s="3" t="s">
        <v>28</v>
      </c>
      <c r="I98" s="3" t="s">
        <v>21</v>
      </c>
      <c r="J98" s="3" t="s">
        <v>29</v>
      </c>
      <c r="K98" s="3" t="s">
        <v>120</v>
      </c>
      <c r="L98" s="4">
        <v>184320.01</v>
      </c>
      <c r="M98" s="4">
        <v>184.32</v>
      </c>
      <c r="N98" s="4">
        <v>1905000</v>
      </c>
      <c r="O98">
        <f t="shared" si="10"/>
        <v>10.335285897608186</v>
      </c>
      <c r="P98" t="str">
        <f t="shared" si="16"/>
        <v>2,4-Dichlorophenoxyacetic acid</v>
      </c>
      <c r="Q98" t="str">
        <f>VLOOKUP(P98,[1]Sheet1!$A$1:$C$40,2,FALSE)</f>
        <v>2,4 D</v>
      </c>
      <c r="R98" t="str">
        <f>VLOOKUP(P98,[1]Sheet1!$A$1:$C$40,3,FALSE)</f>
        <v>Herbicide</v>
      </c>
    </row>
    <row r="99" spans="1:18" ht="22" customHeight="1" x14ac:dyDescent="0.3">
      <c r="A99" s="5">
        <v>43936</v>
      </c>
      <c r="B99" s="12" t="str">
        <f t="shared" si="12"/>
        <v>April, 2020</v>
      </c>
      <c r="C99" s="12" t="str">
        <f t="shared" si="13"/>
        <v>April, 2020´</v>
      </c>
      <c r="D99" s="6" t="s">
        <v>37</v>
      </c>
      <c r="E99" s="13" t="s">
        <v>1937</v>
      </c>
      <c r="F99" s="6" t="s">
        <v>20</v>
      </c>
      <c r="G99" s="6" t="s">
        <v>33</v>
      </c>
      <c r="H99" s="6" t="s">
        <v>34</v>
      </c>
      <c r="I99" s="6" t="s">
        <v>21</v>
      </c>
      <c r="J99" s="6" t="s">
        <v>29</v>
      </c>
      <c r="K99" s="6" t="s">
        <v>59</v>
      </c>
      <c r="L99" s="7">
        <v>93500</v>
      </c>
      <c r="M99" s="7">
        <v>93.5</v>
      </c>
      <c r="N99" s="7">
        <v>1342000</v>
      </c>
      <c r="O99">
        <f t="shared" si="10"/>
        <v>14.352941176470589</v>
      </c>
      <c r="P99" t="str">
        <f t="shared" si="16"/>
        <v>2,4-Dichlorophenoxyacetic acid</v>
      </c>
      <c r="Q99" t="str">
        <f>VLOOKUP(P99,[1]Sheet1!$A$1:$C$40,2,FALSE)</f>
        <v>2,4 D</v>
      </c>
      <c r="R99" t="str">
        <f>VLOOKUP(P99,[1]Sheet1!$A$1:$C$40,3,FALSE)</f>
        <v>Herbicide</v>
      </c>
    </row>
    <row r="100" spans="1:18" ht="22" customHeight="1" x14ac:dyDescent="0.3">
      <c r="A100" s="2">
        <v>43936</v>
      </c>
      <c r="B100" s="12" t="str">
        <f t="shared" si="12"/>
        <v>April, 2020</v>
      </c>
      <c r="C100" s="12" t="str">
        <f t="shared" si="13"/>
        <v>April, 2020´</v>
      </c>
      <c r="D100" s="3" t="s">
        <v>37</v>
      </c>
      <c r="E100" s="13" t="s">
        <v>1937</v>
      </c>
      <c r="F100" s="3" t="s">
        <v>20</v>
      </c>
      <c r="G100" s="3" t="s">
        <v>33</v>
      </c>
      <c r="H100" s="3" t="s">
        <v>34</v>
      </c>
      <c r="I100" s="3" t="s">
        <v>21</v>
      </c>
      <c r="J100" s="3" t="s">
        <v>29</v>
      </c>
      <c r="K100" s="3" t="s">
        <v>59</v>
      </c>
      <c r="L100" s="4">
        <v>93500</v>
      </c>
      <c r="M100" s="4">
        <v>93.5</v>
      </c>
      <c r="N100" s="4">
        <v>1342000</v>
      </c>
      <c r="O100">
        <f t="shared" si="10"/>
        <v>14.352941176470589</v>
      </c>
      <c r="P100" t="str">
        <f t="shared" si="16"/>
        <v>2,4-Dichlorophenoxyacetic acid</v>
      </c>
      <c r="Q100" t="str">
        <f>VLOOKUP(P100,[1]Sheet1!$A$1:$C$40,2,FALSE)</f>
        <v>2,4 D</v>
      </c>
      <c r="R100" t="str">
        <f>VLOOKUP(P100,[1]Sheet1!$A$1:$C$40,3,FALSE)</f>
        <v>Herbicide</v>
      </c>
    </row>
    <row r="101" spans="1:18" ht="22" customHeight="1" x14ac:dyDescent="0.3">
      <c r="A101" s="5">
        <v>43936</v>
      </c>
      <c r="B101" s="12" t="str">
        <f t="shared" si="12"/>
        <v>April, 2020</v>
      </c>
      <c r="C101" s="12" t="str">
        <f t="shared" si="13"/>
        <v>April, 2020´</v>
      </c>
      <c r="D101" s="6" t="s">
        <v>37</v>
      </c>
      <c r="E101" s="13" t="s">
        <v>1937</v>
      </c>
      <c r="F101" s="6" t="s">
        <v>20</v>
      </c>
      <c r="G101" s="6" t="s">
        <v>33</v>
      </c>
      <c r="H101" s="6" t="s">
        <v>34</v>
      </c>
      <c r="I101" s="6" t="s">
        <v>21</v>
      </c>
      <c r="J101" s="6" t="s">
        <v>29</v>
      </c>
      <c r="K101" s="6" t="s">
        <v>59</v>
      </c>
      <c r="L101" s="7">
        <v>93500</v>
      </c>
      <c r="M101" s="7">
        <v>93.5</v>
      </c>
      <c r="N101" s="7">
        <v>1342000</v>
      </c>
      <c r="O101">
        <f t="shared" si="10"/>
        <v>14.352941176470589</v>
      </c>
      <c r="P101" t="str">
        <f t="shared" si="16"/>
        <v>2,4-Dichlorophenoxyacetic acid</v>
      </c>
      <c r="Q101" t="str">
        <f>VLOOKUP(P101,[1]Sheet1!$A$1:$C$40,2,FALSE)</f>
        <v>2,4 D</v>
      </c>
      <c r="R101" t="str">
        <f>VLOOKUP(P101,[1]Sheet1!$A$1:$C$40,3,FALSE)</f>
        <v>Herbicide</v>
      </c>
    </row>
    <row r="102" spans="1:18" ht="22" customHeight="1" x14ac:dyDescent="0.3">
      <c r="A102" s="2">
        <v>43936</v>
      </c>
      <c r="B102" s="12" t="str">
        <f t="shared" si="12"/>
        <v>April, 2020</v>
      </c>
      <c r="C102" s="12" t="str">
        <f t="shared" si="13"/>
        <v>April, 2020´</v>
      </c>
      <c r="D102" s="3" t="s">
        <v>37</v>
      </c>
      <c r="E102" s="13" t="s">
        <v>1937</v>
      </c>
      <c r="F102" s="3" t="s">
        <v>20</v>
      </c>
      <c r="G102" s="3" t="s">
        <v>33</v>
      </c>
      <c r="H102" s="3" t="s">
        <v>34</v>
      </c>
      <c r="I102" s="3" t="s">
        <v>21</v>
      </c>
      <c r="J102" s="3" t="s">
        <v>29</v>
      </c>
      <c r="K102" s="3" t="s">
        <v>121</v>
      </c>
      <c r="L102" s="4">
        <v>74800</v>
      </c>
      <c r="M102" s="4">
        <v>74.8</v>
      </c>
      <c r="N102" s="4">
        <v>1073000</v>
      </c>
      <c r="O102">
        <f t="shared" si="10"/>
        <v>14.344919786096257</v>
      </c>
      <c r="P102" t="str">
        <f t="shared" si="16"/>
        <v>2,4-Dichlorophenoxyacetic acid</v>
      </c>
      <c r="Q102" t="str">
        <f>VLOOKUP(P102,[1]Sheet1!$A$1:$C$40,2,FALSE)</f>
        <v>2,4 D</v>
      </c>
      <c r="R102" t="str">
        <f>VLOOKUP(P102,[1]Sheet1!$A$1:$C$40,3,FALSE)</f>
        <v>Herbicide</v>
      </c>
    </row>
    <row r="103" spans="1:18" ht="22" customHeight="1" x14ac:dyDescent="0.3">
      <c r="A103" s="5">
        <v>43931</v>
      </c>
      <c r="B103" s="12" t="str">
        <f t="shared" si="12"/>
        <v>April, 2020</v>
      </c>
      <c r="C103" s="12" t="str">
        <f t="shared" si="13"/>
        <v>April, 2020´</v>
      </c>
      <c r="D103" s="6" t="s">
        <v>37</v>
      </c>
      <c r="E103" s="13" t="s">
        <v>1937</v>
      </c>
      <c r="F103" s="6" t="s">
        <v>20</v>
      </c>
      <c r="G103" s="6" t="s">
        <v>33</v>
      </c>
      <c r="H103" s="6" t="s">
        <v>34</v>
      </c>
      <c r="I103" s="6" t="s">
        <v>21</v>
      </c>
      <c r="J103" s="6" t="s">
        <v>29</v>
      </c>
      <c r="K103" s="6" t="s">
        <v>59</v>
      </c>
      <c r="L103" s="7">
        <v>93500</v>
      </c>
      <c r="M103" s="7">
        <v>93.5</v>
      </c>
      <c r="N103" s="7">
        <v>1342000</v>
      </c>
      <c r="O103">
        <f t="shared" si="10"/>
        <v>14.352941176470589</v>
      </c>
      <c r="P103" t="str">
        <f t="shared" si="16"/>
        <v>2,4-Dichlorophenoxyacetic acid</v>
      </c>
      <c r="Q103" t="str">
        <f>VLOOKUP(P103,[1]Sheet1!$A$1:$C$40,2,FALSE)</f>
        <v>2,4 D</v>
      </c>
      <c r="R103" t="str">
        <f>VLOOKUP(P103,[1]Sheet1!$A$1:$C$40,3,FALSE)</f>
        <v>Herbicide</v>
      </c>
    </row>
    <row r="104" spans="1:18" ht="22" customHeight="1" x14ac:dyDescent="0.3">
      <c r="A104" s="2">
        <v>43931</v>
      </c>
      <c r="B104" s="12" t="str">
        <f t="shared" si="12"/>
        <v>April, 2020</v>
      </c>
      <c r="C104" s="12" t="str">
        <f t="shared" si="13"/>
        <v>April, 2020´</v>
      </c>
      <c r="D104" s="3" t="s">
        <v>37</v>
      </c>
      <c r="E104" s="13" t="s">
        <v>1937</v>
      </c>
      <c r="F104" s="3" t="s">
        <v>20</v>
      </c>
      <c r="G104" s="3" t="s">
        <v>33</v>
      </c>
      <c r="H104" s="3" t="s">
        <v>34</v>
      </c>
      <c r="I104" s="3" t="s">
        <v>21</v>
      </c>
      <c r="J104" s="3" t="s">
        <v>29</v>
      </c>
      <c r="K104" s="3" t="s">
        <v>59</v>
      </c>
      <c r="L104" s="4">
        <v>93500</v>
      </c>
      <c r="M104" s="4">
        <v>93.5</v>
      </c>
      <c r="N104" s="4">
        <v>1342000</v>
      </c>
      <c r="O104">
        <f t="shared" si="10"/>
        <v>14.352941176470589</v>
      </c>
      <c r="P104" t="str">
        <f t="shared" si="16"/>
        <v>2,4-Dichlorophenoxyacetic acid</v>
      </c>
      <c r="Q104" t="str">
        <f>VLOOKUP(P104,[1]Sheet1!$A$1:$C$40,2,FALSE)</f>
        <v>2,4 D</v>
      </c>
      <c r="R104" t="str">
        <f>VLOOKUP(P104,[1]Sheet1!$A$1:$C$40,3,FALSE)</f>
        <v>Herbicide</v>
      </c>
    </row>
    <row r="105" spans="1:18" ht="22" customHeight="1" x14ac:dyDescent="0.3">
      <c r="A105" s="5">
        <v>43929</v>
      </c>
      <c r="B105" s="12" t="str">
        <f t="shared" si="12"/>
        <v>April, 2020</v>
      </c>
      <c r="C105" s="12" t="str">
        <f t="shared" si="13"/>
        <v>April, 2020´</v>
      </c>
      <c r="D105" s="6" t="s">
        <v>37</v>
      </c>
      <c r="E105" s="13" t="s">
        <v>1937</v>
      </c>
      <c r="F105" s="6" t="s">
        <v>20</v>
      </c>
      <c r="G105" s="6" t="s">
        <v>72</v>
      </c>
      <c r="H105" s="6" t="s">
        <v>73</v>
      </c>
      <c r="I105" s="6" t="s">
        <v>21</v>
      </c>
      <c r="J105" s="6" t="s">
        <v>102</v>
      </c>
      <c r="K105" s="6" t="s">
        <v>122</v>
      </c>
      <c r="L105" s="7">
        <v>72929</v>
      </c>
      <c r="M105" s="7">
        <v>72.930000000000007</v>
      </c>
      <c r="N105" s="7">
        <v>269000</v>
      </c>
      <c r="O105">
        <f t="shared" si="10"/>
        <v>3.6885189705055601</v>
      </c>
      <c r="P105" t="str">
        <f t="shared" si="16"/>
        <v>Isopropylamine</v>
      </c>
      <c r="Q105" t="str">
        <f>VLOOKUP(P105,[1]Sheet1!$A$1:$C$40,2,FALSE)</f>
        <v>Not Identified</v>
      </c>
      <c r="R105" t="str">
        <f>VLOOKUP(P105,[1]Sheet1!$A$1:$C$40,3,FALSE)</f>
        <v>General Chemical</v>
      </c>
    </row>
    <row r="106" spans="1:18" ht="22" customHeight="1" x14ac:dyDescent="0.3">
      <c r="A106" s="2">
        <v>43929</v>
      </c>
      <c r="B106" s="12" t="str">
        <f t="shared" si="12"/>
        <v>April, 2020</v>
      </c>
      <c r="C106" s="12" t="str">
        <f t="shared" si="13"/>
        <v>April, 2020´</v>
      </c>
      <c r="D106" s="3" t="s">
        <v>37</v>
      </c>
      <c r="E106" s="13" t="s">
        <v>1937</v>
      </c>
      <c r="F106" s="3" t="s">
        <v>20</v>
      </c>
      <c r="G106" s="3" t="s">
        <v>72</v>
      </c>
      <c r="H106" s="3" t="s">
        <v>73</v>
      </c>
      <c r="I106" s="3" t="s">
        <v>21</v>
      </c>
      <c r="J106" s="3" t="s">
        <v>102</v>
      </c>
      <c r="K106" s="3" t="s">
        <v>103</v>
      </c>
      <c r="L106" s="4">
        <v>117371</v>
      </c>
      <c r="M106" s="4">
        <v>117.37</v>
      </c>
      <c r="N106" s="4">
        <v>432000</v>
      </c>
      <c r="O106">
        <f t="shared" si="10"/>
        <v>3.6806366138143152</v>
      </c>
      <c r="P106" t="str">
        <f t="shared" si="16"/>
        <v>Isopropylamine</v>
      </c>
      <c r="Q106" t="str">
        <f>VLOOKUP(P106,[1]Sheet1!$A$1:$C$40,2,FALSE)</f>
        <v>Not Identified</v>
      </c>
      <c r="R106" t="str">
        <f>VLOOKUP(P106,[1]Sheet1!$A$1:$C$40,3,FALSE)</f>
        <v>General Chemical</v>
      </c>
    </row>
    <row r="107" spans="1:18" ht="22" customHeight="1" x14ac:dyDescent="0.3">
      <c r="A107" s="5">
        <v>43929</v>
      </c>
      <c r="B107" s="12" t="str">
        <f t="shared" si="12"/>
        <v>April, 2020</v>
      </c>
      <c r="C107" s="12" t="str">
        <f t="shared" si="13"/>
        <v>April, 2020´</v>
      </c>
      <c r="D107" s="6" t="s">
        <v>37</v>
      </c>
      <c r="E107" s="13" t="s">
        <v>1937</v>
      </c>
      <c r="F107" s="6" t="s">
        <v>20</v>
      </c>
      <c r="G107" s="6" t="s">
        <v>27</v>
      </c>
      <c r="H107" s="6" t="s">
        <v>28</v>
      </c>
      <c r="I107" s="6" t="s">
        <v>21</v>
      </c>
      <c r="J107" s="6" t="s">
        <v>29</v>
      </c>
      <c r="K107" s="6" t="s">
        <v>69</v>
      </c>
      <c r="L107" s="7">
        <v>184320.01</v>
      </c>
      <c r="M107" s="7">
        <v>184.32</v>
      </c>
      <c r="N107" s="7">
        <v>1905000</v>
      </c>
      <c r="O107">
        <f t="shared" si="10"/>
        <v>10.335285897608186</v>
      </c>
      <c r="P107" t="str">
        <f t="shared" si="16"/>
        <v>2,4-Dichlorophenoxyacetic acid</v>
      </c>
      <c r="Q107" t="str">
        <f>VLOOKUP(P107,[1]Sheet1!$A$1:$C$40,2,FALSE)</f>
        <v>2,4 D</v>
      </c>
      <c r="R107" t="str">
        <f>VLOOKUP(P107,[1]Sheet1!$A$1:$C$40,3,FALSE)</f>
        <v>Herbicide</v>
      </c>
    </row>
    <row r="108" spans="1:18" ht="22" customHeight="1" x14ac:dyDescent="0.3">
      <c r="A108" s="2">
        <v>43928</v>
      </c>
      <c r="B108" s="12" t="str">
        <f t="shared" si="12"/>
        <v>April, 2020</v>
      </c>
      <c r="C108" s="12" t="str">
        <f t="shared" si="13"/>
        <v>April, 2020´</v>
      </c>
      <c r="D108" s="3" t="s">
        <v>64</v>
      </c>
      <c r="E108" s="13" t="s">
        <v>1937</v>
      </c>
      <c r="F108" s="3" t="s">
        <v>12</v>
      </c>
      <c r="G108" s="3" t="s">
        <v>111</v>
      </c>
      <c r="H108" s="3" t="s">
        <v>112</v>
      </c>
      <c r="I108" s="3" t="s">
        <v>15</v>
      </c>
      <c r="J108" s="3" t="s">
        <v>113</v>
      </c>
      <c r="K108" s="3" t="s">
        <v>123</v>
      </c>
      <c r="L108" s="4">
        <v>39372</v>
      </c>
      <c r="M108" s="4">
        <v>39.369999999999997</v>
      </c>
      <c r="N108" s="4">
        <v>309000</v>
      </c>
      <c r="O108">
        <f t="shared" si="10"/>
        <v>7.8482170070100583</v>
      </c>
      <c r="P108" t="str">
        <f t="shared" si="16"/>
        <v>2,4-Dichlorophenoxyacetic acid</v>
      </c>
      <c r="Q108" t="str">
        <f>VLOOKUP(P108,[1]Sheet1!$A$1:$C$40,2,FALSE)</f>
        <v>2,4 D</v>
      </c>
      <c r="R108" t="str">
        <f>VLOOKUP(P108,[1]Sheet1!$A$1:$C$40,3,FALSE)</f>
        <v>Herbicide</v>
      </c>
    </row>
    <row r="109" spans="1:18" ht="22" customHeight="1" x14ac:dyDescent="0.3">
      <c r="A109" s="5">
        <v>43925</v>
      </c>
      <c r="B109" s="12" t="str">
        <f t="shared" si="12"/>
        <v>April, 2020</v>
      </c>
      <c r="C109" s="12" t="str">
        <f t="shared" si="13"/>
        <v>April, 2020´</v>
      </c>
      <c r="D109" s="6" t="s">
        <v>37</v>
      </c>
      <c r="E109" s="13" t="s">
        <v>1937</v>
      </c>
      <c r="F109" s="6" t="s">
        <v>20</v>
      </c>
      <c r="G109" s="6" t="s">
        <v>124</v>
      </c>
      <c r="H109" s="6" t="s">
        <v>14</v>
      </c>
      <c r="I109" s="6" t="s">
        <v>21</v>
      </c>
      <c r="J109" s="6" t="s">
        <v>16</v>
      </c>
      <c r="K109" s="6" t="s">
        <v>125</v>
      </c>
      <c r="L109" s="7">
        <v>24408</v>
      </c>
      <c r="M109" s="7">
        <v>24.41</v>
      </c>
      <c r="N109" s="7">
        <v>634000</v>
      </c>
      <c r="O109">
        <f t="shared" si="10"/>
        <v>25.975090134382171</v>
      </c>
      <c r="P109" t="str">
        <f>IF(ISNUMBER(SEARCH("FLUAZINAN",K109)),"Fluazinan",IF(ISNUMBER(SEARCH("CYPERMETHRIN",K109)),"Cypermethrin",IF(ISNUMBER(SEARCH("IMAZETAPIR",K109)),"Imazethapyr",IF(ISNUMBER(SEARCH("FIPRONIL",K109)),"Fipronil","FIX IT"))))</f>
        <v>Imazethapyr</v>
      </c>
      <c r="Q109" t="str">
        <f>VLOOKUP(P109,[1]Sheet1!$A$1:$C$40,2,FALSE)</f>
        <v>Kyte</v>
      </c>
      <c r="R109" t="str">
        <f>VLOOKUP(P109,[1]Sheet1!$A$1:$C$40,3,FALSE)</f>
        <v>Herbicide</v>
      </c>
    </row>
    <row r="110" spans="1:18" ht="22" customHeight="1" x14ac:dyDescent="0.3">
      <c r="A110" s="2">
        <v>43924</v>
      </c>
      <c r="B110" s="12" t="str">
        <f t="shared" si="12"/>
        <v>April, 2020</v>
      </c>
      <c r="C110" s="12" t="str">
        <f t="shared" si="13"/>
        <v>April, 2020´</v>
      </c>
      <c r="D110" s="3" t="s">
        <v>37</v>
      </c>
      <c r="E110" s="13" t="s">
        <v>1937</v>
      </c>
      <c r="F110" s="3" t="s">
        <v>20</v>
      </c>
      <c r="G110" s="3" t="s">
        <v>53</v>
      </c>
      <c r="H110" s="3" t="s">
        <v>14</v>
      </c>
      <c r="I110" s="3" t="s">
        <v>21</v>
      </c>
      <c r="J110" s="3" t="s">
        <v>54</v>
      </c>
      <c r="K110" s="10" t="s">
        <v>126</v>
      </c>
      <c r="L110" s="4">
        <v>40240</v>
      </c>
      <c r="M110" s="4">
        <v>40.24</v>
      </c>
      <c r="N110" s="4">
        <v>1045000</v>
      </c>
      <c r="O110">
        <f t="shared" si="10"/>
        <v>25.969184890656063</v>
      </c>
      <c r="P110" t="s">
        <v>1914</v>
      </c>
      <c r="Q110" t="str">
        <f>VLOOKUP(P110,[1]Sheet1!$A$1:$C$40,2,FALSE)</f>
        <v>Fluazinan Pestanal</v>
      </c>
      <c r="R110" t="str">
        <f>VLOOKUP(P110,[1]Sheet1!$A$1:$C$40,3,FALSE)</f>
        <v>Fungicide</v>
      </c>
    </row>
    <row r="111" spans="1:18" ht="22" customHeight="1" x14ac:dyDescent="0.3">
      <c r="A111" s="2">
        <v>43923</v>
      </c>
      <c r="B111" s="12" t="str">
        <f t="shared" si="12"/>
        <v>April, 2020</v>
      </c>
      <c r="C111" s="12" t="str">
        <f t="shared" si="13"/>
        <v>April, 2020´</v>
      </c>
      <c r="D111" s="3" t="s">
        <v>37</v>
      </c>
      <c r="E111" s="13" t="s">
        <v>1937</v>
      </c>
      <c r="F111" s="3" t="s">
        <v>20</v>
      </c>
      <c r="G111" s="3" t="s">
        <v>27</v>
      </c>
      <c r="H111" s="3" t="s">
        <v>28</v>
      </c>
      <c r="I111" s="3" t="s">
        <v>21</v>
      </c>
      <c r="J111" s="3" t="s">
        <v>29</v>
      </c>
      <c r="K111" s="3" t="s">
        <v>48</v>
      </c>
      <c r="L111" s="4">
        <v>184320.01</v>
      </c>
      <c r="M111" s="4">
        <v>184.32</v>
      </c>
      <c r="N111" s="4">
        <v>1905000</v>
      </c>
      <c r="O111">
        <f t="shared" si="10"/>
        <v>10.335285897608186</v>
      </c>
      <c r="P111" t="str">
        <f t="shared" si="16"/>
        <v>2,4-Dichlorophenoxyacetic acid</v>
      </c>
      <c r="Q111" t="str">
        <f>VLOOKUP(P111,[1]Sheet1!$A$1:$C$40,2,FALSE)</f>
        <v>2,4 D</v>
      </c>
      <c r="R111" t="str">
        <f>VLOOKUP(P111,[1]Sheet1!$A$1:$C$40,3,FALSE)</f>
        <v>Herbicide</v>
      </c>
    </row>
    <row r="112" spans="1:18" ht="22" customHeight="1" x14ac:dyDescent="0.3">
      <c r="A112" s="5">
        <v>43919</v>
      </c>
      <c r="B112" s="12" t="str">
        <f t="shared" si="12"/>
        <v>March, 2020</v>
      </c>
      <c r="C112" s="12" t="str">
        <f t="shared" si="13"/>
        <v>March, 2020´</v>
      </c>
      <c r="D112" s="6" t="s">
        <v>37</v>
      </c>
      <c r="E112" s="13" t="s">
        <v>1937</v>
      </c>
      <c r="F112" s="6" t="s">
        <v>20</v>
      </c>
      <c r="G112" s="6" t="s">
        <v>72</v>
      </c>
      <c r="H112" s="6" t="s">
        <v>73</v>
      </c>
      <c r="I112" s="6" t="s">
        <v>21</v>
      </c>
      <c r="J112" s="6" t="s">
        <v>102</v>
      </c>
      <c r="K112" s="6" t="s">
        <v>127</v>
      </c>
      <c r="L112" s="7">
        <v>14506</v>
      </c>
      <c r="M112" s="7">
        <v>14.51</v>
      </c>
      <c r="N112" s="7">
        <v>56000</v>
      </c>
      <c r="O112">
        <f t="shared" si="10"/>
        <v>3.8604715290224734</v>
      </c>
      <c r="P112" t="str">
        <f t="shared" si="16"/>
        <v>Isopropylamine</v>
      </c>
      <c r="Q112" t="str">
        <f>VLOOKUP(P112,[1]Sheet1!$A$1:$C$40,2,FALSE)</f>
        <v>Not Identified</v>
      </c>
      <c r="R112" t="str">
        <f>VLOOKUP(P112,[1]Sheet1!$A$1:$C$40,3,FALSE)</f>
        <v>General Chemical</v>
      </c>
    </row>
    <row r="113" spans="1:18" ht="22" customHeight="1" x14ac:dyDescent="0.3">
      <c r="A113" s="2">
        <v>43918</v>
      </c>
      <c r="B113" s="12" t="str">
        <f t="shared" si="12"/>
        <v>March, 2020</v>
      </c>
      <c r="C113" s="12" t="str">
        <f t="shared" si="13"/>
        <v>March, 2020´</v>
      </c>
      <c r="D113" s="3" t="s">
        <v>37</v>
      </c>
      <c r="E113" s="13" t="s">
        <v>1937</v>
      </c>
      <c r="F113" s="3" t="s">
        <v>20</v>
      </c>
      <c r="G113" s="3" t="s">
        <v>72</v>
      </c>
      <c r="H113" s="3" t="s">
        <v>73</v>
      </c>
      <c r="I113" s="3" t="s">
        <v>21</v>
      </c>
      <c r="J113" s="3" t="s">
        <v>102</v>
      </c>
      <c r="K113" s="3" t="s">
        <v>128</v>
      </c>
      <c r="L113" s="4">
        <v>14479</v>
      </c>
      <c r="M113" s="4">
        <v>14.48</v>
      </c>
      <c r="N113" s="4">
        <v>55800</v>
      </c>
      <c r="O113">
        <f t="shared" si="10"/>
        <v>3.8538573105877476</v>
      </c>
      <c r="P113" t="str">
        <f t="shared" si="16"/>
        <v>Isopropylamine</v>
      </c>
      <c r="Q113" t="str">
        <f>VLOOKUP(P113,[1]Sheet1!$A$1:$C$40,2,FALSE)</f>
        <v>Not Identified</v>
      </c>
      <c r="R113" t="str">
        <f>VLOOKUP(P113,[1]Sheet1!$A$1:$C$40,3,FALSE)</f>
        <v>General Chemical</v>
      </c>
    </row>
    <row r="114" spans="1:18" ht="22" customHeight="1" x14ac:dyDescent="0.3">
      <c r="A114" s="5">
        <v>43917</v>
      </c>
      <c r="B114" s="12" t="str">
        <f t="shared" si="12"/>
        <v>March, 2020</v>
      </c>
      <c r="C114" s="12" t="str">
        <f t="shared" si="13"/>
        <v>March, 2020´</v>
      </c>
      <c r="D114" s="6" t="s">
        <v>64</v>
      </c>
      <c r="E114" s="13" t="s">
        <v>1937</v>
      </c>
      <c r="F114" s="6" t="s">
        <v>12</v>
      </c>
      <c r="G114" s="6" t="s">
        <v>111</v>
      </c>
      <c r="H114" s="6" t="s">
        <v>112</v>
      </c>
      <c r="I114" s="6" t="s">
        <v>15</v>
      </c>
      <c r="J114" s="6" t="s">
        <v>113</v>
      </c>
      <c r="K114" s="6" t="s">
        <v>129</v>
      </c>
      <c r="L114" s="7">
        <v>98431</v>
      </c>
      <c r="M114" s="7">
        <v>98.43</v>
      </c>
      <c r="N114" s="7">
        <v>758000</v>
      </c>
      <c r="O114">
        <f t="shared" si="10"/>
        <v>7.7008259593014392</v>
      </c>
      <c r="P114" t="str">
        <f t="shared" si="16"/>
        <v>2,4-Dichlorophenoxyacetic acid</v>
      </c>
      <c r="Q114" t="str">
        <f>VLOOKUP(P114,[1]Sheet1!$A$1:$C$40,2,FALSE)</f>
        <v>2,4 D</v>
      </c>
      <c r="R114" t="str">
        <f>VLOOKUP(P114,[1]Sheet1!$A$1:$C$40,3,FALSE)</f>
        <v>Herbicide</v>
      </c>
    </row>
    <row r="115" spans="1:18" ht="22" customHeight="1" x14ac:dyDescent="0.3">
      <c r="A115" s="2">
        <v>43913</v>
      </c>
      <c r="B115" s="12" t="str">
        <f t="shared" si="12"/>
        <v>March, 2020</v>
      </c>
      <c r="C115" s="12" t="str">
        <f t="shared" si="13"/>
        <v>March, 2020´</v>
      </c>
      <c r="D115" s="3" t="s">
        <v>64</v>
      </c>
      <c r="E115" s="13" t="s">
        <v>1937</v>
      </c>
      <c r="F115" s="3" t="s">
        <v>12</v>
      </c>
      <c r="G115" s="3" t="s">
        <v>111</v>
      </c>
      <c r="H115" s="3" t="s">
        <v>112</v>
      </c>
      <c r="I115" s="3" t="s">
        <v>15</v>
      </c>
      <c r="J115" s="3" t="s">
        <v>113</v>
      </c>
      <c r="K115" s="3" t="s">
        <v>130</v>
      </c>
      <c r="L115" s="4">
        <v>98431</v>
      </c>
      <c r="M115" s="4">
        <v>98.43</v>
      </c>
      <c r="N115" s="4">
        <v>758000</v>
      </c>
      <c r="O115">
        <f t="shared" si="10"/>
        <v>7.7008259593014392</v>
      </c>
      <c r="P115" t="str">
        <f t="shared" si="16"/>
        <v>2,4-Dichlorophenoxyacetic acid</v>
      </c>
      <c r="Q115" t="str">
        <f>VLOOKUP(P115,[1]Sheet1!$A$1:$C$40,2,FALSE)</f>
        <v>2,4 D</v>
      </c>
      <c r="R115" t="str">
        <f>VLOOKUP(P115,[1]Sheet1!$A$1:$C$40,3,FALSE)</f>
        <v>Herbicide</v>
      </c>
    </row>
    <row r="116" spans="1:18" ht="22" customHeight="1" x14ac:dyDescent="0.3">
      <c r="A116" s="5">
        <v>43909</v>
      </c>
      <c r="B116" s="12" t="str">
        <f t="shared" si="12"/>
        <v>March, 2020</v>
      </c>
      <c r="C116" s="12" t="str">
        <f t="shared" si="13"/>
        <v>March, 2020´</v>
      </c>
      <c r="D116" s="6" t="s">
        <v>37</v>
      </c>
      <c r="E116" s="13" t="s">
        <v>1937</v>
      </c>
      <c r="F116" s="6" t="s">
        <v>20</v>
      </c>
      <c r="G116" s="6" t="s">
        <v>72</v>
      </c>
      <c r="H116" s="6" t="s">
        <v>73</v>
      </c>
      <c r="I116" s="6" t="s">
        <v>21</v>
      </c>
      <c r="J116" s="6" t="s">
        <v>102</v>
      </c>
      <c r="K116" s="6" t="s">
        <v>131</v>
      </c>
      <c r="L116" s="7">
        <v>87915</v>
      </c>
      <c r="M116" s="7">
        <v>87.92</v>
      </c>
      <c r="N116" s="7">
        <v>339000</v>
      </c>
      <c r="O116">
        <f t="shared" si="10"/>
        <v>3.8559972700904281</v>
      </c>
      <c r="P116" t="str">
        <f t="shared" si="16"/>
        <v>Isopropylamine</v>
      </c>
      <c r="Q116" t="str">
        <f>VLOOKUP(P116,[1]Sheet1!$A$1:$C$40,2,FALSE)</f>
        <v>Not Identified</v>
      </c>
      <c r="R116" t="str">
        <f>VLOOKUP(P116,[1]Sheet1!$A$1:$C$40,3,FALSE)</f>
        <v>General Chemical</v>
      </c>
    </row>
    <row r="117" spans="1:18" ht="22" customHeight="1" x14ac:dyDescent="0.3">
      <c r="A117" s="2">
        <v>43909</v>
      </c>
      <c r="B117" s="12" t="str">
        <f t="shared" si="12"/>
        <v>March, 2020</v>
      </c>
      <c r="C117" s="12" t="str">
        <f t="shared" si="13"/>
        <v>March, 2020´</v>
      </c>
      <c r="D117" s="3" t="s">
        <v>37</v>
      </c>
      <c r="E117" s="13" t="s">
        <v>1937</v>
      </c>
      <c r="F117" s="3" t="s">
        <v>20</v>
      </c>
      <c r="G117" s="3" t="s">
        <v>76</v>
      </c>
      <c r="H117" s="3" t="s">
        <v>73</v>
      </c>
      <c r="I117" s="3" t="s">
        <v>21</v>
      </c>
      <c r="J117" s="3" t="s">
        <v>77</v>
      </c>
      <c r="K117" s="3" t="s">
        <v>132</v>
      </c>
      <c r="L117" s="4">
        <v>51832</v>
      </c>
      <c r="M117" s="4">
        <v>51.83</v>
      </c>
      <c r="N117" s="4">
        <v>138000</v>
      </c>
      <c r="O117">
        <f t="shared" si="10"/>
        <v>2.6624479086278745</v>
      </c>
      <c r="P117" t="str">
        <f t="shared" ref="P117:P118" si="18">IF(ISNUMBER(SEARCH("TRITON",K117)),"Surfactant",IF(ISNUMBER(SEARCH("DIMETHYLAMINE",K117)),"Dimethylamine",IF(ISNUMBER(SEARCH("FLUAZINAN",K117)),"Fluazinan","FIX IT")))</f>
        <v>Surfactant</v>
      </c>
      <c r="Q117" t="str">
        <f>VLOOKUP(P117,[1]Sheet1!$A$1:$C$40,2,FALSE)</f>
        <v>Triton</v>
      </c>
      <c r="R117" t="str">
        <f>VLOOKUP(P117,[1]Sheet1!$A$1:$C$40,3,FALSE)</f>
        <v>Surfactant</v>
      </c>
    </row>
    <row r="118" spans="1:18" ht="22" customHeight="1" x14ac:dyDescent="0.3">
      <c r="A118" s="5">
        <v>43909</v>
      </c>
      <c r="B118" s="12" t="str">
        <f t="shared" si="12"/>
        <v>March, 2020</v>
      </c>
      <c r="C118" s="12" t="str">
        <f t="shared" si="13"/>
        <v>March, 2020´</v>
      </c>
      <c r="D118" s="6" t="s">
        <v>37</v>
      </c>
      <c r="E118" s="13" t="s">
        <v>1937</v>
      </c>
      <c r="F118" s="6" t="s">
        <v>20</v>
      </c>
      <c r="G118" s="6" t="s">
        <v>76</v>
      </c>
      <c r="H118" s="6" t="s">
        <v>73</v>
      </c>
      <c r="I118" s="6" t="s">
        <v>21</v>
      </c>
      <c r="J118" s="6" t="s">
        <v>77</v>
      </c>
      <c r="K118" s="6" t="s">
        <v>133</v>
      </c>
      <c r="L118" s="7">
        <v>51832</v>
      </c>
      <c r="M118" s="7">
        <v>51.83</v>
      </c>
      <c r="N118" s="7">
        <v>138000</v>
      </c>
      <c r="O118">
        <f t="shared" si="10"/>
        <v>2.6624479086278745</v>
      </c>
      <c r="P118" t="str">
        <f t="shared" si="18"/>
        <v>Surfactant</v>
      </c>
      <c r="Q118" t="str">
        <f>VLOOKUP(P118,[1]Sheet1!$A$1:$C$40,2,FALSE)</f>
        <v>Triton</v>
      </c>
      <c r="R118" t="str">
        <f>VLOOKUP(P118,[1]Sheet1!$A$1:$C$40,3,FALSE)</f>
        <v>Surfactant</v>
      </c>
    </row>
    <row r="119" spans="1:18" ht="22" customHeight="1" x14ac:dyDescent="0.3">
      <c r="A119" s="2">
        <v>43909</v>
      </c>
      <c r="B119" s="12" t="str">
        <f t="shared" si="12"/>
        <v>March, 2020</v>
      </c>
      <c r="C119" s="12" t="str">
        <f t="shared" si="13"/>
        <v>March, 2020´</v>
      </c>
      <c r="D119" s="3" t="s">
        <v>37</v>
      </c>
      <c r="E119" s="13" t="s">
        <v>1937</v>
      </c>
      <c r="F119" s="3" t="s">
        <v>20</v>
      </c>
      <c r="G119" s="3" t="s">
        <v>72</v>
      </c>
      <c r="H119" s="3" t="s">
        <v>73</v>
      </c>
      <c r="I119" s="3" t="s">
        <v>21</v>
      </c>
      <c r="J119" s="3" t="s">
        <v>102</v>
      </c>
      <c r="K119" s="3" t="s">
        <v>131</v>
      </c>
      <c r="L119" s="4">
        <v>87779</v>
      </c>
      <c r="M119" s="4">
        <v>87.78</v>
      </c>
      <c r="N119" s="4">
        <v>339000</v>
      </c>
      <c r="O119">
        <f t="shared" si="10"/>
        <v>3.8619715421684</v>
      </c>
      <c r="P119" t="str">
        <f t="shared" si="16"/>
        <v>Isopropylamine</v>
      </c>
      <c r="Q119" t="str">
        <f>VLOOKUP(P119,[1]Sheet1!$A$1:$C$40,2,FALSE)</f>
        <v>Not Identified</v>
      </c>
      <c r="R119" t="str">
        <f>VLOOKUP(P119,[1]Sheet1!$A$1:$C$40,3,FALSE)</f>
        <v>General Chemical</v>
      </c>
    </row>
    <row r="120" spans="1:18" ht="22" customHeight="1" x14ac:dyDescent="0.3">
      <c r="A120" s="5">
        <v>43909</v>
      </c>
      <c r="B120" s="12" t="str">
        <f t="shared" si="12"/>
        <v>March, 2020</v>
      </c>
      <c r="C120" s="12" t="str">
        <f t="shared" si="13"/>
        <v>March, 2020´</v>
      </c>
      <c r="D120" s="6" t="s">
        <v>37</v>
      </c>
      <c r="E120" s="13" t="s">
        <v>1937</v>
      </c>
      <c r="F120" s="6" t="s">
        <v>20</v>
      </c>
      <c r="G120" s="6" t="s">
        <v>76</v>
      </c>
      <c r="H120" s="6" t="s">
        <v>73</v>
      </c>
      <c r="I120" s="6" t="s">
        <v>21</v>
      </c>
      <c r="J120" s="6" t="s">
        <v>77</v>
      </c>
      <c r="K120" s="6" t="s">
        <v>134</v>
      </c>
      <c r="L120" s="7">
        <v>51832</v>
      </c>
      <c r="M120" s="7">
        <v>51.83</v>
      </c>
      <c r="N120" s="7">
        <v>138000</v>
      </c>
      <c r="O120">
        <f t="shared" si="10"/>
        <v>2.6624479086278745</v>
      </c>
      <c r="P120" t="str">
        <f>IF(ISNUMBER(SEARCH("TRITON",K120)),"Surfactant",IF(ISNUMBER(SEARCH("DIMETHYLAMINE",K120)),"Dimethylamine",IF(ISNUMBER(SEARCH("FLUAZINAN",K120)),"Fluazinan","FIX IT")))</f>
        <v>Surfactant</v>
      </c>
      <c r="Q120" t="str">
        <f>VLOOKUP(P120,[1]Sheet1!$A$1:$C$40,2,FALSE)</f>
        <v>Triton</v>
      </c>
      <c r="R120" t="str">
        <f>VLOOKUP(P120,[1]Sheet1!$A$1:$C$40,3,FALSE)</f>
        <v>Surfactant</v>
      </c>
    </row>
    <row r="121" spans="1:18" ht="22" customHeight="1" x14ac:dyDescent="0.3">
      <c r="A121" s="2">
        <v>43909</v>
      </c>
      <c r="B121" s="12" t="str">
        <f t="shared" si="12"/>
        <v>March, 2020</v>
      </c>
      <c r="C121" s="12" t="str">
        <f t="shared" si="13"/>
        <v>March, 2020´</v>
      </c>
      <c r="D121" s="3" t="s">
        <v>37</v>
      </c>
      <c r="E121" s="13" t="s">
        <v>1937</v>
      </c>
      <c r="F121" s="3" t="s">
        <v>20</v>
      </c>
      <c r="G121" s="3" t="s">
        <v>72</v>
      </c>
      <c r="H121" s="3" t="s">
        <v>73</v>
      </c>
      <c r="I121" s="3" t="s">
        <v>21</v>
      </c>
      <c r="J121" s="3" t="s">
        <v>102</v>
      </c>
      <c r="K121" s="3" t="s">
        <v>131</v>
      </c>
      <c r="L121" s="4">
        <v>87861</v>
      </c>
      <c r="M121" s="4">
        <v>87.86</v>
      </c>
      <c r="N121" s="4">
        <v>339000</v>
      </c>
      <c r="O121">
        <f t="shared" si="10"/>
        <v>3.8583671936354014</v>
      </c>
      <c r="P121" t="str">
        <f t="shared" si="16"/>
        <v>Isopropylamine</v>
      </c>
      <c r="Q121" t="str">
        <f>VLOOKUP(P121,[1]Sheet1!$A$1:$C$40,2,FALSE)</f>
        <v>Not Identified</v>
      </c>
      <c r="R121" t="str">
        <f>VLOOKUP(P121,[1]Sheet1!$A$1:$C$40,3,FALSE)</f>
        <v>General Chemical</v>
      </c>
    </row>
    <row r="122" spans="1:18" ht="22" customHeight="1" x14ac:dyDescent="0.3">
      <c r="A122" s="5">
        <v>43909</v>
      </c>
      <c r="B122" s="12" t="str">
        <f t="shared" si="12"/>
        <v>March, 2020</v>
      </c>
      <c r="C122" s="12" t="str">
        <f t="shared" si="13"/>
        <v>March, 2020´</v>
      </c>
      <c r="D122" s="6" t="s">
        <v>37</v>
      </c>
      <c r="E122" s="13" t="s">
        <v>1937</v>
      </c>
      <c r="F122" s="6" t="s">
        <v>20</v>
      </c>
      <c r="G122" s="6" t="s">
        <v>72</v>
      </c>
      <c r="H122" s="6" t="s">
        <v>73</v>
      </c>
      <c r="I122" s="6" t="s">
        <v>21</v>
      </c>
      <c r="J122" s="6" t="s">
        <v>102</v>
      </c>
      <c r="K122" s="6" t="s">
        <v>135</v>
      </c>
      <c r="L122" s="7">
        <v>102331</v>
      </c>
      <c r="M122" s="7">
        <v>102.33</v>
      </c>
      <c r="N122" s="7">
        <v>395000</v>
      </c>
      <c r="O122">
        <f t="shared" si="10"/>
        <v>3.8600228669709082</v>
      </c>
      <c r="P122" t="str">
        <f t="shared" si="16"/>
        <v>Isopropylamine</v>
      </c>
      <c r="Q122" t="str">
        <f>VLOOKUP(P122,[1]Sheet1!$A$1:$C$40,2,FALSE)</f>
        <v>Not Identified</v>
      </c>
      <c r="R122" t="str">
        <f>VLOOKUP(P122,[1]Sheet1!$A$1:$C$40,3,FALSE)</f>
        <v>General Chemical</v>
      </c>
    </row>
    <row r="123" spans="1:18" ht="22" customHeight="1" x14ac:dyDescent="0.3">
      <c r="A123" s="5">
        <v>43900</v>
      </c>
      <c r="B123" s="12" t="str">
        <f t="shared" si="12"/>
        <v>March, 2020</v>
      </c>
      <c r="C123" s="12" t="str">
        <f t="shared" si="13"/>
        <v>March, 2020´</v>
      </c>
      <c r="D123" s="6" t="s">
        <v>37</v>
      </c>
      <c r="E123" s="13" t="s">
        <v>1937</v>
      </c>
      <c r="F123" s="6" t="s">
        <v>20</v>
      </c>
      <c r="G123" s="6" t="s">
        <v>86</v>
      </c>
      <c r="H123" s="6" t="s">
        <v>87</v>
      </c>
      <c r="I123" s="6" t="s">
        <v>21</v>
      </c>
      <c r="J123" s="6" t="s">
        <v>137</v>
      </c>
      <c r="K123" s="6" t="s">
        <v>138</v>
      </c>
      <c r="L123" s="7">
        <v>154140</v>
      </c>
      <c r="M123" s="7">
        <v>154.13999999999999</v>
      </c>
      <c r="N123" s="7">
        <v>160000</v>
      </c>
      <c r="O123">
        <f t="shared" si="10"/>
        <v>1.0380173867912288</v>
      </c>
      <c r="P123" t="s">
        <v>1915</v>
      </c>
      <c r="Q123" t="str">
        <f>VLOOKUP(P123,[1]Sheet1!$A$1:$C$40,2,FALSE)</f>
        <v>Not Identified</v>
      </c>
      <c r="R123" t="str">
        <f>VLOOKUP(P123,[1]Sheet1!$A$1:$C$40,3,FALSE)</f>
        <v>General Chemical</v>
      </c>
    </row>
    <row r="124" spans="1:18" ht="22" customHeight="1" x14ac:dyDescent="0.3">
      <c r="A124" s="2">
        <v>43900</v>
      </c>
      <c r="B124" s="12" t="str">
        <f t="shared" si="12"/>
        <v>March, 2020</v>
      </c>
      <c r="C124" s="12" t="str">
        <f t="shared" si="13"/>
        <v>March, 2020´</v>
      </c>
      <c r="D124" s="3" t="s">
        <v>37</v>
      </c>
      <c r="E124" s="13" t="s">
        <v>1937</v>
      </c>
      <c r="F124" s="3" t="s">
        <v>20</v>
      </c>
      <c r="G124" s="3" t="s">
        <v>86</v>
      </c>
      <c r="H124" s="3" t="s">
        <v>87</v>
      </c>
      <c r="I124" s="3" t="s">
        <v>21</v>
      </c>
      <c r="J124" s="3" t="s">
        <v>139</v>
      </c>
      <c r="K124" s="3" t="s">
        <v>140</v>
      </c>
      <c r="L124" s="4">
        <v>176410</v>
      </c>
      <c r="M124" s="4">
        <v>176.41</v>
      </c>
      <c r="N124" s="3" t="s">
        <v>107</v>
      </c>
      <c r="O124" t="e">
        <f t="shared" si="10"/>
        <v>#VALUE!</v>
      </c>
      <c r="P124" t="str">
        <f t="shared" ref="P124" si="19">IF(ISNUMBER(SEARCH("TRITON",K124)),"Surfactant",IF(ISNUMBER(SEARCH("DIMETHYLAMINE",K124)),"Dimethylamine",IF(ISNUMBER(SEARCH("FLUAZINAN",K124)),"Fluazinan","FIX IT")))</f>
        <v>Dimethylamine</v>
      </c>
      <c r="Q124" t="str">
        <f>VLOOKUP(P124,[1]Sheet1!$A$1:$C$40,2,FALSE)</f>
        <v>Not Identified</v>
      </c>
      <c r="R124" t="str">
        <f>VLOOKUP(P124,[1]Sheet1!$A$1:$C$40,3,FALSE)</f>
        <v>General Chemical</v>
      </c>
    </row>
    <row r="125" spans="1:18" ht="22" customHeight="1" x14ac:dyDescent="0.3">
      <c r="A125" s="5">
        <v>43899</v>
      </c>
      <c r="B125" s="12" t="str">
        <f t="shared" si="12"/>
        <v>March, 2020</v>
      </c>
      <c r="C125" s="12" t="str">
        <f t="shared" si="13"/>
        <v>March, 2020´</v>
      </c>
      <c r="D125" s="6" t="s">
        <v>64</v>
      </c>
      <c r="E125" s="13" t="s">
        <v>1937</v>
      </c>
      <c r="F125" s="6" t="s">
        <v>12</v>
      </c>
      <c r="G125" s="6" t="s">
        <v>111</v>
      </c>
      <c r="H125" s="6" t="s">
        <v>112</v>
      </c>
      <c r="I125" s="6" t="s">
        <v>15</v>
      </c>
      <c r="J125" s="6" t="s">
        <v>113</v>
      </c>
      <c r="K125" s="6" t="s">
        <v>141</v>
      </c>
      <c r="L125" s="7">
        <v>59059</v>
      </c>
      <c r="M125" s="7">
        <v>59.06</v>
      </c>
      <c r="N125" s="7">
        <v>455000</v>
      </c>
      <c r="O125">
        <f t="shared" si="10"/>
        <v>7.704160246533128</v>
      </c>
      <c r="P125" t="str">
        <f t="shared" si="16"/>
        <v>2,4-Dichlorophenoxyacetic acid</v>
      </c>
      <c r="Q125" t="str">
        <f>VLOOKUP(P125,[1]Sheet1!$A$1:$C$40,2,FALSE)</f>
        <v>2,4 D</v>
      </c>
      <c r="R125" t="str">
        <f>VLOOKUP(P125,[1]Sheet1!$A$1:$C$40,3,FALSE)</f>
        <v>Herbicide</v>
      </c>
    </row>
    <row r="126" spans="1:18" ht="22" customHeight="1" x14ac:dyDescent="0.3">
      <c r="A126" s="2">
        <v>43899</v>
      </c>
      <c r="B126" s="12" t="str">
        <f t="shared" si="12"/>
        <v>March, 2020</v>
      </c>
      <c r="C126" s="12" t="str">
        <f t="shared" si="13"/>
        <v>March, 2020´</v>
      </c>
      <c r="D126" s="3" t="s">
        <v>64</v>
      </c>
      <c r="E126" s="13" t="s">
        <v>1937</v>
      </c>
      <c r="F126" s="3" t="s">
        <v>12</v>
      </c>
      <c r="G126" s="3" t="s">
        <v>111</v>
      </c>
      <c r="H126" s="3" t="s">
        <v>112</v>
      </c>
      <c r="I126" s="3" t="s">
        <v>15</v>
      </c>
      <c r="J126" s="3" t="s">
        <v>113</v>
      </c>
      <c r="K126" s="3" t="s">
        <v>142</v>
      </c>
      <c r="L126" s="4">
        <v>98431</v>
      </c>
      <c r="M126" s="4">
        <v>98.43</v>
      </c>
      <c r="N126" s="4">
        <v>758000</v>
      </c>
      <c r="O126">
        <f t="shared" si="10"/>
        <v>7.7008259593014392</v>
      </c>
      <c r="P126" t="str">
        <f t="shared" si="16"/>
        <v>2,4-Dichlorophenoxyacetic acid</v>
      </c>
      <c r="Q126" t="str">
        <f>VLOOKUP(P126,[1]Sheet1!$A$1:$C$40,2,FALSE)</f>
        <v>2,4 D</v>
      </c>
      <c r="R126" t="str">
        <f>VLOOKUP(P126,[1]Sheet1!$A$1:$C$40,3,FALSE)</f>
        <v>Herbicide</v>
      </c>
    </row>
    <row r="127" spans="1:18" ht="22" customHeight="1" x14ac:dyDescent="0.3">
      <c r="A127" s="5">
        <v>43898</v>
      </c>
      <c r="B127" s="12" t="str">
        <f t="shared" si="12"/>
        <v>March, 2020</v>
      </c>
      <c r="C127" s="12" t="str">
        <f t="shared" si="13"/>
        <v>March, 2020´</v>
      </c>
      <c r="D127" s="6" t="s">
        <v>37</v>
      </c>
      <c r="E127" s="13" t="s">
        <v>1937</v>
      </c>
      <c r="F127" s="6" t="s">
        <v>20</v>
      </c>
      <c r="G127" s="6" t="s">
        <v>76</v>
      </c>
      <c r="H127" s="6" t="s">
        <v>143</v>
      </c>
      <c r="I127" s="6" t="s">
        <v>21</v>
      </c>
      <c r="J127" s="6" t="s">
        <v>77</v>
      </c>
      <c r="K127" s="6" t="s">
        <v>144</v>
      </c>
      <c r="L127" s="7">
        <v>34554</v>
      </c>
      <c r="M127" s="7">
        <v>34.549999999999997</v>
      </c>
      <c r="N127" s="7">
        <v>92200</v>
      </c>
      <c r="O127">
        <f t="shared" si="10"/>
        <v>2.6682873184001852</v>
      </c>
      <c r="P127" t="str">
        <f>IF(ISNUMBER(SEARCH("TRITON",K127)),"Surfactant",IF(ISNUMBER(SEARCH("DIMETHYLAMINE",K127)),"Dimethylamine",IF(ISNUMBER(SEARCH("FLUAZINAN",K127)),"Fluazinan","FIX IT")))</f>
        <v>Surfactant</v>
      </c>
      <c r="Q127" t="str">
        <f>VLOOKUP(P127,[1]Sheet1!$A$1:$C$40,2,FALSE)</f>
        <v>Triton</v>
      </c>
      <c r="R127" t="str">
        <f>VLOOKUP(P127,[1]Sheet1!$A$1:$C$40,3,FALSE)</f>
        <v>Surfactant</v>
      </c>
    </row>
    <row r="128" spans="1:18" ht="22" customHeight="1" x14ac:dyDescent="0.3">
      <c r="A128" s="2">
        <v>43897</v>
      </c>
      <c r="B128" s="12" t="str">
        <f t="shared" si="12"/>
        <v>March, 2020</v>
      </c>
      <c r="C128" s="12" t="str">
        <f t="shared" si="13"/>
        <v>March, 2020´</v>
      </c>
      <c r="D128" s="3" t="s">
        <v>64</v>
      </c>
      <c r="E128" s="13" t="s">
        <v>1937</v>
      </c>
      <c r="F128" s="3" t="s">
        <v>12</v>
      </c>
      <c r="G128" s="3" t="s">
        <v>111</v>
      </c>
      <c r="H128" s="3" t="s">
        <v>112</v>
      </c>
      <c r="I128" s="3" t="s">
        <v>15</v>
      </c>
      <c r="J128" s="3" t="s">
        <v>145</v>
      </c>
      <c r="K128" s="3" t="s">
        <v>146</v>
      </c>
      <c r="L128" s="4">
        <v>98431</v>
      </c>
      <c r="M128" s="4">
        <v>98.43</v>
      </c>
      <c r="N128" s="3" t="s">
        <v>107</v>
      </c>
      <c r="O128" t="e">
        <f t="shared" si="10"/>
        <v>#VALUE!</v>
      </c>
      <c r="P128" t="str">
        <f t="shared" si="16"/>
        <v>2,4-Dichlorophenoxyacetic acid</v>
      </c>
      <c r="Q128" t="str">
        <f>VLOOKUP(P128,[1]Sheet1!$A$1:$C$40,2,FALSE)</f>
        <v>2,4 D</v>
      </c>
      <c r="R128" t="str">
        <f>VLOOKUP(P128,[1]Sheet1!$A$1:$C$40,3,FALSE)</f>
        <v>Herbicide</v>
      </c>
    </row>
    <row r="129" spans="1:18" ht="22" customHeight="1" x14ac:dyDescent="0.3">
      <c r="A129" s="5">
        <v>43897</v>
      </c>
      <c r="B129" s="12" t="str">
        <f t="shared" si="12"/>
        <v>March, 2020</v>
      </c>
      <c r="C129" s="12" t="str">
        <f t="shared" si="13"/>
        <v>March, 2020´</v>
      </c>
      <c r="D129" s="6" t="s">
        <v>37</v>
      </c>
      <c r="E129" s="13" t="s">
        <v>1937</v>
      </c>
      <c r="F129" s="6" t="s">
        <v>20</v>
      </c>
      <c r="G129" s="6" t="s">
        <v>27</v>
      </c>
      <c r="H129" s="6" t="s">
        <v>28</v>
      </c>
      <c r="I129" s="6" t="s">
        <v>21</v>
      </c>
      <c r="J129" s="6" t="s">
        <v>29</v>
      </c>
      <c r="K129" s="6" t="s">
        <v>66</v>
      </c>
      <c r="L129" s="7">
        <v>184320.01</v>
      </c>
      <c r="M129" s="7">
        <v>184.32</v>
      </c>
      <c r="N129" s="7">
        <v>2059000</v>
      </c>
      <c r="O129">
        <f t="shared" si="10"/>
        <v>11.170789324501447</v>
      </c>
      <c r="P129" t="str">
        <f t="shared" si="16"/>
        <v>2,4-Dichlorophenoxyacetic acid</v>
      </c>
      <c r="Q129" t="str">
        <f>VLOOKUP(P129,[1]Sheet1!$A$1:$C$40,2,FALSE)</f>
        <v>2,4 D</v>
      </c>
      <c r="R129" t="str">
        <f>VLOOKUP(P129,[1]Sheet1!$A$1:$C$40,3,FALSE)</f>
        <v>Herbicide</v>
      </c>
    </row>
    <row r="130" spans="1:18" ht="22" customHeight="1" x14ac:dyDescent="0.3">
      <c r="A130" s="2">
        <v>43897</v>
      </c>
      <c r="B130" s="12" t="str">
        <f t="shared" si="12"/>
        <v>March, 2020</v>
      </c>
      <c r="C130" s="12" t="str">
        <f t="shared" si="13"/>
        <v>March, 2020´</v>
      </c>
      <c r="D130" s="3" t="s">
        <v>64</v>
      </c>
      <c r="E130" s="13" t="s">
        <v>1937</v>
      </c>
      <c r="F130" s="3" t="s">
        <v>12</v>
      </c>
      <c r="G130" s="3" t="s">
        <v>111</v>
      </c>
      <c r="H130" s="3" t="s">
        <v>112</v>
      </c>
      <c r="I130" s="3" t="s">
        <v>15</v>
      </c>
      <c r="J130" s="3" t="s">
        <v>145</v>
      </c>
      <c r="K130" s="3" t="s">
        <v>147</v>
      </c>
      <c r="L130" s="4">
        <v>98431</v>
      </c>
      <c r="M130" s="4">
        <v>98.43</v>
      </c>
      <c r="N130" s="3" t="s">
        <v>107</v>
      </c>
      <c r="O130" t="e">
        <f t="shared" ref="O130:O193" si="20">N130/L130</f>
        <v>#VALUE!</v>
      </c>
      <c r="P130" t="str">
        <f t="shared" si="16"/>
        <v>2,4-Dichlorophenoxyacetic acid</v>
      </c>
      <c r="Q130" t="str">
        <f>VLOOKUP(P130,[1]Sheet1!$A$1:$C$40,2,FALSE)</f>
        <v>2,4 D</v>
      </c>
      <c r="R130" t="str">
        <f>VLOOKUP(P130,[1]Sheet1!$A$1:$C$40,3,FALSE)</f>
        <v>Herbicide</v>
      </c>
    </row>
    <row r="131" spans="1:18" ht="22" customHeight="1" x14ac:dyDescent="0.3">
      <c r="A131" s="5">
        <v>43897</v>
      </c>
      <c r="B131" s="12" t="str">
        <f t="shared" ref="B131:B194" si="21">TEXT(A131,"MMMM, YYYY")</f>
        <v>March, 2020</v>
      </c>
      <c r="C131" s="12" t="str">
        <f t="shared" ref="C131:C194" si="22">B131&amp;"´"</f>
        <v>March, 2020´</v>
      </c>
      <c r="D131" s="6" t="s">
        <v>64</v>
      </c>
      <c r="E131" s="13" t="s">
        <v>1937</v>
      </c>
      <c r="F131" s="6" t="s">
        <v>12</v>
      </c>
      <c r="G131" s="6" t="s">
        <v>111</v>
      </c>
      <c r="H131" s="6" t="s">
        <v>112</v>
      </c>
      <c r="I131" s="6" t="s">
        <v>15</v>
      </c>
      <c r="J131" s="6" t="s">
        <v>145</v>
      </c>
      <c r="K131" s="6" t="s">
        <v>148</v>
      </c>
      <c r="L131" s="7">
        <v>98431</v>
      </c>
      <c r="M131" s="7">
        <v>98.43</v>
      </c>
      <c r="N131" s="6" t="s">
        <v>107</v>
      </c>
      <c r="O131" t="e">
        <f t="shared" si="20"/>
        <v>#VALUE!</v>
      </c>
      <c r="P131" t="str">
        <f t="shared" si="16"/>
        <v>2,4-Dichlorophenoxyacetic acid</v>
      </c>
      <c r="Q131" t="str">
        <f>VLOOKUP(P131,[1]Sheet1!$A$1:$C$40,2,FALSE)</f>
        <v>2,4 D</v>
      </c>
      <c r="R131" t="str">
        <f>VLOOKUP(P131,[1]Sheet1!$A$1:$C$40,3,FALSE)</f>
        <v>Herbicide</v>
      </c>
    </row>
    <row r="132" spans="1:18" ht="22" customHeight="1" x14ac:dyDescent="0.3">
      <c r="A132" s="2">
        <v>43897</v>
      </c>
      <c r="B132" s="12" t="str">
        <f t="shared" si="21"/>
        <v>March, 2020</v>
      </c>
      <c r="C132" s="12" t="str">
        <f t="shared" si="22"/>
        <v>March, 2020´</v>
      </c>
      <c r="D132" s="3" t="s">
        <v>64</v>
      </c>
      <c r="E132" s="13" t="s">
        <v>1937</v>
      </c>
      <c r="F132" s="3" t="s">
        <v>12</v>
      </c>
      <c r="G132" s="3" t="s">
        <v>111</v>
      </c>
      <c r="H132" s="3" t="s">
        <v>112</v>
      </c>
      <c r="I132" s="3" t="s">
        <v>15</v>
      </c>
      <c r="J132" s="3" t="s">
        <v>145</v>
      </c>
      <c r="K132" s="3" t="s">
        <v>149</v>
      </c>
      <c r="L132" s="4">
        <v>98431</v>
      </c>
      <c r="M132" s="4">
        <v>98.43</v>
      </c>
      <c r="N132" s="3" t="s">
        <v>107</v>
      </c>
      <c r="O132" t="e">
        <f t="shared" si="20"/>
        <v>#VALUE!</v>
      </c>
      <c r="P132" t="str">
        <f t="shared" si="16"/>
        <v>2,4-Dichlorophenoxyacetic acid</v>
      </c>
      <c r="Q132" t="str">
        <f>VLOOKUP(P132,[1]Sheet1!$A$1:$C$40,2,FALSE)</f>
        <v>2,4 D</v>
      </c>
      <c r="R132" t="str">
        <f>VLOOKUP(P132,[1]Sheet1!$A$1:$C$40,3,FALSE)</f>
        <v>Herbicide</v>
      </c>
    </row>
    <row r="133" spans="1:18" ht="22" customHeight="1" x14ac:dyDescent="0.3">
      <c r="A133" s="5">
        <v>43893</v>
      </c>
      <c r="B133" s="12" t="str">
        <f t="shared" si="21"/>
        <v>March, 2020</v>
      </c>
      <c r="C133" s="12" t="str">
        <f t="shared" si="22"/>
        <v>March, 2020´</v>
      </c>
      <c r="D133" s="6" t="s">
        <v>37</v>
      </c>
      <c r="E133" s="13" t="s">
        <v>1937</v>
      </c>
      <c r="F133" s="6" t="s">
        <v>20</v>
      </c>
      <c r="G133" s="6" t="s">
        <v>38</v>
      </c>
      <c r="H133" s="6" t="s">
        <v>39</v>
      </c>
      <c r="I133" s="6" t="s">
        <v>21</v>
      </c>
      <c r="J133" s="6" t="s">
        <v>40</v>
      </c>
      <c r="K133" s="6" t="s">
        <v>150</v>
      </c>
      <c r="L133" s="7">
        <v>42750</v>
      </c>
      <c r="M133" s="7">
        <v>42.75</v>
      </c>
      <c r="N133" s="7">
        <v>954000</v>
      </c>
      <c r="O133">
        <f t="shared" si="20"/>
        <v>22.315789473684209</v>
      </c>
      <c r="P133" t="str">
        <f t="shared" ref="P133:P192" si="23">IF(ISNUMBER(SEARCH("IMAZETHAPYR",K133)),"Imazethapyr",IF(ISNUMBER(SEARCH("NIPPON 40",K133)),"Nicosulfuron",IF(ISNUMBER(SEARCH("PICLORAM",K133)),"Picloram",IF(ISNUMBER(SEARCH("GLYPHOSATE",K133)),"Glyphosate",IF(ISNUMBER(SEARCH("FLUTRIAFOL",K133)),"Flutriafol",IF(ISNUMBER(SEARCH("IMIDACLOPRID",K133)),"Imidacloprid",IF(ISNUMBER(SEARCH("CYHALOTHRIN",K133)),"Cyhalothrin","FIX IT")))))))</f>
        <v>Cyhalothrin</v>
      </c>
      <c r="Q133" t="str">
        <f>VLOOKUP(P133,[1]Sheet1!$A$1:$C$40,2,FALSE)</f>
        <v>Kaiso</v>
      </c>
      <c r="R133" t="str">
        <f>VLOOKUP(P133,[1]Sheet1!$A$1:$C$40,3,FALSE)</f>
        <v>Pesticide</v>
      </c>
    </row>
    <row r="134" spans="1:18" ht="22" customHeight="1" x14ac:dyDescent="0.3">
      <c r="A134" s="2">
        <v>43892</v>
      </c>
      <c r="B134" s="12" t="str">
        <f t="shared" si="21"/>
        <v>March, 2020</v>
      </c>
      <c r="C134" s="12" t="str">
        <f t="shared" si="22"/>
        <v>March, 2020´</v>
      </c>
      <c r="D134" s="3" t="s">
        <v>37</v>
      </c>
      <c r="E134" s="13" t="s">
        <v>1937</v>
      </c>
      <c r="F134" s="3" t="s">
        <v>20</v>
      </c>
      <c r="G134" s="3" t="s">
        <v>38</v>
      </c>
      <c r="H134" s="3" t="s">
        <v>39</v>
      </c>
      <c r="I134" s="3" t="s">
        <v>21</v>
      </c>
      <c r="J134" s="3" t="s">
        <v>40</v>
      </c>
      <c r="K134" s="3" t="s">
        <v>151</v>
      </c>
      <c r="L134" s="4">
        <v>21375</v>
      </c>
      <c r="M134" s="4">
        <v>21.38</v>
      </c>
      <c r="N134" s="4">
        <v>477000</v>
      </c>
      <c r="O134">
        <f t="shared" si="20"/>
        <v>22.315789473684209</v>
      </c>
      <c r="P134" t="str">
        <f t="shared" si="23"/>
        <v>Cyhalothrin</v>
      </c>
      <c r="Q134" t="str">
        <f>VLOOKUP(P134,[1]Sheet1!$A$1:$C$40,2,FALSE)</f>
        <v>Kaiso</v>
      </c>
      <c r="R134" t="str">
        <f>VLOOKUP(P134,[1]Sheet1!$A$1:$C$40,3,FALSE)</f>
        <v>Pesticide</v>
      </c>
    </row>
    <row r="135" spans="1:18" ht="22" customHeight="1" x14ac:dyDescent="0.3">
      <c r="A135" s="5">
        <v>43891</v>
      </c>
      <c r="B135" s="12" t="str">
        <f t="shared" si="21"/>
        <v>March, 2020</v>
      </c>
      <c r="C135" s="12" t="str">
        <f t="shared" si="22"/>
        <v>March, 2020´</v>
      </c>
      <c r="D135" s="6" t="s">
        <v>37</v>
      </c>
      <c r="E135" s="13" t="s">
        <v>1937</v>
      </c>
      <c r="F135" s="6" t="s">
        <v>20</v>
      </c>
      <c r="G135" s="6" t="s">
        <v>124</v>
      </c>
      <c r="H135" s="6" t="s">
        <v>14</v>
      </c>
      <c r="I135" s="6" t="s">
        <v>21</v>
      </c>
      <c r="J135" s="6" t="s">
        <v>16</v>
      </c>
      <c r="K135" s="6" t="s">
        <v>125</v>
      </c>
      <c r="L135" s="7">
        <v>24408</v>
      </c>
      <c r="M135" s="7">
        <v>24.41</v>
      </c>
      <c r="N135" s="7">
        <v>717000</v>
      </c>
      <c r="O135">
        <f t="shared" si="20"/>
        <v>29.375614552605704</v>
      </c>
      <c r="P135" t="str">
        <f>IF(ISNUMBER(SEARCH("FLUAZINAN",K135)),"Fluazinan",IF(ISNUMBER(SEARCH("CYPERMETHRIN",K135)),"Cypermethrin",IF(ISNUMBER(SEARCH("IMAZETAPIR",K135)),"Imazethapyr",IF(ISNUMBER(SEARCH("FIPRONIL",K135)),"Fipronil","FIX IT"))))</f>
        <v>Imazethapyr</v>
      </c>
      <c r="Q135" t="str">
        <f>VLOOKUP(P135,[1]Sheet1!$A$1:$C$40,2,FALSE)</f>
        <v>Kyte</v>
      </c>
      <c r="R135" t="str">
        <f>VLOOKUP(P135,[1]Sheet1!$A$1:$C$40,3,FALSE)</f>
        <v>Herbicide</v>
      </c>
    </row>
    <row r="136" spans="1:18" ht="22" customHeight="1" x14ac:dyDescent="0.3">
      <c r="A136" s="2">
        <v>43886</v>
      </c>
      <c r="B136" s="12" t="str">
        <f t="shared" si="21"/>
        <v>February, 2020</v>
      </c>
      <c r="C136" s="12" t="str">
        <f t="shared" si="22"/>
        <v>February, 2020´</v>
      </c>
      <c r="D136" s="3" t="s">
        <v>37</v>
      </c>
      <c r="E136" s="13" t="s">
        <v>1937</v>
      </c>
      <c r="F136" s="3" t="s">
        <v>20</v>
      </c>
      <c r="G136" s="3" t="s">
        <v>27</v>
      </c>
      <c r="H136" s="3" t="s">
        <v>28</v>
      </c>
      <c r="I136" s="3" t="s">
        <v>21</v>
      </c>
      <c r="J136" s="3" t="s">
        <v>29</v>
      </c>
      <c r="K136" s="3" t="s">
        <v>152</v>
      </c>
      <c r="L136" s="4">
        <v>184320.01</v>
      </c>
      <c r="M136" s="4">
        <v>184.32</v>
      </c>
      <c r="N136" s="4">
        <v>2739000</v>
      </c>
      <c r="O136">
        <f t="shared" si="20"/>
        <v>14.8600252354587</v>
      </c>
      <c r="P136" t="str">
        <f t="shared" ref="P136" si="24">IF(ISNUMBER(SEARCH("CLORPIRIFOS",K136)),"Chlorpyrifos",IF(ISNUMBER(SEARCH("TEBUCONAZOLE",K136)),"Tebuconazole",IF(ISNUMBER(SEARCH("ACID",K136)),"2,4-Dichlorophenoxyacetic acid",IF(ISNUMBER(SEARCH("ACETAMIPRID",K136)),"Acetamiprid",IF(ISNUMBER(SEARCH("NUFURON",K136)),"Metsulfuron",IF(ISNUMBER(SEARCH("MONOISOPROPYLAMINE",K136)),"Isopropylamine","FIX IT"))))))</f>
        <v>2,4-Dichlorophenoxyacetic acid</v>
      </c>
      <c r="Q136" t="str">
        <f>VLOOKUP(P136,[1]Sheet1!$A$1:$C$40,2,FALSE)</f>
        <v>2,4 D</v>
      </c>
      <c r="R136" t="str">
        <f>VLOOKUP(P136,[1]Sheet1!$A$1:$C$40,3,FALSE)</f>
        <v>Herbicide</v>
      </c>
    </row>
    <row r="137" spans="1:18" ht="22" customHeight="1" x14ac:dyDescent="0.3">
      <c r="A137" s="5">
        <v>43883</v>
      </c>
      <c r="B137" s="12" t="str">
        <f t="shared" si="21"/>
        <v>February, 2020</v>
      </c>
      <c r="C137" s="12" t="str">
        <f t="shared" si="22"/>
        <v>February, 2020´</v>
      </c>
      <c r="D137" s="6" t="s">
        <v>37</v>
      </c>
      <c r="E137" s="13" t="s">
        <v>1937</v>
      </c>
      <c r="F137" s="6" t="s">
        <v>20</v>
      </c>
      <c r="G137" s="6" t="s">
        <v>33</v>
      </c>
      <c r="H137" s="6" t="s">
        <v>34</v>
      </c>
      <c r="I137" s="6" t="s">
        <v>21</v>
      </c>
      <c r="J137" s="6" t="s">
        <v>35</v>
      </c>
      <c r="K137" s="6" t="s">
        <v>153</v>
      </c>
      <c r="L137" s="7">
        <v>66096</v>
      </c>
      <c r="M137" s="7">
        <v>66.099999999999994</v>
      </c>
      <c r="N137" s="7">
        <v>610000</v>
      </c>
      <c r="O137">
        <f t="shared" si="20"/>
        <v>9.2290002420721375</v>
      </c>
      <c r="P137" t="str">
        <f t="shared" si="23"/>
        <v>Imidacloprid</v>
      </c>
      <c r="Q137" t="str">
        <f>VLOOKUP(P137,[1]Sheet1!$A$1:$C$40,2,FALSE)</f>
        <v>Nuprid</v>
      </c>
      <c r="R137" t="str">
        <f>VLOOKUP(P137,[1]Sheet1!$A$1:$C$40,3,FALSE)</f>
        <v>Insecticide</v>
      </c>
    </row>
    <row r="138" spans="1:18" ht="22" customHeight="1" x14ac:dyDescent="0.3">
      <c r="A138" s="2">
        <v>43883</v>
      </c>
      <c r="B138" s="12" t="str">
        <f t="shared" si="21"/>
        <v>February, 2020</v>
      </c>
      <c r="C138" s="12" t="str">
        <f t="shared" si="22"/>
        <v>February, 2020´</v>
      </c>
      <c r="D138" s="3" t="s">
        <v>37</v>
      </c>
      <c r="E138" s="13" t="s">
        <v>1937</v>
      </c>
      <c r="F138" s="3" t="s">
        <v>20</v>
      </c>
      <c r="G138" s="3" t="s">
        <v>76</v>
      </c>
      <c r="H138" s="3" t="s">
        <v>73</v>
      </c>
      <c r="I138" s="3" t="s">
        <v>21</v>
      </c>
      <c r="J138" s="3" t="s">
        <v>77</v>
      </c>
      <c r="K138" s="3" t="s">
        <v>134</v>
      </c>
      <c r="L138" s="4">
        <v>51832</v>
      </c>
      <c r="M138" s="4">
        <v>51.83</v>
      </c>
      <c r="N138" s="4">
        <v>138000</v>
      </c>
      <c r="O138">
        <f t="shared" si="20"/>
        <v>2.6624479086278745</v>
      </c>
      <c r="P138" t="str">
        <f t="shared" ref="P138:P140" si="25">IF(ISNUMBER(SEARCH("TRITON",K138)),"Surfactant",IF(ISNUMBER(SEARCH("DIMETHYLAMINE",K138)),"Dimethylamine",IF(ISNUMBER(SEARCH("FLUAZINAN",K138)),"Fluazinan","FIX IT")))</f>
        <v>Surfactant</v>
      </c>
      <c r="Q138" t="str">
        <f>VLOOKUP(P138,[1]Sheet1!$A$1:$C$40,2,FALSE)</f>
        <v>Triton</v>
      </c>
      <c r="R138" t="str">
        <f>VLOOKUP(P138,[1]Sheet1!$A$1:$C$40,3,FALSE)</f>
        <v>Surfactant</v>
      </c>
    </row>
    <row r="139" spans="1:18" ht="22" customHeight="1" x14ac:dyDescent="0.3">
      <c r="A139" s="5">
        <v>43883</v>
      </c>
      <c r="B139" s="12" t="str">
        <f t="shared" si="21"/>
        <v>February, 2020</v>
      </c>
      <c r="C139" s="12" t="str">
        <f t="shared" si="22"/>
        <v>February, 2020´</v>
      </c>
      <c r="D139" s="6" t="s">
        <v>37</v>
      </c>
      <c r="E139" s="13" t="s">
        <v>1937</v>
      </c>
      <c r="F139" s="6" t="s">
        <v>20</v>
      </c>
      <c r="G139" s="6" t="s">
        <v>76</v>
      </c>
      <c r="H139" s="6" t="s">
        <v>73</v>
      </c>
      <c r="I139" s="6" t="s">
        <v>21</v>
      </c>
      <c r="J139" s="6" t="s">
        <v>77</v>
      </c>
      <c r="K139" s="6" t="s">
        <v>154</v>
      </c>
      <c r="L139" s="7">
        <v>34554</v>
      </c>
      <c r="M139" s="7">
        <v>34.549999999999997</v>
      </c>
      <c r="N139" s="7">
        <v>91800</v>
      </c>
      <c r="O139">
        <f t="shared" si="20"/>
        <v>2.6567112345893382</v>
      </c>
      <c r="P139" t="str">
        <f t="shared" si="25"/>
        <v>Surfactant</v>
      </c>
      <c r="Q139" t="str">
        <f>VLOOKUP(P139,[1]Sheet1!$A$1:$C$40,2,FALSE)</f>
        <v>Triton</v>
      </c>
      <c r="R139" t="str">
        <f>VLOOKUP(P139,[1]Sheet1!$A$1:$C$40,3,FALSE)</f>
        <v>Surfactant</v>
      </c>
    </row>
    <row r="140" spans="1:18" ht="22" customHeight="1" x14ac:dyDescent="0.3">
      <c r="A140" s="2">
        <v>43883</v>
      </c>
      <c r="B140" s="12" t="str">
        <f t="shared" si="21"/>
        <v>February, 2020</v>
      </c>
      <c r="C140" s="12" t="str">
        <f t="shared" si="22"/>
        <v>February, 2020´</v>
      </c>
      <c r="D140" s="3" t="s">
        <v>37</v>
      </c>
      <c r="E140" s="13" t="s">
        <v>1937</v>
      </c>
      <c r="F140" s="3" t="s">
        <v>20</v>
      </c>
      <c r="G140" s="3" t="s">
        <v>76</v>
      </c>
      <c r="H140" s="3" t="s">
        <v>73</v>
      </c>
      <c r="I140" s="3" t="s">
        <v>21</v>
      </c>
      <c r="J140" s="3" t="s">
        <v>77</v>
      </c>
      <c r="K140" s="3" t="s">
        <v>134</v>
      </c>
      <c r="L140" s="4">
        <v>51832</v>
      </c>
      <c r="M140" s="4">
        <v>51.83</v>
      </c>
      <c r="N140" s="4">
        <v>138000</v>
      </c>
      <c r="O140">
        <f t="shared" si="20"/>
        <v>2.6624479086278745</v>
      </c>
      <c r="P140" t="str">
        <f t="shared" si="25"/>
        <v>Surfactant</v>
      </c>
      <c r="Q140" t="str">
        <f>VLOOKUP(P140,[1]Sheet1!$A$1:$C$40,2,FALSE)</f>
        <v>Triton</v>
      </c>
      <c r="R140" t="str">
        <f>VLOOKUP(P140,[1]Sheet1!$A$1:$C$40,3,FALSE)</f>
        <v>Surfactant</v>
      </c>
    </row>
    <row r="141" spans="1:18" ht="22" customHeight="1" x14ac:dyDescent="0.3">
      <c r="A141" s="5">
        <v>43883</v>
      </c>
      <c r="B141" s="12" t="str">
        <f t="shared" si="21"/>
        <v>February, 2020</v>
      </c>
      <c r="C141" s="12" t="str">
        <f t="shared" si="22"/>
        <v>February, 2020´</v>
      </c>
      <c r="D141" s="6" t="s">
        <v>37</v>
      </c>
      <c r="E141" s="13" t="s">
        <v>1937</v>
      </c>
      <c r="F141" s="6" t="s">
        <v>20</v>
      </c>
      <c r="G141" s="6" t="s">
        <v>27</v>
      </c>
      <c r="H141" s="6" t="s">
        <v>28</v>
      </c>
      <c r="I141" s="6" t="s">
        <v>21</v>
      </c>
      <c r="J141" s="6" t="s">
        <v>29</v>
      </c>
      <c r="K141" s="6" t="s">
        <v>69</v>
      </c>
      <c r="L141" s="7">
        <v>184320.01</v>
      </c>
      <c r="M141" s="7">
        <v>184.32</v>
      </c>
      <c r="N141" s="7">
        <v>2739000</v>
      </c>
      <c r="O141">
        <f t="shared" si="20"/>
        <v>14.8600252354587</v>
      </c>
      <c r="P141" t="str">
        <f t="shared" ref="P141:P146" si="26">IF(ISNUMBER(SEARCH("CLORPIRIFOS",K141)),"Chlorpyrifos",IF(ISNUMBER(SEARCH("TEBUCONAZOLE",K141)),"Tebuconazole",IF(ISNUMBER(SEARCH("ACID",K141)),"2,4-Dichlorophenoxyacetic acid",IF(ISNUMBER(SEARCH("ACETAMIPRID",K141)),"Acetamiprid",IF(ISNUMBER(SEARCH("NUFURON",K141)),"Metsulfuron",IF(ISNUMBER(SEARCH("MONOISOPROPYLAMINE",K141)),"Isopropylamine","FIX IT"))))))</f>
        <v>2,4-Dichlorophenoxyacetic acid</v>
      </c>
      <c r="Q141" t="str">
        <f>VLOOKUP(P141,[1]Sheet1!$A$1:$C$40,2,FALSE)</f>
        <v>2,4 D</v>
      </c>
      <c r="R141" t="str">
        <f>VLOOKUP(P141,[1]Sheet1!$A$1:$C$40,3,FALSE)</f>
        <v>Herbicide</v>
      </c>
    </row>
    <row r="142" spans="1:18" ht="22" customHeight="1" x14ac:dyDescent="0.3">
      <c r="A142" s="2">
        <v>43883</v>
      </c>
      <c r="B142" s="12" t="str">
        <f t="shared" si="21"/>
        <v>February, 2020</v>
      </c>
      <c r="C142" s="12" t="str">
        <f t="shared" si="22"/>
        <v>February, 2020´</v>
      </c>
      <c r="D142" s="3" t="s">
        <v>37</v>
      </c>
      <c r="E142" s="13" t="s">
        <v>1937</v>
      </c>
      <c r="F142" s="3" t="s">
        <v>20</v>
      </c>
      <c r="G142" s="3" t="s">
        <v>27</v>
      </c>
      <c r="H142" s="3" t="s">
        <v>28</v>
      </c>
      <c r="I142" s="3" t="s">
        <v>21</v>
      </c>
      <c r="J142" s="3" t="s">
        <v>29</v>
      </c>
      <c r="K142" s="3" t="s">
        <v>66</v>
      </c>
      <c r="L142" s="4">
        <v>184320.01</v>
      </c>
      <c r="M142" s="4">
        <v>184.32</v>
      </c>
      <c r="N142" s="4">
        <v>2739000</v>
      </c>
      <c r="O142">
        <f t="shared" si="20"/>
        <v>14.8600252354587</v>
      </c>
      <c r="P142" t="str">
        <f t="shared" si="26"/>
        <v>2,4-Dichlorophenoxyacetic acid</v>
      </c>
      <c r="Q142" t="str">
        <f>VLOOKUP(P142,[1]Sheet1!$A$1:$C$40,2,FALSE)</f>
        <v>2,4 D</v>
      </c>
      <c r="R142" t="str">
        <f>VLOOKUP(P142,[1]Sheet1!$A$1:$C$40,3,FALSE)</f>
        <v>Herbicide</v>
      </c>
    </row>
    <row r="143" spans="1:18" ht="22" customHeight="1" x14ac:dyDescent="0.3">
      <c r="A143" s="5">
        <v>43883</v>
      </c>
      <c r="B143" s="12" t="str">
        <f t="shared" si="21"/>
        <v>February, 2020</v>
      </c>
      <c r="C143" s="12" t="str">
        <f t="shared" si="22"/>
        <v>February, 2020´</v>
      </c>
      <c r="D143" s="6" t="s">
        <v>37</v>
      </c>
      <c r="E143" s="13" t="s">
        <v>1937</v>
      </c>
      <c r="F143" s="6" t="s">
        <v>20</v>
      </c>
      <c r="G143" s="6" t="s">
        <v>76</v>
      </c>
      <c r="H143" s="6" t="s">
        <v>73</v>
      </c>
      <c r="I143" s="6" t="s">
        <v>21</v>
      </c>
      <c r="J143" s="6" t="s">
        <v>77</v>
      </c>
      <c r="K143" s="6" t="s">
        <v>155</v>
      </c>
      <c r="L143" s="7">
        <v>17277</v>
      </c>
      <c r="M143" s="7">
        <v>17.28</v>
      </c>
      <c r="N143" s="7">
        <v>45900</v>
      </c>
      <c r="O143">
        <f t="shared" si="20"/>
        <v>2.6567112345893382</v>
      </c>
      <c r="P143" t="str">
        <f t="shared" ref="P143" si="27">IF(ISNUMBER(SEARCH("TRITON",K143)),"Surfactant",IF(ISNUMBER(SEARCH("DIMETHYLAMINE",K143)),"Dimethylamine",IF(ISNUMBER(SEARCH("FLUAZINAN",K143)),"Fluazinan","FIX IT")))</f>
        <v>Surfactant</v>
      </c>
      <c r="Q143" t="str">
        <f>VLOOKUP(P143,[1]Sheet1!$A$1:$C$40,2,FALSE)</f>
        <v>Triton</v>
      </c>
      <c r="R143" t="str">
        <f>VLOOKUP(P143,[1]Sheet1!$A$1:$C$40,3,FALSE)</f>
        <v>Surfactant</v>
      </c>
    </row>
    <row r="144" spans="1:18" ht="22" customHeight="1" x14ac:dyDescent="0.3">
      <c r="A144" s="2">
        <v>43882</v>
      </c>
      <c r="B144" s="12" t="str">
        <f t="shared" si="21"/>
        <v>February, 2020</v>
      </c>
      <c r="C144" s="12" t="str">
        <f t="shared" si="22"/>
        <v>February, 2020´</v>
      </c>
      <c r="D144" s="3" t="s">
        <v>37</v>
      </c>
      <c r="E144" s="13" t="s">
        <v>1937</v>
      </c>
      <c r="F144" s="3" t="s">
        <v>20</v>
      </c>
      <c r="G144" s="3" t="s">
        <v>53</v>
      </c>
      <c r="H144" s="3" t="s">
        <v>14</v>
      </c>
      <c r="I144" s="3" t="s">
        <v>21</v>
      </c>
      <c r="J144" s="3" t="s">
        <v>54</v>
      </c>
      <c r="K144" s="3" t="s">
        <v>156</v>
      </c>
      <c r="L144" s="4">
        <v>40240</v>
      </c>
      <c r="M144" s="4">
        <v>40.24</v>
      </c>
      <c r="N144" s="4">
        <v>1385000</v>
      </c>
      <c r="O144">
        <f t="shared" si="20"/>
        <v>34.418489065606359</v>
      </c>
      <c r="P144" t="s">
        <v>1914</v>
      </c>
      <c r="Q144" t="str">
        <f>VLOOKUP(P144,[1]Sheet1!$A$1:$C$40,2,FALSE)</f>
        <v>Fluazinan Pestanal</v>
      </c>
      <c r="R144" t="str">
        <f>VLOOKUP(P144,[1]Sheet1!$A$1:$C$40,3,FALSE)</f>
        <v>Fungicide</v>
      </c>
    </row>
    <row r="145" spans="1:18" ht="22" customHeight="1" x14ac:dyDescent="0.3">
      <c r="A145" s="5">
        <v>43878</v>
      </c>
      <c r="B145" s="12" t="str">
        <f t="shared" si="21"/>
        <v>February, 2020</v>
      </c>
      <c r="C145" s="12" t="str">
        <f t="shared" si="22"/>
        <v>February, 2020´</v>
      </c>
      <c r="D145" s="6" t="s">
        <v>37</v>
      </c>
      <c r="E145" s="13" t="s">
        <v>1937</v>
      </c>
      <c r="F145" s="6" t="s">
        <v>20</v>
      </c>
      <c r="G145" s="6" t="s">
        <v>157</v>
      </c>
      <c r="H145" s="6" t="s">
        <v>158</v>
      </c>
      <c r="I145" s="6" t="s">
        <v>21</v>
      </c>
      <c r="J145" s="6" t="s">
        <v>159</v>
      </c>
      <c r="K145" s="6" t="s">
        <v>160</v>
      </c>
      <c r="L145" s="7">
        <v>36180</v>
      </c>
      <c r="M145" s="7">
        <v>36.18</v>
      </c>
      <c r="N145" s="7">
        <v>842000</v>
      </c>
      <c r="O145">
        <f t="shared" si="20"/>
        <v>23.272526257600884</v>
      </c>
      <c r="P145" t="str">
        <f>IF(ISNUMBER(SEARCH("CIPERMET",K145)),"Cypermethrin",IF(ISNUMBER(SEARCH("MANFIL",K145)),"Mancozeb",IF(ISNUMBER(SEARCH("ISOPROPYLAMINE",K145)),"Isopropylamine",IF(ISNUMBER(SEARCH("CARBENDAZIN",K145)),"Carbendazin",IF(ISNUMBER(SEARCH("CHLORPYRIFOS",K145)),"Chlorpyrifos","FIX IT")))))</f>
        <v>Carbendazin</v>
      </c>
      <c r="Q145" t="str">
        <f>VLOOKUP(P145,[1]Sheet1!$A$1:$C$40,2,FALSE)</f>
        <v>Spin Flo</v>
      </c>
      <c r="R145" t="str">
        <f>VLOOKUP(P145,[1]Sheet1!$A$1:$C$40,3,FALSE)</f>
        <v>Fungicide</v>
      </c>
    </row>
    <row r="146" spans="1:18" ht="22" customHeight="1" x14ac:dyDescent="0.3">
      <c r="A146" s="2">
        <v>43877</v>
      </c>
      <c r="B146" s="12" t="str">
        <f t="shared" si="21"/>
        <v>February, 2020</v>
      </c>
      <c r="C146" s="12" t="str">
        <f t="shared" si="22"/>
        <v>February, 2020´</v>
      </c>
      <c r="D146" s="3" t="s">
        <v>37</v>
      </c>
      <c r="E146" s="13" t="s">
        <v>1937</v>
      </c>
      <c r="F146" s="3" t="s">
        <v>20</v>
      </c>
      <c r="G146" s="3" t="s">
        <v>33</v>
      </c>
      <c r="H146" s="3" t="s">
        <v>34</v>
      </c>
      <c r="I146" s="3" t="s">
        <v>21</v>
      </c>
      <c r="J146" s="3" t="s">
        <v>29</v>
      </c>
      <c r="K146" s="3" t="s">
        <v>161</v>
      </c>
      <c r="L146" s="4">
        <v>93500</v>
      </c>
      <c r="M146" s="4">
        <v>93.5</v>
      </c>
      <c r="N146" s="4">
        <v>1597000</v>
      </c>
      <c r="O146">
        <f t="shared" si="20"/>
        <v>17.080213903743317</v>
      </c>
      <c r="P146" t="str">
        <f t="shared" si="26"/>
        <v>2,4-Dichlorophenoxyacetic acid</v>
      </c>
      <c r="Q146" t="str">
        <f>VLOOKUP(P146,[1]Sheet1!$A$1:$C$40,2,FALSE)</f>
        <v>2,4 D</v>
      </c>
      <c r="R146" t="str">
        <f>VLOOKUP(P146,[1]Sheet1!$A$1:$C$40,3,FALSE)</f>
        <v>Herbicide</v>
      </c>
    </row>
    <row r="147" spans="1:18" ht="22" customHeight="1" x14ac:dyDescent="0.3">
      <c r="A147" s="5">
        <v>43877</v>
      </c>
      <c r="B147" s="12" t="str">
        <f t="shared" si="21"/>
        <v>February, 2020</v>
      </c>
      <c r="C147" s="12" t="str">
        <f t="shared" si="22"/>
        <v>February, 2020´</v>
      </c>
      <c r="D147" s="6" t="s">
        <v>37</v>
      </c>
      <c r="E147" s="13" t="s">
        <v>1937</v>
      </c>
      <c r="F147" s="6" t="s">
        <v>20</v>
      </c>
      <c r="G147" s="6" t="s">
        <v>53</v>
      </c>
      <c r="H147" s="6" t="s">
        <v>14</v>
      </c>
      <c r="I147" s="6" t="s">
        <v>21</v>
      </c>
      <c r="J147" s="6" t="s">
        <v>54</v>
      </c>
      <c r="K147" s="6" t="s">
        <v>162</v>
      </c>
      <c r="L147" s="7">
        <v>40240</v>
      </c>
      <c r="M147" s="7">
        <v>40.24</v>
      </c>
      <c r="N147" s="7">
        <v>1385000</v>
      </c>
      <c r="O147">
        <f t="shared" si="20"/>
        <v>34.418489065606359</v>
      </c>
      <c r="P147" t="s">
        <v>1914</v>
      </c>
      <c r="Q147" t="str">
        <f>VLOOKUP(P147,[1]Sheet1!$A$1:$C$40,2,FALSE)</f>
        <v>Fluazinan Pestanal</v>
      </c>
      <c r="R147" t="str">
        <f>VLOOKUP(P147,[1]Sheet1!$A$1:$C$40,3,FALSE)</f>
        <v>Fungicide</v>
      </c>
    </row>
    <row r="148" spans="1:18" ht="22" customHeight="1" x14ac:dyDescent="0.3">
      <c r="A148" s="2">
        <v>43877</v>
      </c>
      <c r="B148" s="12" t="str">
        <f t="shared" si="21"/>
        <v>February, 2020</v>
      </c>
      <c r="C148" s="12" t="str">
        <f t="shared" si="22"/>
        <v>February, 2020´</v>
      </c>
      <c r="D148" s="3" t="s">
        <v>37</v>
      </c>
      <c r="E148" s="13" t="s">
        <v>1937</v>
      </c>
      <c r="F148" s="3" t="s">
        <v>20</v>
      </c>
      <c r="G148" s="3" t="s">
        <v>38</v>
      </c>
      <c r="H148" s="3" t="s">
        <v>39</v>
      </c>
      <c r="I148" s="3" t="s">
        <v>21</v>
      </c>
      <c r="J148" s="3" t="s">
        <v>40</v>
      </c>
      <c r="K148" s="3" t="s">
        <v>150</v>
      </c>
      <c r="L148" s="4">
        <v>42750</v>
      </c>
      <c r="M148" s="4">
        <v>42.75</v>
      </c>
      <c r="N148" s="4">
        <v>979000</v>
      </c>
      <c r="O148">
        <f t="shared" si="20"/>
        <v>22.900584795321638</v>
      </c>
      <c r="P148" t="str">
        <f t="shared" si="23"/>
        <v>Cyhalothrin</v>
      </c>
      <c r="Q148" t="str">
        <f>VLOOKUP(P148,[1]Sheet1!$A$1:$C$40,2,FALSE)</f>
        <v>Kaiso</v>
      </c>
      <c r="R148" t="str">
        <f>VLOOKUP(P148,[1]Sheet1!$A$1:$C$40,3,FALSE)</f>
        <v>Pesticide</v>
      </c>
    </row>
    <row r="149" spans="1:18" ht="22" customHeight="1" x14ac:dyDescent="0.3">
      <c r="A149" s="5">
        <v>43877</v>
      </c>
      <c r="B149" s="12" t="str">
        <f t="shared" si="21"/>
        <v>February, 2020</v>
      </c>
      <c r="C149" s="12" t="str">
        <f t="shared" si="22"/>
        <v>February, 2020´</v>
      </c>
      <c r="D149" s="6" t="s">
        <v>37</v>
      </c>
      <c r="E149" s="13" t="s">
        <v>1937</v>
      </c>
      <c r="F149" s="6" t="s">
        <v>20</v>
      </c>
      <c r="G149" s="6" t="s">
        <v>33</v>
      </c>
      <c r="H149" s="6" t="s">
        <v>34</v>
      </c>
      <c r="I149" s="6" t="s">
        <v>21</v>
      </c>
      <c r="J149" s="6" t="s">
        <v>29</v>
      </c>
      <c r="K149" s="6" t="s">
        <v>109</v>
      </c>
      <c r="L149" s="7">
        <v>93500</v>
      </c>
      <c r="M149" s="7">
        <v>93.5</v>
      </c>
      <c r="N149" s="7">
        <v>1597000</v>
      </c>
      <c r="O149">
        <f t="shared" si="20"/>
        <v>17.080213903743317</v>
      </c>
      <c r="P149" t="str">
        <f t="shared" ref="P149:P153" si="28">IF(ISNUMBER(SEARCH("CLORPIRIFOS",K149)),"Chlorpyrifos",IF(ISNUMBER(SEARCH("TEBUCONAZOLE",K149)),"Tebuconazole",IF(ISNUMBER(SEARCH("ACID",K149)),"2,4-Dichlorophenoxyacetic acid",IF(ISNUMBER(SEARCH("ACETAMIPRID",K149)),"Acetamiprid",IF(ISNUMBER(SEARCH("NUFURON",K149)),"Metsulfuron",IF(ISNUMBER(SEARCH("MONOISOPROPYLAMINE",K149)),"Isopropylamine","FIX IT"))))))</f>
        <v>2,4-Dichlorophenoxyacetic acid</v>
      </c>
      <c r="Q149" t="str">
        <f>VLOOKUP(P149,[1]Sheet1!$A$1:$C$40,2,FALSE)</f>
        <v>2,4 D</v>
      </c>
      <c r="R149" t="str">
        <f>VLOOKUP(P149,[1]Sheet1!$A$1:$C$40,3,FALSE)</f>
        <v>Herbicide</v>
      </c>
    </row>
    <row r="150" spans="1:18" ht="22" customHeight="1" x14ac:dyDescent="0.3">
      <c r="A150" s="2">
        <v>43873</v>
      </c>
      <c r="B150" s="12" t="str">
        <f t="shared" si="21"/>
        <v>February, 2020</v>
      </c>
      <c r="C150" s="12" t="str">
        <f t="shared" si="22"/>
        <v>February, 2020´</v>
      </c>
      <c r="D150" s="3" t="s">
        <v>37</v>
      </c>
      <c r="E150" s="13" t="s">
        <v>1937</v>
      </c>
      <c r="F150" s="3" t="s">
        <v>20</v>
      </c>
      <c r="G150" s="3" t="s">
        <v>27</v>
      </c>
      <c r="H150" s="3" t="s">
        <v>28</v>
      </c>
      <c r="I150" s="3" t="s">
        <v>21</v>
      </c>
      <c r="J150" s="3" t="s">
        <v>29</v>
      </c>
      <c r="K150" s="3" t="s">
        <v>163</v>
      </c>
      <c r="L150" s="4">
        <v>184320.01</v>
      </c>
      <c r="M150" s="4">
        <v>184.32</v>
      </c>
      <c r="N150" s="4">
        <v>2739000</v>
      </c>
      <c r="O150">
        <f t="shared" si="20"/>
        <v>14.8600252354587</v>
      </c>
      <c r="P150" t="str">
        <f t="shared" si="28"/>
        <v>2,4-Dichlorophenoxyacetic acid</v>
      </c>
      <c r="Q150" t="str">
        <f>VLOOKUP(P150,[1]Sheet1!$A$1:$C$40,2,FALSE)</f>
        <v>2,4 D</v>
      </c>
      <c r="R150" t="str">
        <f>VLOOKUP(P150,[1]Sheet1!$A$1:$C$40,3,FALSE)</f>
        <v>Herbicide</v>
      </c>
    </row>
    <row r="151" spans="1:18" ht="22" customHeight="1" x14ac:dyDescent="0.3">
      <c r="A151" s="5">
        <v>43873</v>
      </c>
      <c r="B151" s="12" t="str">
        <f t="shared" si="21"/>
        <v>February, 2020</v>
      </c>
      <c r="C151" s="12" t="str">
        <f t="shared" si="22"/>
        <v>February, 2020´</v>
      </c>
      <c r="D151" s="6" t="s">
        <v>37</v>
      </c>
      <c r="E151" s="13" t="s">
        <v>1937</v>
      </c>
      <c r="F151" s="6" t="s">
        <v>20</v>
      </c>
      <c r="G151" s="6" t="s">
        <v>33</v>
      </c>
      <c r="H151" s="6" t="s">
        <v>34</v>
      </c>
      <c r="I151" s="6" t="s">
        <v>21</v>
      </c>
      <c r="J151" s="6" t="s">
        <v>29</v>
      </c>
      <c r="K151" s="6" t="s">
        <v>59</v>
      </c>
      <c r="L151" s="7">
        <v>93500</v>
      </c>
      <c r="M151" s="7">
        <v>93.5</v>
      </c>
      <c r="N151" s="7">
        <v>1597000</v>
      </c>
      <c r="O151">
        <f t="shared" si="20"/>
        <v>17.080213903743317</v>
      </c>
      <c r="P151" t="str">
        <f t="shared" si="28"/>
        <v>2,4-Dichlorophenoxyacetic acid</v>
      </c>
      <c r="Q151" t="str">
        <f>VLOOKUP(P151,[1]Sheet1!$A$1:$C$40,2,FALSE)</f>
        <v>2,4 D</v>
      </c>
      <c r="R151" t="str">
        <f>VLOOKUP(P151,[1]Sheet1!$A$1:$C$40,3,FALSE)</f>
        <v>Herbicide</v>
      </c>
    </row>
    <row r="152" spans="1:18" ht="22" customHeight="1" x14ac:dyDescent="0.3">
      <c r="A152" s="2">
        <v>43873</v>
      </c>
      <c r="B152" s="12" t="str">
        <f t="shared" si="21"/>
        <v>February, 2020</v>
      </c>
      <c r="C152" s="12" t="str">
        <f t="shared" si="22"/>
        <v>February, 2020´</v>
      </c>
      <c r="D152" s="3" t="s">
        <v>37</v>
      </c>
      <c r="E152" s="13" t="s">
        <v>1937</v>
      </c>
      <c r="F152" s="3" t="s">
        <v>20</v>
      </c>
      <c r="G152" s="3" t="s">
        <v>33</v>
      </c>
      <c r="H152" s="3" t="s">
        <v>34</v>
      </c>
      <c r="I152" s="3" t="s">
        <v>21</v>
      </c>
      <c r="J152" s="3" t="s">
        <v>29</v>
      </c>
      <c r="K152" s="3" t="s">
        <v>59</v>
      </c>
      <c r="L152" s="4">
        <v>93500</v>
      </c>
      <c r="M152" s="4">
        <v>93.5</v>
      </c>
      <c r="N152" s="4">
        <v>1597000</v>
      </c>
      <c r="O152">
        <f t="shared" si="20"/>
        <v>17.080213903743317</v>
      </c>
      <c r="P152" t="str">
        <f t="shared" si="28"/>
        <v>2,4-Dichlorophenoxyacetic acid</v>
      </c>
      <c r="Q152" t="str">
        <f>VLOOKUP(P152,[1]Sheet1!$A$1:$C$40,2,FALSE)</f>
        <v>2,4 D</v>
      </c>
      <c r="R152" t="str">
        <f>VLOOKUP(P152,[1]Sheet1!$A$1:$C$40,3,FALSE)</f>
        <v>Herbicide</v>
      </c>
    </row>
    <row r="153" spans="1:18" ht="22" customHeight="1" x14ac:dyDescent="0.3">
      <c r="A153" s="5">
        <v>43873</v>
      </c>
      <c r="B153" s="12" t="str">
        <f t="shared" si="21"/>
        <v>February, 2020</v>
      </c>
      <c r="C153" s="12" t="str">
        <f t="shared" si="22"/>
        <v>February, 2020´</v>
      </c>
      <c r="D153" s="6" t="s">
        <v>37</v>
      </c>
      <c r="E153" s="13" t="s">
        <v>1937</v>
      </c>
      <c r="F153" s="6" t="s">
        <v>20</v>
      </c>
      <c r="G153" s="6" t="s">
        <v>33</v>
      </c>
      <c r="H153" s="6" t="s">
        <v>34</v>
      </c>
      <c r="I153" s="6" t="s">
        <v>21</v>
      </c>
      <c r="J153" s="6" t="s">
        <v>29</v>
      </c>
      <c r="K153" s="6" t="s">
        <v>59</v>
      </c>
      <c r="L153" s="7">
        <v>93500</v>
      </c>
      <c r="M153" s="7">
        <v>93.5</v>
      </c>
      <c r="N153" s="7">
        <v>1597000</v>
      </c>
      <c r="O153">
        <f t="shared" si="20"/>
        <v>17.080213903743317</v>
      </c>
      <c r="P153" t="str">
        <f t="shared" si="28"/>
        <v>2,4-Dichlorophenoxyacetic acid</v>
      </c>
      <c r="Q153" t="str">
        <f>VLOOKUP(P153,[1]Sheet1!$A$1:$C$40,2,FALSE)</f>
        <v>2,4 D</v>
      </c>
      <c r="R153" t="str">
        <f>VLOOKUP(P153,[1]Sheet1!$A$1:$C$40,3,FALSE)</f>
        <v>Herbicide</v>
      </c>
    </row>
    <row r="154" spans="1:18" ht="22" customHeight="1" x14ac:dyDescent="0.3">
      <c r="A154" s="2">
        <v>43871</v>
      </c>
      <c r="B154" s="12" t="str">
        <f t="shared" si="21"/>
        <v>February, 2020</v>
      </c>
      <c r="C154" s="12" t="str">
        <f t="shared" si="22"/>
        <v>February, 2020´</v>
      </c>
      <c r="D154" s="3" t="s">
        <v>37</v>
      </c>
      <c r="E154" s="13" t="s">
        <v>1937</v>
      </c>
      <c r="F154" s="3" t="s">
        <v>20</v>
      </c>
      <c r="G154" s="3" t="s">
        <v>38</v>
      </c>
      <c r="H154" s="3" t="s">
        <v>39</v>
      </c>
      <c r="I154" s="3" t="s">
        <v>21</v>
      </c>
      <c r="J154" s="3" t="s">
        <v>40</v>
      </c>
      <c r="K154" s="3" t="s">
        <v>164</v>
      </c>
      <c r="L154" s="4">
        <v>64125</v>
      </c>
      <c r="M154" s="4">
        <v>64.13</v>
      </c>
      <c r="N154" s="4">
        <v>1469000</v>
      </c>
      <c r="O154">
        <f t="shared" si="20"/>
        <v>22.908382066276804</v>
      </c>
      <c r="P154" t="str">
        <f t="shared" si="23"/>
        <v>Cyhalothrin</v>
      </c>
      <c r="Q154" t="str">
        <f>VLOOKUP(P154,[1]Sheet1!$A$1:$C$40,2,FALSE)</f>
        <v>Kaiso</v>
      </c>
      <c r="R154" t="str">
        <f>VLOOKUP(P154,[1]Sheet1!$A$1:$C$40,3,FALSE)</f>
        <v>Pesticide</v>
      </c>
    </row>
    <row r="155" spans="1:18" ht="22" customHeight="1" x14ac:dyDescent="0.3">
      <c r="A155" s="5">
        <v>43868</v>
      </c>
      <c r="B155" s="12" t="str">
        <f t="shared" si="21"/>
        <v>February, 2020</v>
      </c>
      <c r="C155" s="12" t="str">
        <f t="shared" si="22"/>
        <v>February, 2020´</v>
      </c>
      <c r="D155" s="6" t="s">
        <v>37</v>
      </c>
      <c r="E155" s="13" t="s">
        <v>1937</v>
      </c>
      <c r="F155" s="6" t="s">
        <v>20</v>
      </c>
      <c r="G155" s="6" t="s">
        <v>42</v>
      </c>
      <c r="H155" s="6" t="s">
        <v>104</v>
      </c>
      <c r="I155" s="6" t="s">
        <v>21</v>
      </c>
      <c r="J155" s="6" t="s">
        <v>165</v>
      </c>
      <c r="K155" s="6" t="s">
        <v>106</v>
      </c>
      <c r="L155" s="7">
        <v>20280</v>
      </c>
      <c r="M155" s="7">
        <v>20.28</v>
      </c>
      <c r="N155" s="7">
        <v>213000</v>
      </c>
      <c r="O155">
        <f t="shared" si="20"/>
        <v>10.502958579881657</v>
      </c>
      <c r="P155" t="str">
        <f>IF(ISNUMBER(SEARCH("FLUAZINAN",K155)),"Fluazinan",IF(ISNUMBER(SEARCH("CYPERMETHRIN",K155)),"Cypermethrin",IF(ISNUMBER(SEARCH("IMAZETAPIR",K155)),"Imazetapyr",IF(ISNUMBER(SEARCH("FIPRONIL",K155)),"Fipronil","FIX IT"))))</f>
        <v>Cypermethrin</v>
      </c>
      <c r="Q155" t="str">
        <f>VLOOKUP(P155,[1]Sheet1!$A$1:$C$40,2,FALSE)</f>
        <v>Not Identified</v>
      </c>
      <c r="R155" t="str">
        <f>VLOOKUP(P155,[1]Sheet1!$A$1:$C$40,3,FALSE)</f>
        <v>Insecticide</v>
      </c>
    </row>
    <row r="156" spans="1:18" ht="22" customHeight="1" x14ac:dyDescent="0.3">
      <c r="A156" s="2">
        <v>43864</v>
      </c>
      <c r="B156" s="12" t="str">
        <f t="shared" si="21"/>
        <v>February, 2020</v>
      </c>
      <c r="C156" s="12" t="str">
        <f t="shared" si="22"/>
        <v>February, 2020´</v>
      </c>
      <c r="D156" s="3" t="s">
        <v>37</v>
      </c>
      <c r="E156" s="13" t="s">
        <v>1937</v>
      </c>
      <c r="F156" s="3" t="s">
        <v>20</v>
      </c>
      <c r="G156" s="3" t="s">
        <v>166</v>
      </c>
      <c r="H156" s="3" t="s">
        <v>14</v>
      </c>
      <c r="I156" s="3" t="s">
        <v>21</v>
      </c>
      <c r="J156" s="3" t="s">
        <v>24</v>
      </c>
      <c r="K156" s="3" t="s">
        <v>167</v>
      </c>
      <c r="L156" s="4">
        <v>130390</v>
      </c>
      <c r="M156" s="4">
        <v>130.38999999999999</v>
      </c>
      <c r="N156" s="4">
        <v>450000</v>
      </c>
      <c r="O156">
        <f t="shared" si="20"/>
        <v>3.4511849068180074</v>
      </c>
      <c r="P156" t="str">
        <f t="shared" si="23"/>
        <v>Glyphosate</v>
      </c>
      <c r="Q156" t="str">
        <f>VLOOKUP(P156,[1]Sheet1!$A$1:$C$40,2,FALSE)</f>
        <v>Nufosate</v>
      </c>
      <c r="R156" t="str">
        <f>VLOOKUP(P156,[1]Sheet1!$A$1:$C$40,3,FALSE)</f>
        <v>Herbicide</v>
      </c>
    </row>
    <row r="157" spans="1:18" ht="22" customHeight="1" x14ac:dyDescent="0.3">
      <c r="A157" s="5">
        <v>43864</v>
      </c>
      <c r="B157" s="12" t="str">
        <f t="shared" si="21"/>
        <v>February, 2020</v>
      </c>
      <c r="C157" s="12" t="str">
        <f t="shared" si="22"/>
        <v>February, 2020´</v>
      </c>
      <c r="D157" s="6" t="s">
        <v>37</v>
      </c>
      <c r="E157" s="13" t="s">
        <v>1937</v>
      </c>
      <c r="F157" s="6" t="s">
        <v>20</v>
      </c>
      <c r="G157" s="6" t="s">
        <v>38</v>
      </c>
      <c r="H157" s="6" t="s">
        <v>39</v>
      </c>
      <c r="I157" s="6" t="s">
        <v>21</v>
      </c>
      <c r="J157" s="6" t="s">
        <v>40</v>
      </c>
      <c r="K157" s="6" t="s">
        <v>150</v>
      </c>
      <c r="L157" s="7">
        <v>42750</v>
      </c>
      <c r="M157" s="7">
        <v>42.75</v>
      </c>
      <c r="N157" s="7">
        <v>979000</v>
      </c>
      <c r="O157">
        <f t="shared" si="20"/>
        <v>22.900584795321638</v>
      </c>
      <c r="P157" t="str">
        <f t="shared" si="23"/>
        <v>Cyhalothrin</v>
      </c>
      <c r="Q157" t="str">
        <f>VLOOKUP(P157,[1]Sheet1!$A$1:$C$40,2,FALSE)</f>
        <v>Kaiso</v>
      </c>
      <c r="R157" t="str">
        <f>VLOOKUP(P157,[1]Sheet1!$A$1:$C$40,3,FALSE)</f>
        <v>Pesticide</v>
      </c>
    </row>
    <row r="158" spans="1:18" ht="22" customHeight="1" x14ac:dyDescent="0.3">
      <c r="A158" s="2">
        <v>43864</v>
      </c>
      <c r="B158" s="12" t="str">
        <f t="shared" si="21"/>
        <v>February, 2020</v>
      </c>
      <c r="C158" s="12" t="str">
        <f t="shared" si="22"/>
        <v>February, 2020´</v>
      </c>
      <c r="D158" s="3" t="s">
        <v>37</v>
      </c>
      <c r="E158" s="13" t="s">
        <v>1937</v>
      </c>
      <c r="F158" s="3" t="s">
        <v>20</v>
      </c>
      <c r="G158" s="3" t="s">
        <v>166</v>
      </c>
      <c r="H158" s="3" t="s">
        <v>14</v>
      </c>
      <c r="I158" s="3" t="s">
        <v>21</v>
      </c>
      <c r="J158" s="3" t="s">
        <v>24</v>
      </c>
      <c r="K158" s="3" t="s">
        <v>167</v>
      </c>
      <c r="L158" s="4">
        <v>130390</v>
      </c>
      <c r="M158" s="4">
        <v>130.38999999999999</v>
      </c>
      <c r="N158" s="4">
        <v>450000</v>
      </c>
      <c r="O158">
        <f t="shared" si="20"/>
        <v>3.4511849068180074</v>
      </c>
      <c r="P158" t="str">
        <f t="shared" si="23"/>
        <v>Glyphosate</v>
      </c>
      <c r="Q158" t="str">
        <f>VLOOKUP(P158,[1]Sheet1!$A$1:$C$40,2,FALSE)</f>
        <v>Nufosate</v>
      </c>
      <c r="R158" t="str">
        <f>VLOOKUP(P158,[1]Sheet1!$A$1:$C$40,3,FALSE)</f>
        <v>Herbicide</v>
      </c>
    </row>
    <row r="159" spans="1:18" ht="22" customHeight="1" x14ac:dyDescent="0.3">
      <c r="A159" s="5">
        <v>43864</v>
      </c>
      <c r="B159" s="12" t="str">
        <f t="shared" si="21"/>
        <v>February, 2020</v>
      </c>
      <c r="C159" s="12" t="str">
        <f t="shared" si="22"/>
        <v>February, 2020´</v>
      </c>
      <c r="D159" s="6" t="s">
        <v>37</v>
      </c>
      <c r="E159" s="13" t="s">
        <v>1937</v>
      </c>
      <c r="F159" s="6" t="s">
        <v>20</v>
      </c>
      <c r="G159" s="6" t="s">
        <v>166</v>
      </c>
      <c r="H159" s="6" t="s">
        <v>14</v>
      </c>
      <c r="I159" s="6" t="s">
        <v>21</v>
      </c>
      <c r="J159" s="6" t="s">
        <v>24</v>
      </c>
      <c r="K159" s="6" t="s">
        <v>167</v>
      </c>
      <c r="L159" s="7">
        <v>130390</v>
      </c>
      <c r="M159" s="7">
        <v>130.38999999999999</v>
      </c>
      <c r="N159" s="7">
        <v>450000</v>
      </c>
      <c r="O159">
        <f t="shared" si="20"/>
        <v>3.4511849068180074</v>
      </c>
      <c r="P159" t="str">
        <f t="shared" si="23"/>
        <v>Glyphosate</v>
      </c>
      <c r="Q159" t="str">
        <f>VLOOKUP(P159,[1]Sheet1!$A$1:$C$40,2,FALSE)</f>
        <v>Nufosate</v>
      </c>
      <c r="R159" t="str">
        <f>VLOOKUP(P159,[1]Sheet1!$A$1:$C$40,3,FALSE)</f>
        <v>Herbicide</v>
      </c>
    </row>
    <row r="160" spans="1:18" ht="22" customHeight="1" x14ac:dyDescent="0.3">
      <c r="A160" s="2">
        <v>43863</v>
      </c>
      <c r="B160" s="12" t="str">
        <f t="shared" si="21"/>
        <v>February, 2020</v>
      </c>
      <c r="C160" s="12" t="str">
        <f t="shared" si="22"/>
        <v>February, 2020´</v>
      </c>
      <c r="D160" s="3" t="s">
        <v>37</v>
      </c>
      <c r="E160" s="13" t="s">
        <v>1937</v>
      </c>
      <c r="F160" s="3" t="s">
        <v>20</v>
      </c>
      <c r="G160" s="3" t="s">
        <v>33</v>
      </c>
      <c r="H160" s="3" t="s">
        <v>34</v>
      </c>
      <c r="I160" s="3" t="s">
        <v>21</v>
      </c>
      <c r="J160" s="3" t="s">
        <v>29</v>
      </c>
      <c r="K160" s="3" t="s">
        <v>168</v>
      </c>
      <c r="L160" s="4">
        <v>74800</v>
      </c>
      <c r="M160" s="4">
        <v>74.8</v>
      </c>
      <c r="N160" s="4">
        <v>1278000</v>
      </c>
      <c r="O160">
        <f t="shared" si="20"/>
        <v>17.085561497326204</v>
      </c>
      <c r="P160" t="str">
        <f t="shared" ref="P160:P161" si="29">IF(ISNUMBER(SEARCH("CLORPIRIFOS",K160)),"Chlorpyrifos",IF(ISNUMBER(SEARCH("TEBUCONAZOLE",K160)),"Tebuconazole",IF(ISNUMBER(SEARCH("ACID",K160)),"2,4-Dichlorophenoxyacetic acid",IF(ISNUMBER(SEARCH("ACETAMIPRID",K160)),"Acetamiprid",IF(ISNUMBER(SEARCH("NUFURON",K160)),"Metsulfuron",IF(ISNUMBER(SEARCH("MONOISOPROPYLAMINE",K160)),"Isopropylamine","FIX IT"))))))</f>
        <v>2,4-Dichlorophenoxyacetic acid</v>
      </c>
      <c r="Q160" t="str">
        <f>VLOOKUP(P160,[1]Sheet1!$A$1:$C$40,2,FALSE)</f>
        <v>2,4 D</v>
      </c>
      <c r="R160" t="str">
        <f>VLOOKUP(P160,[1]Sheet1!$A$1:$C$40,3,FALSE)</f>
        <v>Herbicide</v>
      </c>
    </row>
    <row r="161" spans="1:18" ht="22" customHeight="1" x14ac:dyDescent="0.3">
      <c r="A161" s="5">
        <v>43863</v>
      </c>
      <c r="B161" s="12" t="str">
        <f t="shared" si="21"/>
        <v>February, 2020</v>
      </c>
      <c r="C161" s="12" t="str">
        <f t="shared" si="22"/>
        <v>February, 2020´</v>
      </c>
      <c r="D161" s="6" t="s">
        <v>37</v>
      </c>
      <c r="E161" s="13" t="s">
        <v>1937</v>
      </c>
      <c r="F161" s="6" t="s">
        <v>20</v>
      </c>
      <c r="G161" s="6" t="s">
        <v>33</v>
      </c>
      <c r="H161" s="6" t="s">
        <v>34</v>
      </c>
      <c r="I161" s="6" t="s">
        <v>21</v>
      </c>
      <c r="J161" s="6" t="s">
        <v>29</v>
      </c>
      <c r="K161" s="6" t="s">
        <v>109</v>
      </c>
      <c r="L161" s="7">
        <v>93500</v>
      </c>
      <c r="M161" s="7">
        <v>93.5</v>
      </c>
      <c r="N161" s="7">
        <v>1597000</v>
      </c>
      <c r="O161">
        <f t="shared" si="20"/>
        <v>17.080213903743317</v>
      </c>
      <c r="P161" t="str">
        <f t="shared" si="29"/>
        <v>2,4-Dichlorophenoxyacetic acid</v>
      </c>
      <c r="Q161" t="str">
        <f>VLOOKUP(P161,[1]Sheet1!$A$1:$C$40,2,FALSE)</f>
        <v>2,4 D</v>
      </c>
      <c r="R161" t="str">
        <f>VLOOKUP(P161,[1]Sheet1!$A$1:$C$40,3,FALSE)</f>
        <v>Herbicide</v>
      </c>
    </row>
    <row r="162" spans="1:18" ht="22" customHeight="1" x14ac:dyDescent="0.3">
      <c r="A162" s="2">
        <v>43862</v>
      </c>
      <c r="B162" s="12" t="str">
        <f t="shared" si="21"/>
        <v>February, 2020</v>
      </c>
      <c r="C162" s="12" t="str">
        <f t="shared" si="22"/>
        <v>February, 2020´</v>
      </c>
      <c r="D162" s="3" t="s">
        <v>37</v>
      </c>
      <c r="E162" s="13" t="s">
        <v>1937</v>
      </c>
      <c r="F162" s="3" t="s">
        <v>20</v>
      </c>
      <c r="G162" s="3" t="s">
        <v>13</v>
      </c>
      <c r="H162" s="3" t="s">
        <v>14</v>
      </c>
      <c r="I162" s="3" t="s">
        <v>21</v>
      </c>
      <c r="J162" s="3" t="s">
        <v>169</v>
      </c>
      <c r="K162" s="3" t="s">
        <v>170</v>
      </c>
      <c r="L162" s="4">
        <v>10300</v>
      </c>
      <c r="M162" s="4">
        <v>10.3</v>
      </c>
      <c r="N162" s="4">
        <v>671000</v>
      </c>
      <c r="O162">
        <f t="shared" si="20"/>
        <v>65.145631067961162</v>
      </c>
      <c r="P162" t="str">
        <f>IF(ISNUMBER(SEARCH("FLUAZINAN",K162)),"Fluazinan",IF(ISNUMBER(SEARCH("CYPERMETHRIN",K162)),"Cypermethrin",IF(ISNUMBER(SEARCH("IMAZETAPIR",K162)),"Imazetapyr",IF(ISNUMBER(SEARCH("FIPRONIL",K162)),"Fipronil","FIX IT"))))</f>
        <v>Fipronil</v>
      </c>
      <c r="Q162" t="str">
        <f>VLOOKUP(P162,[1]Sheet1!$A$1:$C$40,2,FALSE)</f>
        <v>Not Identified</v>
      </c>
      <c r="R162" t="str">
        <f>VLOOKUP(P162,[1]Sheet1!$A$1:$C$40,3,FALSE)</f>
        <v>Insecticide</v>
      </c>
    </row>
    <row r="163" spans="1:18" ht="22" customHeight="1" x14ac:dyDescent="0.3">
      <c r="A163" s="5">
        <v>43861</v>
      </c>
      <c r="B163" s="12" t="str">
        <f t="shared" si="21"/>
        <v>January, 2020</v>
      </c>
      <c r="C163" s="12" t="str">
        <f t="shared" si="22"/>
        <v>January, 2020´</v>
      </c>
      <c r="D163" s="6" t="s">
        <v>37</v>
      </c>
      <c r="E163" s="13" t="s">
        <v>1937</v>
      </c>
      <c r="F163" s="6" t="s">
        <v>20</v>
      </c>
      <c r="G163" s="6" t="s">
        <v>171</v>
      </c>
      <c r="H163" s="6" t="s">
        <v>34</v>
      </c>
      <c r="I163" s="6" t="s">
        <v>21</v>
      </c>
      <c r="J163" s="6" t="s">
        <v>35</v>
      </c>
      <c r="K163" s="6" t="s">
        <v>172</v>
      </c>
      <c r="L163" s="7">
        <v>88128</v>
      </c>
      <c r="M163" s="7">
        <v>88.13</v>
      </c>
      <c r="N163" s="7">
        <v>813000</v>
      </c>
      <c r="O163">
        <f t="shared" si="20"/>
        <v>9.2252178649237475</v>
      </c>
      <c r="P163" t="str">
        <f t="shared" si="23"/>
        <v>Imidacloprid</v>
      </c>
      <c r="Q163" t="str">
        <f>VLOOKUP(P163,[1]Sheet1!$A$1:$C$40,2,FALSE)</f>
        <v>Nuprid</v>
      </c>
      <c r="R163" t="str">
        <f>VLOOKUP(P163,[1]Sheet1!$A$1:$C$40,3,FALSE)</f>
        <v>Insecticide</v>
      </c>
    </row>
    <row r="164" spans="1:18" ht="22" customHeight="1" x14ac:dyDescent="0.3">
      <c r="A164" s="5">
        <v>43860</v>
      </c>
      <c r="B164" s="12" t="str">
        <f t="shared" si="21"/>
        <v>January, 2020</v>
      </c>
      <c r="C164" s="12" t="str">
        <f t="shared" si="22"/>
        <v>January, 2020´</v>
      </c>
      <c r="D164" s="6" t="s">
        <v>37</v>
      </c>
      <c r="E164" s="13" t="s">
        <v>1937</v>
      </c>
      <c r="F164" s="6" t="s">
        <v>20</v>
      </c>
      <c r="G164" s="6" t="s">
        <v>173</v>
      </c>
      <c r="H164" s="6" t="s">
        <v>174</v>
      </c>
      <c r="I164" s="6" t="s">
        <v>21</v>
      </c>
      <c r="J164" s="6" t="s">
        <v>165</v>
      </c>
      <c r="K164" s="6" t="s">
        <v>175</v>
      </c>
      <c r="L164" s="7">
        <v>21680</v>
      </c>
      <c r="M164" s="7">
        <v>21.68</v>
      </c>
      <c r="N164" s="7">
        <v>279000</v>
      </c>
      <c r="O164">
        <f t="shared" si="20"/>
        <v>12.8690036900369</v>
      </c>
      <c r="P164" t="str">
        <f>IF(ISNUMBER(SEARCH("CIPERMET",K164)),"Cypermethrin",IF(ISNUMBER(SEARCH("MANFIL",K164)),"Mancozeb",IF(ISNUMBER(SEARCH("ISOPROPYLAMINE",K164)),"Isopropylamine",IF(ISNUMBER(SEARCH("CARBENDAZIN",K164)),"Carbendazin",IF(ISNUMBER(SEARCH("CHLORPYRIFOS",K164)),"Chlorpyrifos","FIX IT")))))</f>
        <v>Cypermethrin</v>
      </c>
      <c r="Q164" t="str">
        <f>VLOOKUP(P164,[1]Sheet1!$A$1:$C$40,2,FALSE)</f>
        <v>Not Identified</v>
      </c>
      <c r="R164" t="str">
        <f>VLOOKUP(P164,[1]Sheet1!$A$1:$C$40,3,FALSE)</f>
        <v>Insecticide</v>
      </c>
    </row>
    <row r="165" spans="1:18" ht="22" customHeight="1" x14ac:dyDescent="0.3">
      <c r="A165" s="2">
        <v>43859</v>
      </c>
      <c r="B165" s="12" t="str">
        <f t="shared" si="21"/>
        <v>January, 2020</v>
      </c>
      <c r="C165" s="12" t="str">
        <f t="shared" si="22"/>
        <v>January, 2020´</v>
      </c>
      <c r="D165" s="3" t="s">
        <v>37</v>
      </c>
      <c r="E165" s="13" t="s">
        <v>1937</v>
      </c>
      <c r="F165" s="3" t="s">
        <v>20</v>
      </c>
      <c r="G165" s="3" t="s">
        <v>86</v>
      </c>
      <c r="H165" s="3" t="s">
        <v>87</v>
      </c>
      <c r="I165" s="3" t="s">
        <v>21</v>
      </c>
      <c r="J165" s="3" t="s">
        <v>137</v>
      </c>
      <c r="K165" s="3" t="s">
        <v>176</v>
      </c>
      <c r="L165" s="4">
        <v>202050</v>
      </c>
      <c r="M165" s="4">
        <v>202.05</v>
      </c>
      <c r="N165" s="4">
        <v>212000</v>
      </c>
      <c r="O165">
        <f t="shared" si="20"/>
        <v>1.0492452363276417</v>
      </c>
      <c r="P165" t="s">
        <v>1915</v>
      </c>
      <c r="Q165" t="str">
        <f>VLOOKUP(P165,[1]Sheet1!$A$1:$C$40,2,FALSE)</f>
        <v>Not Identified</v>
      </c>
      <c r="R165" t="str">
        <f>VLOOKUP(P165,[1]Sheet1!$A$1:$C$40,3,FALSE)</f>
        <v>General Chemical</v>
      </c>
    </row>
    <row r="166" spans="1:18" ht="22" customHeight="1" x14ac:dyDescent="0.3">
      <c r="A166" s="5">
        <v>43859</v>
      </c>
      <c r="B166" s="12" t="str">
        <f t="shared" si="21"/>
        <v>January, 2020</v>
      </c>
      <c r="C166" s="12" t="str">
        <f t="shared" si="22"/>
        <v>January, 2020´</v>
      </c>
      <c r="D166" s="6" t="s">
        <v>37</v>
      </c>
      <c r="E166" s="13" t="s">
        <v>1937</v>
      </c>
      <c r="F166" s="6" t="s">
        <v>20</v>
      </c>
      <c r="G166" s="6" t="s">
        <v>86</v>
      </c>
      <c r="H166" s="6" t="s">
        <v>87</v>
      </c>
      <c r="I166" s="6" t="s">
        <v>15</v>
      </c>
      <c r="J166" s="6" t="s">
        <v>139</v>
      </c>
      <c r="K166" s="6" t="s">
        <v>177</v>
      </c>
      <c r="L166" s="7">
        <v>18340</v>
      </c>
      <c r="M166" s="7">
        <v>18.34</v>
      </c>
      <c r="N166" s="6" t="s">
        <v>107</v>
      </c>
      <c r="O166" t="e">
        <f t="shared" si="20"/>
        <v>#VALUE!</v>
      </c>
      <c r="P166" t="s">
        <v>1915</v>
      </c>
      <c r="Q166" t="str">
        <f>VLOOKUP(P166,[1]Sheet1!$A$1:$C$40,2,FALSE)</f>
        <v>Not Identified</v>
      </c>
      <c r="R166" t="str">
        <f>VLOOKUP(P166,[1]Sheet1!$A$1:$C$40,3,FALSE)</f>
        <v>General Chemical</v>
      </c>
    </row>
    <row r="167" spans="1:18" ht="22" customHeight="1" x14ac:dyDescent="0.3">
      <c r="A167" s="2">
        <v>43858</v>
      </c>
      <c r="B167" s="12" t="str">
        <f t="shared" si="21"/>
        <v>January, 2020</v>
      </c>
      <c r="C167" s="12" t="str">
        <f t="shared" si="22"/>
        <v>January, 2020´</v>
      </c>
      <c r="D167" s="3" t="s">
        <v>37</v>
      </c>
      <c r="E167" s="13" t="s">
        <v>1937</v>
      </c>
      <c r="F167" s="3" t="s">
        <v>20</v>
      </c>
      <c r="G167" s="3" t="s">
        <v>173</v>
      </c>
      <c r="H167" s="3" t="s">
        <v>174</v>
      </c>
      <c r="I167" s="3" t="s">
        <v>21</v>
      </c>
      <c r="J167" s="3" t="s">
        <v>165</v>
      </c>
      <c r="K167" s="3" t="s">
        <v>178</v>
      </c>
      <c r="L167" s="4">
        <v>21680</v>
      </c>
      <c r="M167" s="4">
        <v>21.68</v>
      </c>
      <c r="N167" s="4">
        <v>279000</v>
      </c>
      <c r="O167">
        <f t="shared" si="20"/>
        <v>12.8690036900369</v>
      </c>
      <c r="P167" t="str">
        <f t="shared" ref="P167" si="30">IF(ISNUMBER(SEARCH("FLUAZINAN",K167)),"Fluazinan",IF(ISNUMBER(SEARCH("CYPERMETHRIN",K167)),"Cypermethrin",IF(ISNUMBER(SEARCH("IMAZETAPIR",K167)),"Imazetapyr",IF(ISNUMBER(SEARCH("FIPRONIL",K167)),"Fipronil","FIX IT"))))</f>
        <v>Cypermethrin</v>
      </c>
      <c r="Q167" t="str">
        <f>VLOOKUP(P167,[1]Sheet1!$A$1:$C$40,2,FALSE)</f>
        <v>Not Identified</v>
      </c>
      <c r="R167" t="str">
        <f>VLOOKUP(P167,[1]Sheet1!$A$1:$C$40,3,FALSE)</f>
        <v>Insecticide</v>
      </c>
    </row>
    <row r="168" spans="1:18" ht="22" customHeight="1" x14ac:dyDescent="0.3">
      <c r="A168" s="5">
        <v>43857</v>
      </c>
      <c r="B168" s="12" t="str">
        <f t="shared" si="21"/>
        <v>January, 2020</v>
      </c>
      <c r="C168" s="12" t="str">
        <f t="shared" si="22"/>
        <v>January, 2020´</v>
      </c>
      <c r="D168" s="6" t="s">
        <v>37</v>
      </c>
      <c r="E168" s="13" t="s">
        <v>1937</v>
      </c>
      <c r="F168" s="6" t="s">
        <v>20</v>
      </c>
      <c r="G168" s="6" t="s">
        <v>38</v>
      </c>
      <c r="H168" s="6" t="s">
        <v>39</v>
      </c>
      <c r="I168" s="6" t="s">
        <v>21</v>
      </c>
      <c r="J168" s="6" t="s">
        <v>40</v>
      </c>
      <c r="K168" s="6" t="s">
        <v>179</v>
      </c>
      <c r="L168" s="7">
        <v>21375</v>
      </c>
      <c r="M168" s="7">
        <v>21.38</v>
      </c>
      <c r="N168" s="7">
        <v>484000</v>
      </c>
      <c r="O168">
        <f t="shared" si="20"/>
        <v>22.64327485380117</v>
      </c>
      <c r="P168" t="str">
        <f t="shared" si="23"/>
        <v>Cyhalothrin</v>
      </c>
      <c r="Q168" t="str">
        <f>VLOOKUP(P168,[1]Sheet1!$A$1:$C$40,2,FALSE)</f>
        <v>Kaiso</v>
      </c>
      <c r="R168" t="str">
        <f>VLOOKUP(P168,[1]Sheet1!$A$1:$C$40,3,FALSE)</f>
        <v>Pesticide</v>
      </c>
    </row>
    <row r="169" spans="1:18" ht="22" customHeight="1" x14ac:dyDescent="0.3">
      <c r="A169" s="2">
        <v>43856</v>
      </c>
      <c r="B169" s="12" t="str">
        <f t="shared" si="21"/>
        <v>January, 2020</v>
      </c>
      <c r="C169" s="12" t="str">
        <f t="shared" si="22"/>
        <v>January, 2020´</v>
      </c>
      <c r="D169" s="3" t="s">
        <v>64</v>
      </c>
      <c r="E169" s="13" t="s">
        <v>1937</v>
      </c>
      <c r="F169" s="3" t="s">
        <v>12</v>
      </c>
      <c r="G169" s="3" t="s">
        <v>180</v>
      </c>
      <c r="H169" s="3" t="s">
        <v>14</v>
      </c>
      <c r="I169" s="3" t="s">
        <v>15</v>
      </c>
      <c r="J169" s="3" t="s">
        <v>18</v>
      </c>
      <c r="K169" s="3" t="s">
        <v>181</v>
      </c>
      <c r="L169" s="4">
        <v>7992</v>
      </c>
      <c r="M169" s="4">
        <v>7.99</v>
      </c>
      <c r="N169" s="4">
        <v>42400</v>
      </c>
      <c r="O169">
        <f t="shared" si="20"/>
        <v>5.3053053053053052</v>
      </c>
      <c r="P169" t="str">
        <f t="shared" ref="P169:P171" si="31">IF(ISNUMBER(SEARCH("CLORPIRIFOS",K169)),"Chlorpyrifos",IF(ISNUMBER(SEARCH("TEBUCONAZOLE",K169)),"Tebuconazole",IF(ISNUMBER(SEARCH("ACID",K169)),"2,4-Dichlorophenoxyacetic acid",IF(ISNUMBER(SEARCH("ACETAMIPRID",K169)),"Acetamiprid",IF(ISNUMBER(SEARCH("NUFURON",K169)),"Metsulfuron",IF(ISNUMBER(SEARCH("MONOISOPROPYLAMINE",K169)),"Isopropylamine","FIX IT"))))))</f>
        <v>Metsulfuron</v>
      </c>
      <c r="Q169" t="str">
        <f>VLOOKUP(P169,[1]Sheet1!$A$1:$C$40,2,FALSE)</f>
        <v>Nufuron</v>
      </c>
      <c r="R169" t="str">
        <f>VLOOKUP(P169,[1]Sheet1!$A$1:$C$40,3,FALSE)</f>
        <v>Herbicide</v>
      </c>
    </row>
    <row r="170" spans="1:18" ht="22" customHeight="1" x14ac:dyDescent="0.3">
      <c r="A170" s="5">
        <v>43856</v>
      </c>
      <c r="B170" s="12" t="str">
        <f t="shared" si="21"/>
        <v>January, 2020</v>
      </c>
      <c r="C170" s="12" t="str">
        <f t="shared" si="22"/>
        <v>January, 2020´</v>
      </c>
      <c r="D170" s="6" t="s">
        <v>37</v>
      </c>
      <c r="E170" s="13" t="s">
        <v>1937</v>
      </c>
      <c r="F170" s="6" t="s">
        <v>20</v>
      </c>
      <c r="G170" s="6" t="s">
        <v>171</v>
      </c>
      <c r="H170" s="6" t="s">
        <v>34</v>
      </c>
      <c r="I170" s="6" t="s">
        <v>21</v>
      </c>
      <c r="J170" s="6" t="s">
        <v>29</v>
      </c>
      <c r="K170" s="6" t="s">
        <v>182</v>
      </c>
      <c r="L170" s="7">
        <v>93500</v>
      </c>
      <c r="M170" s="7">
        <v>93.5</v>
      </c>
      <c r="N170" s="7">
        <v>1669000</v>
      </c>
      <c r="O170">
        <f t="shared" si="20"/>
        <v>17.850267379679146</v>
      </c>
      <c r="P170" t="str">
        <f t="shared" si="31"/>
        <v>2,4-Dichlorophenoxyacetic acid</v>
      </c>
      <c r="Q170" t="str">
        <f>VLOOKUP(P170,[1]Sheet1!$A$1:$C$40,2,FALSE)</f>
        <v>2,4 D</v>
      </c>
      <c r="R170" t="str">
        <f>VLOOKUP(P170,[1]Sheet1!$A$1:$C$40,3,FALSE)</f>
        <v>Herbicide</v>
      </c>
    </row>
    <row r="171" spans="1:18" ht="22" customHeight="1" x14ac:dyDescent="0.3">
      <c r="A171" s="2">
        <v>43856</v>
      </c>
      <c r="B171" s="12" t="str">
        <f t="shared" si="21"/>
        <v>January, 2020</v>
      </c>
      <c r="C171" s="12" t="str">
        <f t="shared" si="22"/>
        <v>January, 2020´</v>
      </c>
      <c r="D171" s="3" t="s">
        <v>37</v>
      </c>
      <c r="E171" s="13" t="s">
        <v>1937</v>
      </c>
      <c r="F171" s="3" t="s">
        <v>20</v>
      </c>
      <c r="G171" s="3" t="s">
        <v>171</v>
      </c>
      <c r="H171" s="3" t="s">
        <v>34</v>
      </c>
      <c r="I171" s="3" t="s">
        <v>21</v>
      </c>
      <c r="J171" s="3" t="s">
        <v>29</v>
      </c>
      <c r="K171" s="3" t="s">
        <v>183</v>
      </c>
      <c r="L171" s="4">
        <v>93500</v>
      </c>
      <c r="M171" s="4">
        <v>93.5</v>
      </c>
      <c r="N171" s="4">
        <v>1669000</v>
      </c>
      <c r="O171">
        <f t="shared" si="20"/>
        <v>17.850267379679146</v>
      </c>
      <c r="P171" t="str">
        <f t="shared" si="31"/>
        <v>2,4-Dichlorophenoxyacetic acid</v>
      </c>
      <c r="Q171" t="str">
        <f>VLOOKUP(P171,[1]Sheet1!$A$1:$C$40,2,FALSE)</f>
        <v>2,4 D</v>
      </c>
      <c r="R171" t="str">
        <f>VLOOKUP(P171,[1]Sheet1!$A$1:$C$40,3,FALSE)</f>
        <v>Herbicide</v>
      </c>
    </row>
    <row r="172" spans="1:18" ht="22" customHeight="1" x14ac:dyDescent="0.3">
      <c r="A172" s="5">
        <v>43855</v>
      </c>
      <c r="B172" s="12" t="str">
        <f t="shared" si="21"/>
        <v>January, 2020</v>
      </c>
      <c r="C172" s="12" t="str">
        <f t="shared" si="22"/>
        <v>January, 2020´</v>
      </c>
      <c r="D172" s="6" t="s">
        <v>37</v>
      </c>
      <c r="E172" s="13" t="s">
        <v>1937</v>
      </c>
      <c r="F172" s="6" t="s">
        <v>20</v>
      </c>
      <c r="G172" s="6" t="s">
        <v>171</v>
      </c>
      <c r="H172" s="6" t="s">
        <v>34</v>
      </c>
      <c r="I172" s="6" t="s">
        <v>21</v>
      </c>
      <c r="J172" s="6" t="s">
        <v>35</v>
      </c>
      <c r="K172" s="6" t="s">
        <v>184</v>
      </c>
      <c r="L172" s="7">
        <v>44064</v>
      </c>
      <c r="M172" s="7">
        <v>44.06</v>
      </c>
      <c r="N172" s="7">
        <v>406000</v>
      </c>
      <c r="O172">
        <f t="shared" si="20"/>
        <v>9.2138707334785774</v>
      </c>
      <c r="P172" t="str">
        <f t="shared" si="23"/>
        <v>Imidacloprid</v>
      </c>
      <c r="Q172" t="str">
        <f>VLOOKUP(P172,[1]Sheet1!$A$1:$C$40,2,FALSE)</f>
        <v>Nuprid</v>
      </c>
      <c r="R172" t="str">
        <f>VLOOKUP(P172,[1]Sheet1!$A$1:$C$40,3,FALSE)</f>
        <v>Insecticide</v>
      </c>
    </row>
    <row r="173" spans="1:18" ht="22" customHeight="1" x14ac:dyDescent="0.3">
      <c r="A173" s="2">
        <v>43855</v>
      </c>
      <c r="B173" s="12" t="str">
        <f t="shared" si="21"/>
        <v>January, 2020</v>
      </c>
      <c r="C173" s="12" t="str">
        <f t="shared" si="22"/>
        <v>January, 2020´</v>
      </c>
      <c r="D173" s="3" t="s">
        <v>37</v>
      </c>
      <c r="E173" s="13" t="s">
        <v>1937</v>
      </c>
      <c r="F173" s="3" t="s">
        <v>20</v>
      </c>
      <c r="G173" s="3" t="s">
        <v>72</v>
      </c>
      <c r="H173" s="3" t="s">
        <v>73</v>
      </c>
      <c r="I173" s="3" t="s">
        <v>21</v>
      </c>
      <c r="J173" s="3" t="s">
        <v>102</v>
      </c>
      <c r="K173" s="3" t="s">
        <v>185</v>
      </c>
      <c r="L173" s="4">
        <v>117769</v>
      </c>
      <c r="M173" s="4">
        <v>117.77</v>
      </c>
      <c r="N173" s="4">
        <v>465000</v>
      </c>
      <c r="O173">
        <f t="shared" si="20"/>
        <v>3.9484074756514871</v>
      </c>
      <c r="P173" t="str">
        <f>IF(ISNUMBER(SEARCH("CLORPIRIFOS",K173)),"Chlorpyrifos",IF(ISNUMBER(SEARCH("TEBUCONAZOLE",K173)),"Tebuconazole",IF(ISNUMBER(SEARCH("ACID",K173)),"2,4-Dichlorophenoxyacetic acid",IF(ISNUMBER(SEARCH("ACETAMIPRID",K173)),"Acetamiprid",IF(ISNUMBER(SEARCH("NUFURON",K173)),"Metsulfuron",IF(ISNUMBER(SEARCH("MONOISOPROPYLAMINE",K173)),"Isopropylamine","FIX IT"))))))</f>
        <v>Isopropylamine</v>
      </c>
      <c r="Q173" t="str">
        <f>VLOOKUP(P173,[1]Sheet1!$A$1:$C$40,2,FALSE)</f>
        <v>Not Identified</v>
      </c>
      <c r="R173" t="str">
        <f>VLOOKUP(P173,[1]Sheet1!$A$1:$C$40,3,FALSE)</f>
        <v>General Chemical</v>
      </c>
    </row>
    <row r="174" spans="1:18" ht="22" customHeight="1" x14ac:dyDescent="0.3">
      <c r="A174" s="2">
        <v>43850</v>
      </c>
      <c r="B174" s="12" t="str">
        <f t="shared" si="21"/>
        <v>January, 2020</v>
      </c>
      <c r="C174" s="12" t="str">
        <f t="shared" si="22"/>
        <v>January, 2020´</v>
      </c>
      <c r="D174" s="3" t="s">
        <v>37</v>
      </c>
      <c r="E174" s="13" t="s">
        <v>1937</v>
      </c>
      <c r="F174" s="3" t="s">
        <v>20</v>
      </c>
      <c r="G174" s="3" t="s">
        <v>38</v>
      </c>
      <c r="H174" s="3" t="s">
        <v>39</v>
      </c>
      <c r="I174" s="3" t="s">
        <v>21</v>
      </c>
      <c r="J174" s="3" t="s">
        <v>40</v>
      </c>
      <c r="K174" s="3" t="s">
        <v>186</v>
      </c>
      <c r="L174" s="4">
        <v>42750</v>
      </c>
      <c r="M174" s="4">
        <v>42.75</v>
      </c>
      <c r="N174" s="4">
        <v>969000</v>
      </c>
      <c r="O174">
        <f t="shared" si="20"/>
        <v>22.666666666666668</v>
      </c>
      <c r="P174" t="str">
        <f t="shared" si="23"/>
        <v>Cyhalothrin</v>
      </c>
      <c r="Q174" t="str">
        <f>VLOOKUP(P174,[1]Sheet1!$A$1:$C$40,2,FALSE)</f>
        <v>Kaiso</v>
      </c>
      <c r="R174" t="str">
        <f>VLOOKUP(P174,[1]Sheet1!$A$1:$C$40,3,FALSE)</f>
        <v>Pesticide</v>
      </c>
    </row>
    <row r="175" spans="1:18" ht="22" customHeight="1" x14ac:dyDescent="0.3">
      <c r="A175" s="5">
        <v>43849</v>
      </c>
      <c r="B175" s="12" t="str">
        <f t="shared" si="21"/>
        <v>January, 2020</v>
      </c>
      <c r="C175" s="12" t="str">
        <f t="shared" si="22"/>
        <v>January, 2020´</v>
      </c>
      <c r="D175" s="6" t="s">
        <v>37</v>
      </c>
      <c r="E175" s="13" t="s">
        <v>1937</v>
      </c>
      <c r="F175" s="6" t="s">
        <v>20</v>
      </c>
      <c r="G175" s="6" t="s">
        <v>187</v>
      </c>
      <c r="H175" s="6" t="s">
        <v>14</v>
      </c>
      <c r="I175" s="6" t="s">
        <v>21</v>
      </c>
      <c r="J175" s="6" t="s">
        <v>24</v>
      </c>
      <c r="K175" s="6" t="s">
        <v>167</v>
      </c>
      <c r="L175" s="7">
        <v>130390</v>
      </c>
      <c r="M175" s="7">
        <v>130.38999999999999</v>
      </c>
      <c r="N175" s="7">
        <v>433000</v>
      </c>
      <c r="O175">
        <f t="shared" si="20"/>
        <v>3.3208068103382162</v>
      </c>
      <c r="P175" t="str">
        <f t="shared" si="23"/>
        <v>Glyphosate</v>
      </c>
      <c r="Q175" t="str">
        <f>VLOOKUP(P175,[1]Sheet1!$A$1:$C$40,2,FALSE)</f>
        <v>Nufosate</v>
      </c>
      <c r="R175" t="str">
        <f>VLOOKUP(P175,[1]Sheet1!$A$1:$C$40,3,FALSE)</f>
        <v>Herbicide</v>
      </c>
    </row>
    <row r="176" spans="1:18" ht="22" customHeight="1" x14ac:dyDescent="0.3">
      <c r="A176" s="2">
        <v>43849</v>
      </c>
      <c r="B176" s="12" t="str">
        <f t="shared" si="21"/>
        <v>January, 2020</v>
      </c>
      <c r="C176" s="12" t="str">
        <f t="shared" si="22"/>
        <v>January, 2020´</v>
      </c>
      <c r="D176" s="3" t="s">
        <v>37</v>
      </c>
      <c r="E176" s="13" t="s">
        <v>1937</v>
      </c>
      <c r="F176" s="3" t="s">
        <v>20</v>
      </c>
      <c r="G176" s="3" t="s">
        <v>187</v>
      </c>
      <c r="H176" s="3" t="s">
        <v>14</v>
      </c>
      <c r="I176" s="3" t="s">
        <v>21</v>
      </c>
      <c r="J176" s="3" t="s">
        <v>24</v>
      </c>
      <c r="K176" s="3" t="s">
        <v>167</v>
      </c>
      <c r="L176" s="4">
        <v>130390</v>
      </c>
      <c r="M176" s="4">
        <v>130.38999999999999</v>
      </c>
      <c r="N176" s="4">
        <v>433000</v>
      </c>
      <c r="O176">
        <f t="shared" si="20"/>
        <v>3.3208068103382162</v>
      </c>
      <c r="P176" t="str">
        <f t="shared" si="23"/>
        <v>Glyphosate</v>
      </c>
      <c r="Q176" t="str">
        <f>VLOOKUP(P176,[1]Sheet1!$A$1:$C$40,2,FALSE)</f>
        <v>Nufosate</v>
      </c>
      <c r="R176" t="str">
        <f>VLOOKUP(P176,[1]Sheet1!$A$1:$C$40,3,FALSE)</f>
        <v>Herbicide</v>
      </c>
    </row>
    <row r="177" spans="1:18" ht="22" customHeight="1" x14ac:dyDescent="0.3">
      <c r="A177" s="5">
        <v>43849</v>
      </c>
      <c r="B177" s="12" t="str">
        <f t="shared" si="21"/>
        <v>January, 2020</v>
      </c>
      <c r="C177" s="12" t="str">
        <f t="shared" si="22"/>
        <v>January, 2020´</v>
      </c>
      <c r="D177" s="6" t="s">
        <v>64</v>
      </c>
      <c r="E177" s="13" t="s">
        <v>1937</v>
      </c>
      <c r="F177" s="6" t="s">
        <v>12</v>
      </c>
      <c r="G177" s="6" t="s">
        <v>180</v>
      </c>
      <c r="H177" s="6" t="s">
        <v>14</v>
      </c>
      <c r="I177" s="6" t="s">
        <v>15</v>
      </c>
      <c r="J177" s="6" t="s">
        <v>18</v>
      </c>
      <c r="K177" s="6" t="s">
        <v>188</v>
      </c>
      <c r="L177" s="7">
        <v>13920</v>
      </c>
      <c r="M177" s="7">
        <v>13.92</v>
      </c>
      <c r="N177" s="7">
        <v>73800</v>
      </c>
      <c r="O177">
        <f t="shared" si="20"/>
        <v>5.3017241379310347</v>
      </c>
      <c r="P177" t="str">
        <f>IF(ISNUMBER(SEARCH("CLORPIRIFOS",K177)),"Chlorpyrifos",IF(ISNUMBER(SEARCH("TEBUCONAZOLE",K177)),"Tebuconazole",IF(ISNUMBER(SEARCH("ACID",K177)),"2,4-Dichlorophenoxyacetic acid",IF(ISNUMBER(SEARCH("ACETAMIPRID",K177)),"Acetamiprid",IF(ISNUMBER(SEARCH("NUFURON",K177)),"Metsulfuron",IF(ISNUMBER(SEARCH("MONOISOPROPYLAMINE",K177)),"Isopropylamine","FIX IT"))))))</f>
        <v>Metsulfuron</v>
      </c>
      <c r="Q177" t="str">
        <f>VLOOKUP(P177,[1]Sheet1!$A$1:$C$40,2,FALSE)</f>
        <v>Nufuron</v>
      </c>
      <c r="R177" t="str">
        <f>VLOOKUP(P177,[1]Sheet1!$A$1:$C$40,3,FALSE)</f>
        <v>Herbicide</v>
      </c>
    </row>
    <row r="178" spans="1:18" ht="22" customHeight="1" x14ac:dyDescent="0.3">
      <c r="A178" s="2">
        <v>43849</v>
      </c>
      <c r="B178" s="12" t="str">
        <f t="shared" si="21"/>
        <v>January, 2020</v>
      </c>
      <c r="C178" s="12" t="str">
        <f t="shared" si="22"/>
        <v>January, 2020´</v>
      </c>
      <c r="D178" s="3" t="s">
        <v>37</v>
      </c>
      <c r="E178" s="13" t="s">
        <v>1937</v>
      </c>
      <c r="F178" s="3" t="s">
        <v>20</v>
      </c>
      <c r="G178" s="3" t="s">
        <v>187</v>
      </c>
      <c r="H178" s="3" t="s">
        <v>14</v>
      </c>
      <c r="I178" s="3" t="s">
        <v>21</v>
      </c>
      <c r="J178" s="3" t="s">
        <v>24</v>
      </c>
      <c r="K178" s="3" t="s">
        <v>167</v>
      </c>
      <c r="L178" s="4">
        <v>130390</v>
      </c>
      <c r="M178" s="4">
        <v>130.38999999999999</v>
      </c>
      <c r="N178" s="4">
        <v>433000</v>
      </c>
      <c r="O178">
        <f t="shared" si="20"/>
        <v>3.3208068103382162</v>
      </c>
      <c r="P178" t="str">
        <f t="shared" si="23"/>
        <v>Glyphosate</v>
      </c>
      <c r="Q178" t="str">
        <f>VLOOKUP(P178,[1]Sheet1!$A$1:$C$40,2,FALSE)</f>
        <v>Nufosate</v>
      </c>
      <c r="R178" t="str">
        <f>VLOOKUP(P178,[1]Sheet1!$A$1:$C$40,3,FALSE)</f>
        <v>Herbicide</v>
      </c>
    </row>
    <row r="179" spans="1:18" ht="22" customHeight="1" x14ac:dyDescent="0.3">
      <c r="A179" s="5">
        <v>43849</v>
      </c>
      <c r="B179" s="12" t="str">
        <f t="shared" si="21"/>
        <v>January, 2020</v>
      </c>
      <c r="C179" s="12" t="str">
        <f t="shared" si="22"/>
        <v>January, 2020´</v>
      </c>
      <c r="D179" s="6" t="s">
        <v>37</v>
      </c>
      <c r="E179" s="13" t="s">
        <v>1937</v>
      </c>
      <c r="F179" s="6" t="s">
        <v>20</v>
      </c>
      <c r="G179" s="6" t="s">
        <v>187</v>
      </c>
      <c r="H179" s="6" t="s">
        <v>14</v>
      </c>
      <c r="I179" s="6" t="s">
        <v>21</v>
      </c>
      <c r="J179" s="6" t="s">
        <v>24</v>
      </c>
      <c r="K179" s="6" t="s">
        <v>167</v>
      </c>
      <c r="L179" s="7">
        <v>130390</v>
      </c>
      <c r="M179" s="7">
        <v>130.38999999999999</v>
      </c>
      <c r="N179" s="7">
        <v>433000</v>
      </c>
      <c r="O179">
        <f t="shared" si="20"/>
        <v>3.3208068103382162</v>
      </c>
      <c r="P179" t="str">
        <f t="shared" si="23"/>
        <v>Glyphosate</v>
      </c>
      <c r="Q179" t="str">
        <f>VLOOKUP(P179,[1]Sheet1!$A$1:$C$40,2,FALSE)</f>
        <v>Nufosate</v>
      </c>
      <c r="R179" t="str">
        <f>VLOOKUP(P179,[1]Sheet1!$A$1:$C$40,3,FALSE)</f>
        <v>Herbicide</v>
      </c>
    </row>
    <row r="180" spans="1:18" ht="22" customHeight="1" x14ac:dyDescent="0.3">
      <c r="A180" s="5">
        <v>43847</v>
      </c>
      <c r="B180" s="12" t="str">
        <f t="shared" si="21"/>
        <v>January, 2020</v>
      </c>
      <c r="C180" s="12" t="str">
        <f t="shared" si="22"/>
        <v>January, 2020´</v>
      </c>
      <c r="D180" s="6" t="s">
        <v>37</v>
      </c>
      <c r="E180" s="13" t="s">
        <v>1937</v>
      </c>
      <c r="F180" s="6" t="s">
        <v>20</v>
      </c>
      <c r="G180" s="6" t="s">
        <v>180</v>
      </c>
      <c r="H180" s="6" t="s">
        <v>14</v>
      </c>
      <c r="I180" s="6" t="s">
        <v>21</v>
      </c>
      <c r="J180" s="6" t="s">
        <v>169</v>
      </c>
      <c r="K180" s="6" t="s">
        <v>170</v>
      </c>
      <c r="L180" s="7">
        <v>10300</v>
      </c>
      <c r="M180" s="7">
        <v>10.3</v>
      </c>
      <c r="N180" s="7">
        <v>690000</v>
      </c>
      <c r="O180">
        <f t="shared" si="20"/>
        <v>66.990291262135926</v>
      </c>
      <c r="P180" t="str">
        <f>IF(ISNUMBER(SEARCH("FLUAZINAN",K180)),"Fluazinan",IF(ISNUMBER(SEARCH("CYPERMETHRIN",K180)),"Cypermethrin",IF(ISNUMBER(SEARCH("IMAZETAPIR",K180)),"Imazetapyr",IF(ISNUMBER(SEARCH("FIPRONIL",K180)),"Fipronil","FIX IT"))))</f>
        <v>Fipronil</v>
      </c>
      <c r="Q180" t="str">
        <f>VLOOKUP(P180,[1]Sheet1!$A$1:$C$40,2,FALSE)</f>
        <v>Not Identified</v>
      </c>
      <c r="R180" t="str">
        <f>VLOOKUP(P180,[1]Sheet1!$A$1:$C$40,3,FALSE)</f>
        <v>Insecticide</v>
      </c>
    </row>
    <row r="181" spans="1:18" ht="22" customHeight="1" x14ac:dyDescent="0.3">
      <c r="A181" s="2">
        <v>43846</v>
      </c>
      <c r="B181" s="12" t="str">
        <f t="shared" si="21"/>
        <v>January, 2020</v>
      </c>
      <c r="C181" s="12" t="str">
        <f t="shared" si="22"/>
        <v>January, 2020´</v>
      </c>
      <c r="D181" s="3" t="s">
        <v>64</v>
      </c>
      <c r="E181" s="13" t="s">
        <v>1937</v>
      </c>
      <c r="F181" s="3" t="s">
        <v>12</v>
      </c>
      <c r="G181" s="3" t="s">
        <v>111</v>
      </c>
      <c r="H181" s="3" t="s">
        <v>189</v>
      </c>
      <c r="I181" s="3" t="s">
        <v>15</v>
      </c>
      <c r="J181" s="3" t="s">
        <v>190</v>
      </c>
      <c r="K181" s="3" t="s">
        <v>191</v>
      </c>
      <c r="L181" s="4">
        <v>65884</v>
      </c>
      <c r="M181" s="4">
        <v>65.88</v>
      </c>
      <c r="N181" s="4">
        <v>491000</v>
      </c>
      <c r="O181">
        <f t="shared" si="20"/>
        <v>7.452492259122093</v>
      </c>
      <c r="P181" t="str">
        <f t="shared" ref="P181:P184" si="32">IF(ISNUMBER(SEARCH("CLORPIRIFOS",K181)),"Chlorpyrifos",IF(ISNUMBER(SEARCH("TEBUCONAZOLE",K181)),"Tebuconazole",IF(ISNUMBER(SEARCH("ACID",K181)),"2,4-Dichlorophenoxyacetic acid",IF(ISNUMBER(SEARCH("ACETAMIPRID",K181)),"Acetamiprid",IF(ISNUMBER(SEARCH("NUFURON",K181)),"Metsulfuron",IF(ISNUMBER(SEARCH("MONOISOPROPYLAMINE",K181)),"Isopropylamine","FIX IT"))))))</f>
        <v>2,4-Dichlorophenoxyacetic acid</v>
      </c>
      <c r="Q181" t="str">
        <f>VLOOKUP(P181,[1]Sheet1!$A$1:$C$40,2,FALSE)</f>
        <v>2,4 D</v>
      </c>
      <c r="R181" t="str">
        <f>VLOOKUP(P181,[1]Sheet1!$A$1:$C$40,3,FALSE)</f>
        <v>Herbicide</v>
      </c>
    </row>
    <row r="182" spans="1:18" ht="22" customHeight="1" x14ac:dyDescent="0.3">
      <c r="A182" s="5">
        <v>43846</v>
      </c>
      <c r="B182" s="12" t="str">
        <f t="shared" si="21"/>
        <v>January, 2020</v>
      </c>
      <c r="C182" s="12" t="str">
        <f t="shared" si="22"/>
        <v>January, 2020´</v>
      </c>
      <c r="D182" s="6" t="s">
        <v>64</v>
      </c>
      <c r="E182" s="13" t="s">
        <v>1937</v>
      </c>
      <c r="F182" s="6" t="s">
        <v>12</v>
      </c>
      <c r="G182" s="6" t="s">
        <v>111</v>
      </c>
      <c r="H182" s="6" t="s">
        <v>189</v>
      </c>
      <c r="I182" s="6" t="s">
        <v>15</v>
      </c>
      <c r="J182" s="6" t="s">
        <v>190</v>
      </c>
      <c r="K182" s="6" t="s">
        <v>192</v>
      </c>
      <c r="L182" s="7">
        <v>65884</v>
      </c>
      <c r="M182" s="7">
        <v>65.88</v>
      </c>
      <c r="N182" s="7">
        <v>491000</v>
      </c>
      <c r="O182">
        <f t="shared" si="20"/>
        <v>7.452492259122093</v>
      </c>
      <c r="P182" t="str">
        <f t="shared" si="32"/>
        <v>2,4-Dichlorophenoxyacetic acid</v>
      </c>
      <c r="Q182" t="str">
        <f>VLOOKUP(P182,[1]Sheet1!$A$1:$C$40,2,FALSE)</f>
        <v>2,4 D</v>
      </c>
      <c r="R182" t="str">
        <f>VLOOKUP(P182,[1]Sheet1!$A$1:$C$40,3,FALSE)</f>
        <v>Herbicide</v>
      </c>
    </row>
    <row r="183" spans="1:18" ht="22" customHeight="1" x14ac:dyDescent="0.3">
      <c r="A183" s="2">
        <v>43846</v>
      </c>
      <c r="B183" s="12" t="str">
        <f t="shared" si="21"/>
        <v>January, 2020</v>
      </c>
      <c r="C183" s="12" t="str">
        <f t="shared" si="22"/>
        <v>January, 2020´</v>
      </c>
      <c r="D183" s="3" t="s">
        <v>64</v>
      </c>
      <c r="E183" s="13" t="s">
        <v>1937</v>
      </c>
      <c r="F183" s="3" t="s">
        <v>12</v>
      </c>
      <c r="G183" s="3" t="s">
        <v>111</v>
      </c>
      <c r="H183" s="3" t="s">
        <v>189</v>
      </c>
      <c r="I183" s="3" t="s">
        <v>15</v>
      </c>
      <c r="J183" s="3" t="s">
        <v>193</v>
      </c>
      <c r="K183" s="3" t="s">
        <v>194</v>
      </c>
      <c r="L183" s="4">
        <v>16941</v>
      </c>
      <c r="M183" s="4">
        <v>16.940000000000001</v>
      </c>
      <c r="N183" s="4">
        <v>10100</v>
      </c>
      <c r="O183">
        <f t="shared" si="20"/>
        <v>0.59618676583436636</v>
      </c>
      <c r="P183" t="str">
        <f t="shared" si="32"/>
        <v>2,4-Dichlorophenoxyacetic acid</v>
      </c>
      <c r="Q183" t="str">
        <f>VLOOKUP(P183,[1]Sheet1!$A$1:$C$40,2,FALSE)</f>
        <v>2,4 D</v>
      </c>
      <c r="R183" t="str">
        <f>VLOOKUP(P183,[1]Sheet1!$A$1:$C$40,3,FALSE)</f>
        <v>Herbicide</v>
      </c>
    </row>
    <row r="184" spans="1:18" ht="22" customHeight="1" x14ac:dyDescent="0.3">
      <c r="A184" s="5">
        <v>43845</v>
      </c>
      <c r="B184" s="12" t="str">
        <f t="shared" si="21"/>
        <v>January, 2020</v>
      </c>
      <c r="C184" s="12" t="str">
        <f t="shared" si="22"/>
        <v>January, 2020´</v>
      </c>
      <c r="D184" s="6" t="s">
        <v>37</v>
      </c>
      <c r="E184" s="13" t="s">
        <v>1937</v>
      </c>
      <c r="F184" s="6" t="s">
        <v>20</v>
      </c>
      <c r="G184" s="6" t="s">
        <v>72</v>
      </c>
      <c r="H184" s="6" t="s">
        <v>73</v>
      </c>
      <c r="I184" s="6" t="s">
        <v>21</v>
      </c>
      <c r="J184" s="6" t="s">
        <v>74</v>
      </c>
      <c r="K184" s="6" t="s">
        <v>103</v>
      </c>
      <c r="L184" s="7">
        <v>117597</v>
      </c>
      <c r="M184" s="7">
        <v>117.6</v>
      </c>
      <c r="N184" s="7">
        <v>464000</v>
      </c>
      <c r="O184">
        <f t="shared" si="20"/>
        <v>3.9456788863661489</v>
      </c>
      <c r="P184" t="str">
        <f t="shared" si="32"/>
        <v>Isopropylamine</v>
      </c>
      <c r="Q184" t="str">
        <f>VLOOKUP(P184,[1]Sheet1!$A$1:$C$40,2,FALSE)</f>
        <v>Not Identified</v>
      </c>
      <c r="R184" t="str">
        <f>VLOOKUP(P184,[1]Sheet1!$A$1:$C$40,3,FALSE)</f>
        <v>General Chemical</v>
      </c>
    </row>
    <row r="185" spans="1:18" ht="22" customHeight="1" x14ac:dyDescent="0.3">
      <c r="A185" s="2">
        <v>43845</v>
      </c>
      <c r="B185" s="12" t="str">
        <f t="shared" si="21"/>
        <v>January, 2020</v>
      </c>
      <c r="C185" s="12" t="str">
        <f t="shared" si="22"/>
        <v>January, 2020´</v>
      </c>
      <c r="D185" s="3" t="s">
        <v>37</v>
      </c>
      <c r="E185" s="13" t="s">
        <v>1937</v>
      </c>
      <c r="F185" s="3" t="s">
        <v>20</v>
      </c>
      <c r="G185" s="3" t="s">
        <v>171</v>
      </c>
      <c r="H185" s="3" t="s">
        <v>34</v>
      </c>
      <c r="I185" s="3" t="s">
        <v>21</v>
      </c>
      <c r="J185" s="3" t="s">
        <v>35</v>
      </c>
      <c r="K185" s="3" t="s">
        <v>195</v>
      </c>
      <c r="L185" s="4">
        <v>44064</v>
      </c>
      <c r="M185" s="4">
        <v>44.06</v>
      </c>
      <c r="N185" s="4">
        <v>406000</v>
      </c>
      <c r="O185">
        <f t="shared" si="20"/>
        <v>9.2138707334785774</v>
      </c>
      <c r="P185" t="str">
        <f t="shared" si="23"/>
        <v>Imidacloprid</v>
      </c>
      <c r="Q185" t="str">
        <f>VLOOKUP(P185,[1]Sheet1!$A$1:$C$40,2,FALSE)</f>
        <v>Nuprid</v>
      </c>
      <c r="R185" t="str">
        <f>VLOOKUP(P185,[1]Sheet1!$A$1:$C$40,3,FALSE)</f>
        <v>Insecticide</v>
      </c>
    </row>
    <row r="186" spans="1:18" ht="22" customHeight="1" x14ac:dyDescent="0.3">
      <c r="A186" s="5">
        <v>43845</v>
      </c>
      <c r="B186" s="12" t="str">
        <f t="shared" si="21"/>
        <v>January, 2020</v>
      </c>
      <c r="C186" s="12" t="str">
        <f t="shared" si="22"/>
        <v>January, 2020´</v>
      </c>
      <c r="D186" s="6" t="s">
        <v>37</v>
      </c>
      <c r="E186" s="13" t="s">
        <v>1937</v>
      </c>
      <c r="F186" s="6" t="s">
        <v>20</v>
      </c>
      <c r="G186" s="6" t="s">
        <v>171</v>
      </c>
      <c r="H186" s="6" t="s">
        <v>34</v>
      </c>
      <c r="I186" s="6" t="s">
        <v>21</v>
      </c>
      <c r="J186" s="6" t="s">
        <v>35</v>
      </c>
      <c r="K186" s="6" t="s">
        <v>195</v>
      </c>
      <c r="L186" s="7">
        <v>44064</v>
      </c>
      <c r="M186" s="7">
        <v>44.06</v>
      </c>
      <c r="N186" s="7">
        <v>406000</v>
      </c>
      <c r="O186">
        <f t="shared" si="20"/>
        <v>9.2138707334785774</v>
      </c>
      <c r="P186" t="str">
        <f t="shared" si="23"/>
        <v>Imidacloprid</v>
      </c>
      <c r="Q186" t="str">
        <f>VLOOKUP(P186,[1]Sheet1!$A$1:$C$40,2,FALSE)</f>
        <v>Nuprid</v>
      </c>
      <c r="R186" t="str">
        <f>VLOOKUP(P186,[1]Sheet1!$A$1:$C$40,3,FALSE)</f>
        <v>Insecticide</v>
      </c>
    </row>
    <row r="187" spans="1:18" ht="22" customHeight="1" x14ac:dyDescent="0.3">
      <c r="A187" s="2">
        <v>43845</v>
      </c>
      <c r="B187" s="12" t="str">
        <f t="shared" si="21"/>
        <v>January, 2020</v>
      </c>
      <c r="C187" s="12" t="str">
        <f t="shared" si="22"/>
        <v>January, 2020´</v>
      </c>
      <c r="D187" s="3" t="s">
        <v>37</v>
      </c>
      <c r="E187" s="13" t="s">
        <v>1937</v>
      </c>
      <c r="F187" s="3" t="s">
        <v>20</v>
      </c>
      <c r="G187" s="3" t="s">
        <v>171</v>
      </c>
      <c r="H187" s="3" t="s">
        <v>34</v>
      </c>
      <c r="I187" s="3" t="s">
        <v>21</v>
      </c>
      <c r="J187" s="3" t="s">
        <v>35</v>
      </c>
      <c r="K187" s="3" t="s">
        <v>196</v>
      </c>
      <c r="L187" s="4">
        <v>22032</v>
      </c>
      <c r="M187" s="4">
        <v>22.03</v>
      </c>
      <c r="N187" s="4">
        <v>203000</v>
      </c>
      <c r="O187">
        <f t="shared" si="20"/>
        <v>9.2138707334785774</v>
      </c>
      <c r="P187" t="str">
        <f t="shared" si="23"/>
        <v>Imidacloprid</v>
      </c>
      <c r="Q187" t="str">
        <f>VLOOKUP(P187,[1]Sheet1!$A$1:$C$40,2,FALSE)</f>
        <v>Nuprid</v>
      </c>
      <c r="R187" t="str">
        <f>VLOOKUP(P187,[1]Sheet1!$A$1:$C$40,3,FALSE)</f>
        <v>Insecticide</v>
      </c>
    </row>
    <row r="188" spans="1:18" ht="22" customHeight="1" x14ac:dyDescent="0.3">
      <c r="A188" s="5">
        <v>43845</v>
      </c>
      <c r="B188" s="12" t="str">
        <f t="shared" si="21"/>
        <v>January, 2020</v>
      </c>
      <c r="C188" s="12" t="str">
        <f t="shared" si="22"/>
        <v>January, 2020´</v>
      </c>
      <c r="D188" s="6" t="s">
        <v>37</v>
      </c>
      <c r="E188" s="13" t="s">
        <v>1937</v>
      </c>
      <c r="F188" s="6" t="s">
        <v>20</v>
      </c>
      <c r="G188" s="6" t="s">
        <v>72</v>
      </c>
      <c r="H188" s="6" t="s">
        <v>73</v>
      </c>
      <c r="I188" s="6" t="s">
        <v>21</v>
      </c>
      <c r="J188" s="6" t="s">
        <v>74</v>
      </c>
      <c r="K188" s="6" t="s">
        <v>103</v>
      </c>
      <c r="L188" s="7">
        <v>116266</v>
      </c>
      <c r="M188" s="7">
        <v>116.27</v>
      </c>
      <c r="N188" s="7">
        <v>459000</v>
      </c>
      <c r="O188">
        <f t="shared" si="20"/>
        <v>3.9478437376361102</v>
      </c>
      <c r="P188" t="str">
        <f t="shared" ref="P188:P190" si="33">IF(ISNUMBER(SEARCH("CLORPIRIFOS",K188)),"Chlorpyrifos",IF(ISNUMBER(SEARCH("TEBUCONAZOLE",K188)),"Tebuconazole",IF(ISNUMBER(SEARCH("ACID",K188)),"2,4-Dichlorophenoxyacetic acid",IF(ISNUMBER(SEARCH("ACETAMIPRID",K188)),"Acetamiprid",IF(ISNUMBER(SEARCH("NUFURON",K188)),"Metsulfuron",IF(ISNUMBER(SEARCH("MONOISOPROPYLAMINE",K188)),"Isopropylamine","FIX IT"))))))</f>
        <v>Isopropylamine</v>
      </c>
      <c r="Q188" t="str">
        <f>VLOOKUP(P188,[1]Sheet1!$A$1:$C$40,2,FALSE)</f>
        <v>Not Identified</v>
      </c>
      <c r="R188" t="str">
        <f>VLOOKUP(P188,[1]Sheet1!$A$1:$C$40,3,FALSE)</f>
        <v>General Chemical</v>
      </c>
    </row>
    <row r="189" spans="1:18" ht="22" customHeight="1" x14ac:dyDescent="0.3">
      <c r="A189" s="2">
        <v>43845</v>
      </c>
      <c r="B189" s="12" t="str">
        <f t="shared" si="21"/>
        <v>January, 2020</v>
      </c>
      <c r="C189" s="12" t="str">
        <f t="shared" si="22"/>
        <v>January, 2020´</v>
      </c>
      <c r="D189" s="3" t="s">
        <v>37</v>
      </c>
      <c r="E189" s="13" t="s">
        <v>1937</v>
      </c>
      <c r="F189" s="3" t="s">
        <v>20</v>
      </c>
      <c r="G189" s="3" t="s">
        <v>72</v>
      </c>
      <c r="H189" s="3" t="s">
        <v>73</v>
      </c>
      <c r="I189" s="3" t="s">
        <v>21</v>
      </c>
      <c r="J189" s="3" t="s">
        <v>74</v>
      </c>
      <c r="K189" s="3" t="s">
        <v>103</v>
      </c>
      <c r="L189" s="4">
        <v>116318</v>
      </c>
      <c r="M189" s="4">
        <v>116.32</v>
      </c>
      <c r="N189" s="4">
        <v>459000</v>
      </c>
      <c r="O189">
        <f t="shared" si="20"/>
        <v>3.9460788528000825</v>
      </c>
      <c r="P189" t="str">
        <f t="shared" si="33"/>
        <v>Isopropylamine</v>
      </c>
      <c r="Q189" t="str">
        <f>VLOOKUP(P189,[1]Sheet1!$A$1:$C$40,2,FALSE)</f>
        <v>Not Identified</v>
      </c>
      <c r="R189" t="str">
        <f>VLOOKUP(P189,[1]Sheet1!$A$1:$C$40,3,FALSE)</f>
        <v>General Chemical</v>
      </c>
    </row>
    <row r="190" spans="1:18" ht="22" customHeight="1" x14ac:dyDescent="0.3">
      <c r="A190" s="5">
        <v>43845</v>
      </c>
      <c r="B190" s="12" t="str">
        <f t="shared" si="21"/>
        <v>January, 2020</v>
      </c>
      <c r="C190" s="12" t="str">
        <f t="shared" si="22"/>
        <v>January, 2020´</v>
      </c>
      <c r="D190" s="6" t="s">
        <v>37</v>
      </c>
      <c r="E190" s="13" t="s">
        <v>1937</v>
      </c>
      <c r="F190" s="6" t="s">
        <v>20</v>
      </c>
      <c r="G190" s="6" t="s">
        <v>72</v>
      </c>
      <c r="H190" s="6" t="s">
        <v>73</v>
      </c>
      <c r="I190" s="6" t="s">
        <v>21</v>
      </c>
      <c r="J190" s="6" t="s">
        <v>74</v>
      </c>
      <c r="K190" s="6" t="s">
        <v>103</v>
      </c>
      <c r="L190" s="7">
        <v>116756</v>
      </c>
      <c r="M190" s="7">
        <v>116.76</v>
      </c>
      <c r="N190" s="7">
        <v>461000</v>
      </c>
      <c r="O190">
        <f t="shared" si="20"/>
        <v>3.9484052211449518</v>
      </c>
      <c r="P190" t="str">
        <f t="shared" si="33"/>
        <v>Isopropylamine</v>
      </c>
      <c r="Q190" t="str">
        <f>VLOOKUP(P190,[1]Sheet1!$A$1:$C$40,2,FALSE)</f>
        <v>Not Identified</v>
      </c>
      <c r="R190" t="str">
        <f>VLOOKUP(P190,[1]Sheet1!$A$1:$C$40,3,FALSE)</f>
        <v>General Chemical</v>
      </c>
    </row>
    <row r="191" spans="1:18" ht="22" customHeight="1" x14ac:dyDescent="0.3">
      <c r="A191" s="2">
        <v>43845</v>
      </c>
      <c r="B191" s="12" t="str">
        <f t="shared" si="21"/>
        <v>January, 2020</v>
      </c>
      <c r="C191" s="12" t="str">
        <f t="shared" si="22"/>
        <v>January, 2020´</v>
      </c>
      <c r="D191" s="3" t="s">
        <v>37</v>
      </c>
      <c r="E191" s="13" t="s">
        <v>1937</v>
      </c>
      <c r="F191" s="3" t="s">
        <v>20</v>
      </c>
      <c r="G191" s="3" t="s">
        <v>76</v>
      </c>
      <c r="H191" s="3" t="s">
        <v>73</v>
      </c>
      <c r="I191" s="3" t="s">
        <v>21</v>
      </c>
      <c r="J191" s="3" t="s">
        <v>77</v>
      </c>
      <c r="K191" s="3" t="s">
        <v>197</v>
      </c>
      <c r="L191" s="4">
        <v>51832</v>
      </c>
      <c r="M191" s="4">
        <v>51.83</v>
      </c>
      <c r="N191" s="4">
        <v>137000</v>
      </c>
      <c r="O191">
        <f t="shared" si="20"/>
        <v>2.6431548078407161</v>
      </c>
      <c r="P191" t="str">
        <f>IF(ISNUMBER(SEARCH("TRITON",K191)),"Surfactant",IF(ISNUMBER(SEARCH("DIMETHYLAMINE",K191)),"Dimethylamine",IF(ISNUMBER(SEARCH("FLUAZINAN",K191)),"Fluazinan","FIX IT")))</f>
        <v>Surfactant</v>
      </c>
      <c r="Q191" t="str">
        <f>VLOOKUP(P191,[1]Sheet1!$A$1:$C$40,2,FALSE)</f>
        <v>Triton</v>
      </c>
      <c r="R191" t="str">
        <f>VLOOKUP(P191,[1]Sheet1!$A$1:$C$40,3,FALSE)</f>
        <v>Surfactant</v>
      </c>
    </row>
    <row r="192" spans="1:18" ht="22" customHeight="1" x14ac:dyDescent="0.3">
      <c r="A192" s="5">
        <v>43843</v>
      </c>
      <c r="B192" s="12" t="str">
        <f t="shared" si="21"/>
        <v>January, 2020</v>
      </c>
      <c r="C192" s="12" t="str">
        <f t="shared" si="22"/>
        <v>January, 2020´</v>
      </c>
      <c r="D192" s="6" t="s">
        <v>37</v>
      </c>
      <c r="E192" s="13" t="s">
        <v>1937</v>
      </c>
      <c r="F192" s="6" t="s">
        <v>20</v>
      </c>
      <c r="G192" s="6" t="s">
        <v>38</v>
      </c>
      <c r="H192" s="6" t="s">
        <v>39</v>
      </c>
      <c r="I192" s="6" t="s">
        <v>21</v>
      </c>
      <c r="J192" s="6" t="s">
        <v>40</v>
      </c>
      <c r="K192" s="6" t="s">
        <v>198</v>
      </c>
      <c r="L192" s="7">
        <v>42750</v>
      </c>
      <c r="M192" s="7">
        <v>42.75</v>
      </c>
      <c r="N192" s="7">
        <v>969000</v>
      </c>
      <c r="O192">
        <f t="shared" si="20"/>
        <v>22.666666666666668</v>
      </c>
      <c r="P192" t="str">
        <f t="shared" si="23"/>
        <v>Cyhalothrin</v>
      </c>
      <c r="Q192" t="str">
        <f>VLOOKUP(P192,[1]Sheet1!$A$1:$C$40,2,FALSE)</f>
        <v>Kaiso</v>
      </c>
      <c r="R192" t="str">
        <f>VLOOKUP(P192,[1]Sheet1!$A$1:$C$40,3,FALSE)</f>
        <v>Pesticide</v>
      </c>
    </row>
    <row r="193" spans="1:18" ht="22" customHeight="1" x14ac:dyDescent="0.3">
      <c r="A193" s="2">
        <v>43842</v>
      </c>
      <c r="B193" s="12" t="str">
        <f t="shared" si="21"/>
        <v>January, 2020</v>
      </c>
      <c r="C193" s="12" t="str">
        <f t="shared" si="22"/>
        <v>January, 2020´</v>
      </c>
      <c r="D193" s="3" t="s">
        <v>37</v>
      </c>
      <c r="E193" s="13" t="s">
        <v>1937</v>
      </c>
      <c r="F193" s="3" t="s">
        <v>20</v>
      </c>
      <c r="G193" s="3" t="s">
        <v>171</v>
      </c>
      <c r="H193" s="3" t="s">
        <v>34</v>
      </c>
      <c r="I193" s="3" t="s">
        <v>21</v>
      </c>
      <c r="J193" s="3" t="s">
        <v>29</v>
      </c>
      <c r="K193" s="3" t="s">
        <v>199</v>
      </c>
      <c r="L193" s="4">
        <v>93500</v>
      </c>
      <c r="M193" s="4">
        <v>93.5</v>
      </c>
      <c r="N193" s="4">
        <v>1669000</v>
      </c>
      <c r="O193">
        <f t="shared" si="20"/>
        <v>17.850267379679146</v>
      </c>
      <c r="P193" t="str">
        <f t="shared" ref="P193:P207" si="34">IF(ISNUMBER(SEARCH("CLORPIRIFOS",K193)),"Chlorpyrifos",IF(ISNUMBER(SEARCH("TEBUCONAZOLE",K193)),"Tebuconazole",IF(ISNUMBER(SEARCH("ACID",K193)),"2,4-Dichlorophenoxyacetic acid",IF(ISNUMBER(SEARCH("ACETAMIPRID",K193)),"Acetamiprid",IF(ISNUMBER(SEARCH("NUFURON",K193)),"Metsulfuron",IF(ISNUMBER(SEARCH("MONOISOPROPYLAMINE",K193)),"Isopropylamine","FIX IT"))))))</f>
        <v>2,4-Dichlorophenoxyacetic acid</v>
      </c>
      <c r="Q193" t="str">
        <f>VLOOKUP(P193,[1]Sheet1!$A$1:$C$40,2,FALSE)</f>
        <v>2,4 D</v>
      </c>
      <c r="R193" t="str">
        <f>VLOOKUP(P193,[1]Sheet1!$A$1:$C$40,3,FALSE)</f>
        <v>Herbicide</v>
      </c>
    </row>
    <row r="194" spans="1:18" ht="22" customHeight="1" x14ac:dyDescent="0.3">
      <c r="A194" s="5">
        <v>43842</v>
      </c>
      <c r="B194" s="12" t="str">
        <f t="shared" si="21"/>
        <v>January, 2020</v>
      </c>
      <c r="C194" s="12" t="str">
        <f t="shared" si="22"/>
        <v>January, 2020´</v>
      </c>
      <c r="D194" s="6" t="s">
        <v>37</v>
      </c>
      <c r="E194" s="13" t="s">
        <v>1937</v>
      </c>
      <c r="F194" s="6" t="s">
        <v>20</v>
      </c>
      <c r="G194" s="6" t="s">
        <v>111</v>
      </c>
      <c r="H194" s="6" t="s">
        <v>189</v>
      </c>
      <c r="I194" s="6" t="s">
        <v>21</v>
      </c>
      <c r="J194" s="6" t="s">
        <v>29</v>
      </c>
      <c r="K194" s="6" t="s">
        <v>200</v>
      </c>
      <c r="L194" s="7">
        <v>6545</v>
      </c>
      <c r="M194" s="7">
        <v>6.55</v>
      </c>
      <c r="N194" s="7">
        <v>26700</v>
      </c>
      <c r="O194">
        <f t="shared" ref="O194:O255" si="35">N194/L194</f>
        <v>4.0794499618029025</v>
      </c>
      <c r="P194" t="str">
        <f t="shared" si="34"/>
        <v>2,4-Dichlorophenoxyacetic acid</v>
      </c>
      <c r="Q194" t="str">
        <f>VLOOKUP(P194,[1]Sheet1!$A$1:$C$40,2,FALSE)</f>
        <v>2,4 D</v>
      </c>
      <c r="R194" t="str">
        <f>VLOOKUP(P194,[1]Sheet1!$A$1:$C$40,3,FALSE)</f>
        <v>Herbicide</v>
      </c>
    </row>
    <row r="195" spans="1:18" ht="22" customHeight="1" x14ac:dyDescent="0.3">
      <c r="A195" s="2">
        <v>43842</v>
      </c>
      <c r="B195" s="12" t="str">
        <f t="shared" ref="B195:B258" si="36">TEXT(A195,"MMMM, YYYY")</f>
        <v>January, 2020</v>
      </c>
      <c r="C195" s="12" t="str">
        <f t="shared" ref="C195:C258" si="37">B195&amp;"´"</f>
        <v>January, 2020´</v>
      </c>
      <c r="D195" s="3" t="s">
        <v>37</v>
      </c>
      <c r="E195" s="13" t="s">
        <v>1937</v>
      </c>
      <c r="F195" s="3" t="s">
        <v>20</v>
      </c>
      <c r="G195" s="3" t="s">
        <v>171</v>
      </c>
      <c r="H195" s="3" t="s">
        <v>34</v>
      </c>
      <c r="I195" s="3" t="s">
        <v>21</v>
      </c>
      <c r="J195" s="3" t="s">
        <v>29</v>
      </c>
      <c r="K195" s="3" t="s">
        <v>199</v>
      </c>
      <c r="L195" s="4">
        <v>93500</v>
      </c>
      <c r="M195" s="4">
        <v>93.5</v>
      </c>
      <c r="N195" s="4">
        <v>1669000</v>
      </c>
      <c r="O195">
        <f t="shared" si="35"/>
        <v>17.850267379679146</v>
      </c>
      <c r="P195" t="str">
        <f t="shared" si="34"/>
        <v>2,4-Dichlorophenoxyacetic acid</v>
      </c>
      <c r="Q195" t="str">
        <f>VLOOKUP(P195,[1]Sheet1!$A$1:$C$40,2,FALSE)</f>
        <v>2,4 D</v>
      </c>
      <c r="R195" t="str">
        <f>VLOOKUP(P195,[1]Sheet1!$A$1:$C$40,3,FALSE)</f>
        <v>Herbicide</v>
      </c>
    </row>
    <row r="196" spans="1:18" ht="22" customHeight="1" x14ac:dyDescent="0.3">
      <c r="A196" s="5">
        <v>43839</v>
      </c>
      <c r="B196" s="12" t="str">
        <f t="shared" si="36"/>
        <v>January, 2020</v>
      </c>
      <c r="C196" s="12" t="str">
        <f t="shared" si="37"/>
        <v>January, 2020´</v>
      </c>
      <c r="D196" s="6" t="s">
        <v>37</v>
      </c>
      <c r="E196" s="13" t="s">
        <v>1937</v>
      </c>
      <c r="F196" s="6" t="s">
        <v>20</v>
      </c>
      <c r="G196" s="6" t="s">
        <v>42</v>
      </c>
      <c r="H196" s="6" t="s">
        <v>43</v>
      </c>
      <c r="I196" s="6" t="s">
        <v>21</v>
      </c>
      <c r="J196" s="6" t="s">
        <v>201</v>
      </c>
      <c r="K196" s="6" t="s">
        <v>202</v>
      </c>
      <c r="L196" s="7">
        <v>21179</v>
      </c>
      <c r="M196" s="7">
        <v>21.18</v>
      </c>
      <c r="N196" s="7">
        <v>563000</v>
      </c>
      <c r="O196">
        <f t="shared" si="35"/>
        <v>26.582935927097598</v>
      </c>
      <c r="P196" t="str">
        <f t="shared" si="34"/>
        <v>Chlorpyrifos</v>
      </c>
      <c r="Q196" t="str">
        <f>VLOOKUP(P196,[1]Sheet1!$A$1:$C$40,2,FALSE)</f>
        <v>Agripec</v>
      </c>
      <c r="R196" t="str">
        <f>VLOOKUP(P196,[1]Sheet1!$A$1:$C$40,3,FALSE)</f>
        <v>Pesticide</v>
      </c>
    </row>
    <row r="197" spans="1:18" ht="22" customHeight="1" x14ac:dyDescent="0.3">
      <c r="A197" s="2">
        <v>43839</v>
      </c>
      <c r="B197" s="12" t="str">
        <f t="shared" si="36"/>
        <v>January, 2020</v>
      </c>
      <c r="C197" s="12" t="str">
        <f t="shared" si="37"/>
        <v>January, 2020´</v>
      </c>
      <c r="D197" s="3" t="s">
        <v>64</v>
      </c>
      <c r="E197" s="13" t="s">
        <v>1937</v>
      </c>
      <c r="F197" s="3" t="s">
        <v>12</v>
      </c>
      <c r="G197" s="3" t="s">
        <v>203</v>
      </c>
      <c r="H197" s="3" t="s">
        <v>39</v>
      </c>
      <c r="I197" s="3" t="s">
        <v>15</v>
      </c>
      <c r="J197" s="3" t="s">
        <v>204</v>
      </c>
      <c r="K197" s="3" t="s">
        <v>205</v>
      </c>
      <c r="L197" s="4">
        <v>109760</v>
      </c>
      <c r="M197" s="4">
        <v>109.76</v>
      </c>
      <c r="N197" s="4">
        <v>351000</v>
      </c>
      <c r="O197">
        <f t="shared" si="35"/>
        <v>3.1978862973760931</v>
      </c>
      <c r="P197" t="str">
        <f>IF(ISNUMBER(SEARCH("CIPERMET",K197)),"Cypermethrin",IF(ISNUMBER(SEARCH("MANFIL",K197)),"Mancozeb",IF(ISNUMBER(SEARCH("ISOPROPYLAMINE",K197)),"Isopropylamine",IF(ISNUMBER(SEARCH("CARBENDAZIN",K197)),"Carbendazin",IF(ISNUMBER(SEARCH("CHLORPYRIFOS",K197)),"Chlorpyrifos","FIX IT")))))</f>
        <v>Mancozeb</v>
      </c>
      <c r="Q197" t="str">
        <f>VLOOKUP(P197,[1]Sheet1!$A$1:$C$40,2,FALSE)</f>
        <v>Manfill 800 WP</v>
      </c>
      <c r="R197" t="str">
        <f>VLOOKUP(P197,[1]Sheet1!$A$1:$C$40,3,FALSE)</f>
        <v>Fungicide</v>
      </c>
    </row>
    <row r="198" spans="1:18" ht="22" customHeight="1" x14ac:dyDescent="0.3">
      <c r="A198" s="5">
        <v>43839</v>
      </c>
      <c r="B198" s="12" t="str">
        <f t="shared" si="36"/>
        <v>January, 2020</v>
      </c>
      <c r="C198" s="12" t="str">
        <f t="shared" si="37"/>
        <v>January, 2020´</v>
      </c>
      <c r="D198" s="6" t="s">
        <v>37</v>
      </c>
      <c r="E198" s="13" t="s">
        <v>1937</v>
      </c>
      <c r="F198" s="6" t="s">
        <v>20</v>
      </c>
      <c r="G198" s="6" t="s">
        <v>42</v>
      </c>
      <c r="H198" s="6" t="s">
        <v>43</v>
      </c>
      <c r="I198" s="6" t="s">
        <v>21</v>
      </c>
      <c r="J198" s="6" t="s">
        <v>201</v>
      </c>
      <c r="K198" s="6" t="s">
        <v>202</v>
      </c>
      <c r="L198" s="7">
        <v>21185</v>
      </c>
      <c r="M198" s="7">
        <v>21.18</v>
      </c>
      <c r="N198" s="7">
        <v>563000</v>
      </c>
      <c r="O198">
        <f t="shared" si="35"/>
        <v>26.575407127684681</v>
      </c>
      <c r="P198" t="str">
        <f t="shared" si="34"/>
        <v>Chlorpyrifos</v>
      </c>
      <c r="Q198" t="str">
        <f>VLOOKUP(P198,[1]Sheet1!$A$1:$C$40,2,FALSE)</f>
        <v>Agripec</v>
      </c>
      <c r="R198" t="str">
        <f>VLOOKUP(P198,[1]Sheet1!$A$1:$C$40,3,FALSE)</f>
        <v>Pesticide</v>
      </c>
    </row>
    <row r="199" spans="1:18" ht="22" customHeight="1" x14ac:dyDescent="0.3">
      <c r="A199" s="2">
        <v>43839</v>
      </c>
      <c r="B199" s="12" t="str">
        <f t="shared" si="36"/>
        <v>January, 2020</v>
      </c>
      <c r="C199" s="12" t="str">
        <f t="shared" si="37"/>
        <v>January, 2020´</v>
      </c>
      <c r="D199" s="3" t="s">
        <v>37</v>
      </c>
      <c r="E199" s="13" t="s">
        <v>1937</v>
      </c>
      <c r="F199" s="3" t="s">
        <v>20</v>
      </c>
      <c r="G199" s="3" t="s">
        <v>42</v>
      </c>
      <c r="H199" s="3" t="s">
        <v>43</v>
      </c>
      <c r="I199" s="3" t="s">
        <v>21</v>
      </c>
      <c r="J199" s="3" t="s">
        <v>201</v>
      </c>
      <c r="K199" s="3" t="s">
        <v>202</v>
      </c>
      <c r="L199" s="4">
        <v>21189</v>
      </c>
      <c r="M199" s="4">
        <v>21.19</v>
      </c>
      <c r="N199" s="4">
        <v>563000</v>
      </c>
      <c r="O199">
        <f t="shared" si="35"/>
        <v>26.570390296852139</v>
      </c>
      <c r="P199" t="str">
        <f t="shared" si="34"/>
        <v>Chlorpyrifos</v>
      </c>
      <c r="Q199" t="str">
        <f>VLOOKUP(P199,[1]Sheet1!$A$1:$C$40,2,FALSE)</f>
        <v>Agripec</v>
      </c>
      <c r="R199" t="str">
        <f>VLOOKUP(P199,[1]Sheet1!$A$1:$C$40,3,FALSE)</f>
        <v>Pesticide</v>
      </c>
    </row>
    <row r="200" spans="1:18" ht="22" customHeight="1" x14ac:dyDescent="0.3">
      <c r="A200" s="5">
        <v>43839</v>
      </c>
      <c r="B200" s="12" t="str">
        <f t="shared" si="36"/>
        <v>January, 2020</v>
      </c>
      <c r="C200" s="12" t="str">
        <f t="shared" si="37"/>
        <v>January, 2020´</v>
      </c>
      <c r="D200" s="6" t="s">
        <v>37</v>
      </c>
      <c r="E200" s="13" t="s">
        <v>1937</v>
      </c>
      <c r="F200" s="6" t="s">
        <v>20</v>
      </c>
      <c r="G200" s="6" t="s">
        <v>42</v>
      </c>
      <c r="H200" s="6" t="s">
        <v>43</v>
      </c>
      <c r="I200" s="6" t="s">
        <v>21</v>
      </c>
      <c r="J200" s="6" t="s">
        <v>44</v>
      </c>
      <c r="K200" s="6" t="s">
        <v>206</v>
      </c>
      <c r="L200" s="7">
        <v>21184</v>
      </c>
      <c r="M200" s="7">
        <v>21.18</v>
      </c>
      <c r="N200" s="7">
        <v>595000</v>
      </c>
      <c r="O200">
        <f t="shared" si="35"/>
        <v>28.087235649546827</v>
      </c>
      <c r="P200" t="str">
        <f t="shared" si="34"/>
        <v>Chlorpyrifos</v>
      </c>
      <c r="Q200" t="str">
        <f>VLOOKUP(P200,[1]Sheet1!$A$1:$C$40,2,FALSE)</f>
        <v>Agripec</v>
      </c>
      <c r="R200" t="str">
        <f>VLOOKUP(P200,[1]Sheet1!$A$1:$C$40,3,FALSE)</f>
        <v>Pesticide</v>
      </c>
    </row>
    <row r="201" spans="1:18" ht="22" customHeight="1" x14ac:dyDescent="0.3">
      <c r="A201" s="2">
        <v>43839</v>
      </c>
      <c r="B201" s="12" t="str">
        <f t="shared" si="36"/>
        <v>January, 2020</v>
      </c>
      <c r="C201" s="12" t="str">
        <f t="shared" si="37"/>
        <v>January, 2020´</v>
      </c>
      <c r="D201" s="3" t="s">
        <v>37</v>
      </c>
      <c r="E201" s="13" t="s">
        <v>1937</v>
      </c>
      <c r="F201" s="3" t="s">
        <v>20</v>
      </c>
      <c r="G201" s="3" t="s">
        <v>42</v>
      </c>
      <c r="H201" s="3" t="s">
        <v>43</v>
      </c>
      <c r="I201" s="3" t="s">
        <v>21</v>
      </c>
      <c r="J201" s="3" t="s">
        <v>201</v>
      </c>
      <c r="K201" s="3" t="s">
        <v>207</v>
      </c>
      <c r="L201" s="4">
        <v>21185</v>
      </c>
      <c r="M201" s="4">
        <v>21.18</v>
      </c>
      <c r="N201" s="4">
        <v>563000</v>
      </c>
      <c r="O201">
        <f t="shared" si="35"/>
        <v>26.575407127684681</v>
      </c>
      <c r="P201" t="str">
        <f t="shared" si="34"/>
        <v>Chlorpyrifos</v>
      </c>
      <c r="Q201" t="str">
        <f>VLOOKUP(P201,[1]Sheet1!$A$1:$C$40,2,FALSE)</f>
        <v>Agripec</v>
      </c>
      <c r="R201" t="str">
        <f>VLOOKUP(P201,[1]Sheet1!$A$1:$C$40,3,FALSE)</f>
        <v>Pesticide</v>
      </c>
    </row>
    <row r="202" spans="1:18" ht="22" customHeight="1" x14ac:dyDescent="0.3">
      <c r="A202" s="2">
        <v>43836</v>
      </c>
      <c r="B202" s="12" t="str">
        <f t="shared" si="36"/>
        <v>January, 2020</v>
      </c>
      <c r="C202" s="12" t="str">
        <f t="shared" si="37"/>
        <v>January, 2020´</v>
      </c>
      <c r="D202" s="3" t="s">
        <v>37</v>
      </c>
      <c r="E202" s="13" t="s">
        <v>1937</v>
      </c>
      <c r="F202" s="3" t="s">
        <v>20</v>
      </c>
      <c r="G202" s="3" t="s">
        <v>42</v>
      </c>
      <c r="H202" s="3" t="s">
        <v>43</v>
      </c>
      <c r="I202" s="3" t="s">
        <v>21</v>
      </c>
      <c r="J202" s="3" t="s">
        <v>44</v>
      </c>
      <c r="K202" s="3" t="s">
        <v>209</v>
      </c>
      <c r="L202" s="4">
        <v>105895</v>
      </c>
      <c r="M202" s="4">
        <v>105.89</v>
      </c>
      <c r="N202" s="4">
        <v>2975000</v>
      </c>
      <c r="O202">
        <f t="shared" si="35"/>
        <v>28.093866565937958</v>
      </c>
      <c r="P202" t="str">
        <f t="shared" si="34"/>
        <v>Chlorpyrifos</v>
      </c>
      <c r="Q202" t="str">
        <f>VLOOKUP(P202,[1]Sheet1!$A$1:$C$40,2,FALSE)</f>
        <v>Agripec</v>
      </c>
      <c r="R202" t="str">
        <f>VLOOKUP(P202,[1]Sheet1!$A$1:$C$40,3,FALSE)</f>
        <v>Pesticide</v>
      </c>
    </row>
    <row r="203" spans="1:18" ht="22" customHeight="1" x14ac:dyDescent="0.3">
      <c r="A203" s="5">
        <v>43836</v>
      </c>
      <c r="B203" s="12" t="str">
        <f t="shared" si="36"/>
        <v>January, 2020</v>
      </c>
      <c r="C203" s="12" t="str">
        <f t="shared" si="37"/>
        <v>January, 2020´</v>
      </c>
      <c r="D203" s="6" t="s">
        <v>37</v>
      </c>
      <c r="E203" s="13" t="s">
        <v>1937</v>
      </c>
      <c r="F203" s="6" t="s">
        <v>20</v>
      </c>
      <c r="G203" s="6" t="s">
        <v>27</v>
      </c>
      <c r="H203" s="6" t="s">
        <v>28</v>
      </c>
      <c r="I203" s="6" t="s">
        <v>21</v>
      </c>
      <c r="J203" s="6" t="s">
        <v>29</v>
      </c>
      <c r="K203" s="6" t="s">
        <v>210</v>
      </c>
      <c r="L203" s="7">
        <v>163840</v>
      </c>
      <c r="M203" s="7">
        <v>163.84</v>
      </c>
      <c r="N203" s="7">
        <v>2288000</v>
      </c>
      <c r="O203">
        <f t="shared" si="35"/>
        <v>13.96484375</v>
      </c>
      <c r="P203" t="str">
        <f t="shared" si="34"/>
        <v>2,4-Dichlorophenoxyacetic acid</v>
      </c>
      <c r="Q203" t="str">
        <f>VLOOKUP(P203,[1]Sheet1!$A$1:$C$40,2,FALSE)</f>
        <v>2,4 D</v>
      </c>
      <c r="R203" t="str">
        <f>VLOOKUP(P203,[1]Sheet1!$A$1:$C$40,3,FALSE)</f>
        <v>Herbicide</v>
      </c>
    </row>
    <row r="204" spans="1:18" ht="22" customHeight="1" x14ac:dyDescent="0.3">
      <c r="A204" s="2">
        <v>43835</v>
      </c>
      <c r="B204" s="12" t="str">
        <f t="shared" si="36"/>
        <v>January, 2020</v>
      </c>
      <c r="C204" s="12" t="str">
        <f t="shared" si="37"/>
        <v>January, 2020´</v>
      </c>
      <c r="D204" s="3" t="s">
        <v>64</v>
      </c>
      <c r="E204" s="13" t="s">
        <v>1937</v>
      </c>
      <c r="F204" s="3" t="s">
        <v>12</v>
      </c>
      <c r="G204" s="3" t="s">
        <v>180</v>
      </c>
      <c r="H204" s="3" t="s">
        <v>14</v>
      </c>
      <c r="I204" s="3" t="s">
        <v>15</v>
      </c>
      <c r="J204" s="3" t="s">
        <v>16</v>
      </c>
      <c r="K204" s="3" t="s">
        <v>211</v>
      </c>
      <c r="L204" s="4">
        <v>32616</v>
      </c>
      <c r="M204" s="4">
        <v>32.619999999999997</v>
      </c>
      <c r="N204" s="4">
        <v>1132000</v>
      </c>
      <c r="O204">
        <f t="shared" si="35"/>
        <v>34.706892322786359</v>
      </c>
      <c r="P204" t="str">
        <f>IF(ISNUMBER(SEARCH("FLUAZINAN",K204)),"Fluazinan",IF(ISNUMBER(SEARCH("CYPERMETHRIN",K204)),"Cypermethrin",IF(ISNUMBER(SEARCH("IMAZETAPIR",K204)),"Imazethapyr",IF(ISNUMBER(SEARCH("FIPRONIL",K204)),"Fipronil","FIX IT"))))</f>
        <v>Imazethapyr</v>
      </c>
      <c r="Q204" t="str">
        <f>VLOOKUP(P204,[1]Sheet1!$A$1:$C$40,2,FALSE)</f>
        <v>Kyte</v>
      </c>
      <c r="R204" t="str">
        <f>VLOOKUP(P204,[1]Sheet1!$A$1:$C$40,3,FALSE)</f>
        <v>Herbicide</v>
      </c>
    </row>
    <row r="205" spans="1:18" ht="22" customHeight="1" x14ac:dyDescent="0.3">
      <c r="A205" s="5">
        <v>43835</v>
      </c>
      <c r="B205" s="12" t="str">
        <f t="shared" si="36"/>
        <v>January, 2020</v>
      </c>
      <c r="C205" s="12" t="str">
        <f t="shared" si="37"/>
        <v>January, 2020´</v>
      </c>
      <c r="D205" s="6" t="s">
        <v>37</v>
      </c>
      <c r="E205" s="13" t="s">
        <v>1937</v>
      </c>
      <c r="F205" s="6" t="s">
        <v>20</v>
      </c>
      <c r="G205" s="6" t="s">
        <v>86</v>
      </c>
      <c r="H205" s="6" t="s">
        <v>87</v>
      </c>
      <c r="I205" s="6" t="s">
        <v>21</v>
      </c>
      <c r="J205" s="6" t="s">
        <v>82</v>
      </c>
      <c r="K205" s="6" t="s">
        <v>212</v>
      </c>
      <c r="L205" s="7">
        <v>55000</v>
      </c>
      <c r="M205" s="7">
        <v>55</v>
      </c>
      <c r="N205" s="7">
        <v>146000</v>
      </c>
      <c r="O205">
        <f t="shared" si="35"/>
        <v>2.6545454545454548</v>
      </c>
      <c r="P205" t="s">
        <v>1915</v>
      </c>
      <c r="Q205" t="str">
        <f>VLOOKUP(P205,[1]Sheet1!$A$1:$C$40,2,FALSE)</f>
        <v>Not Identified</v>
      </c>
      <c r="R205" t="str">
        <f>VLOOKUP(P205,[1]Sheet1!$A$1:$C$40,3,FALSE)</f>
        <v>General Chemical</v>
      </c>
    </row>
    <row r="206" spans="1:18" ht="22" customHeight="1" x14ac:dyDescent="0.3">
      <c r="A206" s="2">
        <v>43835</v>
      </c>
      <c r="B206" s="12" t="str">
        <f t="shared" si="36"/>
        <v>January, 2020</v>
      </c>
      <c r="C206" s="12" t="str">
        <f t="shared" si="37"/>
        <v>January, 2020´</v>
      </c>
      <c r="D206" s="3" t="s">
        <v>37</v>
      </c>
      <c r="E206" s="13" t="s">
        <v>1937</v>
      </c>
      <c r="F206" s="3" t="s">
        <v>20</v>
      </c>
      <c r="G206" s="3" t="s">
        <v>171</v>
      </c>
      <c r="H206" s="3" t="s">
        <v>34</v>
      </c>
      <c r="I206" s="3" t="s">
        <v>21</v>
      </c>
      <c r="J206" s="3" t="s">
        <v>29</v>
      </c>
      <c r="K206" s="3" t="s">
        <v>213</v>
      </c>
      <c r="L206" s="4">
        <v>56100</v>
      </c>
      <c r="M206" s="4">
        <v>56.1</v>
      </c>
      <c r="N206" s="4">
        <v>1001000</v>
      </c>
      <c r="O206">
        <f t="shared" si="35"/>
        <v>17.843137254901961</v>
      </c>
      <c r="P206" t="str">
        <f t="shared" si="34"/>
        <v>2,4-Dichlorophenoxyacetic acid</v>
      </c>
      <c r="Q206" t="str">
        <f>VLOOKUP(P206,[1]Sheet1!$A$1:$C$40,2,FALSE)</f>
        <v>2,4 D</v>
      </c>
      <c r="R206" t="str">
        <f>VLOOKUP(P206,[1]Sheet1!$A$1:$C$40,3,FALSE)</f>
        <v>Herbicide</v>
      </c>
    </row>
    <row r="207" spans="1:18" ht="22" customHeight="1" x14ac:dyDescent="0.3">
      <c r="A207" s="5">
        <v>43835</v>
      </c>
      <c r="B207" s="12" t="str">
        <f t="shared" si="36"/>
        <v>January, 2020</v>
      </c>
      <c r="C207" s="12" t="str">
        <f t="shared" si="37"/>
        <v>January, 2020´</v>
      </c>
      <c r="D207" s="6" t="s">
        <v>37</v>
      </c>
      <c r="E207" s="13" t="s">
        <v>1937</v>
      </c>
      <c r="F207" s="6" t="s">
        <v>20</v>
      </c>
      <c r="G207" s="6" t="s">
        <v>171</v>
      </c>
      <c r="H207" s="6" t="s">
        <v>34</v>
      </c>
      <c r="I207" s="6" t="s">
        <v>21</v>
      </c>
      <c r="J207" s="6" t="s">
        <v>29</v>
      </c>
      <c r="K207" s="6" t="s">
        <v>183</v>
      </c>
      <c r="L207" s="7">
        <v>93500</v>
      </c>
      <c r="M207" s="7">
        <v>93.5</v>
      </c>
      <c r="N207" s="7">
        <v>1669000</v>
      </c>
      <c r="O207">
        <f t="shared" si="35"/>
        <v>17.850267379679146</v>
      </c>
      <c r="P207" t="str">
        <f t="shared" si="34"/>
        <v>2,4-Dichlorophenoxyacetic acid</v>
      </c>
      <c r="Q207" t="str">
        <f>VLOOKUP(P207,[1]Sheet1!$A$1:$C$40,2,FALSE)</f>
        <v>2,4 D</v>
      </c>
      <c r="R207" t="str">
        <f>VLOOKUP(P207,[1]Sheet1!$A$1:$C$40,3,FALSE)</f>
        <v>Herbicide</v>
      </c>
    </row>
    <row r="208" spans="1:18" ht="22" customHeight="1" x14ac:dyDescent="0.3">
      <c r="A208" s="2">
        <v>43832</v>
      </c>
      <c r="B208" s="12" t="str">
        <f t="shared" si="36"/>
        <v>January, 2020</v>
      </c>
      <c r="C208" s="12" t="str">
        <f t="shared" si="37"/>
        <v>January, 2020´</v>
      </c>
      <c r="D208" s="3" t="s">
        <v>37</v>
      </c>
      <c r="E208" s="13" t="s">
        <v>1937</v>
      </c>
      <c r="F208" s="3" t="s">
        <v>20</v>
      </c>
      <c r="G208" s="3" t="s">
        <v>38</v>
      </c>
      <c r="H208" s="3" t="s">
        <v>39</v>
      </c>
      <c r="I208" s="3" t="s">
        <v>21</v>
      </c>
      <c r="J208" s="3" t="s">
        <v>40</v>
      </c>
      <c r="K208" s="3" t="s">
        <v>214</v>
      </c>
      <c r="L208" s="4">
        <v>21375</v>
      </c>
      <c r="M208" s="4">
        <v>21.38</v>
      </c>
      <c r="N208" s="4">
        <v>484000</v>
      </c>
      <c r="O208">
        <f t="shared" si="35"/>
        <v>22.64327485380117</v>
      </c>
      <c r="P208" t="str">
        <f t="shared" ref="P208:P245" si="38">IF(ISNUMBER(SEARCH("IMAZETHAPYR",K208)),"Imazethapyr",IF(ISNUMBER(SEARCH("NIPPON 40",K208)),"Nicosulfuron",IF(ISNUMBER(SEARCH("PICLORAM",K208)),"Picloram",IF(ISNUMBER(SEARCH("GLYPHOSATE",K208)),"Glyphosate",IF(ISNUMBER(SEARCH("FLUTRIAFOL",K208)),"Flutriafol",IF(ISNUMBER(SEARCH("IMIDACLOPRID",K208)),"Imidacloprid",IF(ISNUMBER(SEARCH("CYHALOTHRIN",K208)),"Cyhalothrin","FIX IT")))))))</f>
        <v>Cyhalothrin</v>
      </c>
      <c r="Q208" t="str">
        <f>VLOOKUP(P208,[1]Sheet1!$A$1:$C$40,2,FALSE)</f>
        <v>Kaiso</v>
      </c>
      <c r="R208" t="str">
        <f>VLOOKUP(P208,[1]Sheet1!$A$1:$C$40,3,FALSE)</f>
        <v>Pesticide</v>
      </c>
    </row>
    <row r="209" spans="1:18" ht="22" customHeight="1" x14ac:dyDescent="0.3">
      <c r="A209" s="5">
        <v>43831</v>
      </c>
      <c r="B209" s="12" t="str">
        <f t="shared" si="36"/>
        <v>January, 2020</v>
      </c>
      <c r="C209" s="12" t="str">
        <f t="shared" si="37"/>
        <v>January, 2020´</v>
      </c>
      <c r="D209" s="6" t="s">
        <v>37</v>
      </c>
      <c r="E209" s="13" t="s">
        <v>1937</v>
      </c>
      <c r="F209" s="6" t="s">
        <v>20</v>
      </c>
      <c r="G209" s="6" t="s">
        <v>76</v>
      </c>
      <c r="H209" s="6" t="s">
        <v>73</v>
      </c>
      <c r="I209" s="6" t="s">
        <v>21</v>
      </c>
      <c r="J209" s="6" t="s">
        <v>77</v>
      </c>
      <c r="K209" s="6" t="s">
        <v>215</v>
      </c>
      <c r="L209" s="7">
        <v>34554</v>
      </c>
      <c r="M209" s="7">
        <v>34.549999999999997</v>
      </c>
      <c r="N209" s="7">
        <v>91200</v>
      </c>
      <c r="O209">
        <f t="shared" si="35"/>
        <v>2.6393471088730682</v>
      </c>
      <c r="P209" t="str">
        <f t="shared" ref="P209:P212" si="39">IF(ISNUMBER(SEARCH("TRITON",K209)),"Surfactant",IF(ISNUMBER(SEARCH("DIMETHYLAMINE",K209)),"Dimethylamine",IF(ISNUMBER(SEARCH("FLUAZINAN",K209)),"Fluazinan","FIX IT")))</f>
        <v>Surfactant</v>
      </c>
      <c r="Q209" t="str">
        <f>VLOOKUP(P209,[1]Sheet1!$A$1:$C$40,2,FALSE)</f>
        <v>Triton</v>
      </c>
      <c r="R209" t="str">
        <f>VLOOKUP(P209,[1]Sheet1!$A$1:$C$40,3,FALSE)</f>
        <v>Surfactant</v>
      </c>
    </row>
    <row r="210" spans="1:18" ht="22" customHeight="1" x14ac:dyDescent="0.3">
      <c r="A210" s="2">
        <v>43831</v>
      </c>
      <c r="B210" s="12" t="str">
        <f t="shared" si="36"/>
        <v>January, 2020</v>
      </c>
      <c r="C210" s="12" t="str">
        <f t="shared" si="37"/>
        <v>January, 2020´</v>
      </c>
      <c r="D210" s="3" t="s">
        <v>37</v>
      </c>
      <c r="E210" s="13" t="s">
        <v>1937</v>
      </c>
      <c r="F210" s="3" t="s">
        <v>20</v>
      </c>
      <c r="G210" s="3" t="s">
        <v>76</v>
      </c>
      <c r="H210" s="3" t="s">
        <v>73</v>
      </c>
      <c r="I210" s="3" t="s">
        <v>21</v>
      </c>
      <c r="J210" s="3" t="s">
        <v>77</v>
      </c>
      <c r="K210" s="3" t="s">
        <v>216</v>
      </c>
      <c r="L210" s="4">
        <v>17277</v>
      </c>
      <c r="M210" s="4">
        <v>17.28</v>
      </c>
      <c r="N210" s="4">
        <v>45600</v>
      </c>
      <c r="O210">
        <f t="shared" si="35"/>
        <v>2.6393471088730682</v>
      </c>
      <c r="P210" t="str">
        <f t="shared" si="39"/>
        <v>Surfactant</v>
      </c>
      <c r="Q210" t="str">
        <f>VLOOKUP(P210,[1]Sheet1!$A$1:$C$40,2,FALSE)</f>
        <v>Triton</v>
      </c>
      <c r="R210" t="str">
        <f>VLOOKUP(P210,[1]Sheet1!$A$1:$C$40,3,FALSE)</f>
        <v>Surfactant</v>
      </c>
    </row>
    <row r="211" spans="1:18" ht="22" customHeight="1" x14ac:dyDescent="0.3">
      <c r="A211" s="5">
        <v>43831</v>
      </c>
      <c r="B211" s="12" t="str">
        <f t="shared" si="36"/>
        <v>January, 2020</v>
      </c>
      <c r="C211" s="12" t="str">
        <f t="shared" si="37"/>
        <v>January, 2020´</v>
      </c>
      <c r="D211" s="6" t="s">
        <v>37</v>
      </c>
      <c r="E211" s="13" t="s">
        <v>1937</v>
      </c>
      <c r="F211" s="6" t="s">
        <v>20</v>
      </c>
      <c r="G211" s="6" t="s">
        <v>72</v>
      </c>
      <c r="H211" s="6" t="s">
        <v>73</v>
      </c>
      <c r="I211" s="6" t="s">
        <v>21</v>
      </c>
      <c r="J211" s="6" t="s">
        <v>102</v>
      </c>
      <c r="K211" s="6" t="s">
        <v>217</v>
      </c>
      <c r="L211" s="7">
        <v>14461</v>
      </c>
      <c r="M211" s="7">
        <v>14.46</v>
      </c>
      <c r="N211" s="7">
        <v>57100</v>
      </c>
      <c r="O211">
        <f t="shared" si="35"/>
        <v>3.9485512758453774</v>
      </c>
      <c r="P211" t="str">
        <f>IF(ISNUMBER(SEARCH("CIPERMET",K211)),"Cypermethrin",IF(ISNUMBER(SEARCH("MANFIL",K211)),"Mancozeb",IF(ISNUMBER(SEARCH("ISOPROPYLAMINE",K211)),"Isopropylamine",IF(ISNUMBER(SEARCH("CARBENDAZIN",K211)),"Carbendazin",IF(ISNUMBER(SEARCH("CHLORPYRIFOS",K211)),"Chlorpyrifos","FIX IT")))))</f>
        <v>Isopropylamine</v>
      </c>
      <c r="Q211" t="str">
        <f>VLOOKUP(P211,[1]Sheet1!$A$1:$C$40,2,FALSE)</f>
        <v>Not Identified</v>
      </c>
      <c r="R211" t="str">
        <f>VLOOKUP(P211,[1]Sheet1!$A$1:$C$40,3,FALSE)</f>
        <v>General Chemical</v>
      </c>
    </row>
    <row r="212" spans="1:18" ht="22" customHeight="1" x14ac:dyDescent="0.3">
      <c r="A212" s="2">
        <v>43831</v>
      </c>
      <c r="B212" s="12" t="str">
        <f t="shared" si="36"/>
        <v>January, 2020</v>
      </c>
      <c r="C212" s="12" t="str">
        <f t="shared" si="37"/>
        <v>January, 2020´</v>
      </c>
      <c r="D212" s="3" t="s">
        <v>37</v>
      </c>
      <c r="E212" s="13" t="s">
        <v>1937</v>
      </c>
      <c r="F212" s="3" t="s">
        <v>20</v>
      </c>
      <c r="G212" s="3" t="s">
        <v>76</v>
      </c>
      <c r="H212" s="3" t="s">
        <v>73</v>
      </c>
      <c r="I212" s="3" t="s">
        <v>21</v>
      </c>
      <c r="J212" s="3" t="s">
        <v>77</v>
      </c>
      <c r="K212" s="3" t="s">
        <v>218</v>
      </c>
      <c r="L212" s="4">
        <v>51832</v>
      </c>
      <c r="M212" s="4">
        <v>51.83</v>
      </c>
      <c r="N212" s="4">
        <v>137000</v>
      </c>
      <c r="O212">
        <f t="shared" si="35"/>
        <v>2.6431548078407161</v>
      </c>
      <c r="P212" t="str">
        <f t="shared" si="39"/>
        <v>Surfactant</v>
      </c>
      <c r="Q212" t="str">
        <f>VLOOKUP(P212,[1]Sheet1!$A$1:$C$40,2,FALSE)</f>
        <v>Triton</v>
      </c>
      <c r="R212" t="str">
        <f>VLOOKUP(P212,[1]Sheet1!$A$1:$C$40,3,FALSE)</f>
        <v>Surfactant</v>
      </c>
    </row>
    <row r="213" spans="1:18" ht="22" customHeight="1" x14ac:dyDescent="0.3">
      <c r="A213" s="5">
        <v>43831</v>
      </c>
      <c r="B213" s="12" t="str">
        <f t="shared" si="36"/>
        <v>January, 2020</v>
      </c>
      <c r="C213" s="12" t="str">
        <f t="shared" si="37"/>
        <v>January, 2020´</v>
      </c>
      <c r="D213" s="6" t="s">
        <v>64</v>
      </c>
      <c r="E213" s="13" t="s">
        <v>1937</v>
      </c>
      <c r="F213" s="6" t="s">
        <v>12</v>
      </c>
      <c r="G213" s="6" t="s">
        <v>203</v>
      </c>
      <c r="H213" s="6" t="s">
        <v>39</v>
      </c>
      <c r="I213" s="6" t="s">
        <v>15</v>
      </c>
      <c r="J213" s="6" t="s">
        <v>204</v>
      </c>
      <c r="K213" s="6" t="s">
        <v>219</v>
      </c>
      <c r="L213" s="7">
        <v>164640</v>
      </c>
      <c r="M213" s="7">
        <v>164.64</v>
      </c>
      <c r="N213" s="7">
        <v>526000</v>
      </c>
      <c r="O213">
        <f t="shared" si="35"/>
        <v>3.194849368318756</v>
      </c>
      <c r="P213" t="str">
        <f>IF(ISNUMBER(SEARCH("CIPERMET",K213)),"Cypermethrin",IF(ISNUMBER(SEARCH("MANFIL",K213)),"Mancozeb",IF(ISNUMBER(SEARCH("ISOPROPYLAMINE",K213)),"Isopropylamine",IF(ISNUMBER(SEARCH("CARBENDAZIN",K213)),"Carbendazin",IF(ISNUMBER(SEARCH("CHLORPYRIFOS",K213)),"Chlorpyrifos","FIX IT")))))</f>
        <v>Mancozeb</v>
      </c>
      <c r="Q213" t="str">
        <f>VLOOKUP(P213,[1]Sheet1!$A$1:$C$40,2,FALSE)</f>
        <v>Manfill 800 WP</v>
      </c>
      <c r="R213" t="str">
        <f>VLOOKUP(P213,[1]Sheet1!$A$1:$C$40,3,FALSE)</f>
        <v>Fungicide</v>
      </c>
    </row>
    <row r="214" spans="1:18" ht="22" customHeight="1" x14ac:dyDescent="0.3">
      <c r="A214" s="2">
        <v>43831</v>
      </c>
      <c r="B214" s="12" t="str">
        <f t="shared" si="36"/>
        <v>January, 2020</v>
      </c>
      <c r="C214" s="12" t="str">
        <f t="shared" si="37"/>
        <v>January, 2020´</v>
      </c>
      <c r="D214" s="3" t="s">
        <v>37</v>
      </c>
      <c r="E214" s="13" t="s">
        <v>1937</v>
      </c>
      <c r="F214" s="3" t="s">
        <v>20</v>
      </c>
      <c r="G214" s="3" t="s">
        <v>171</v>
      </c>
      <c r="H214" s="3" t="s">
        <v>34</v>
      </c>
      <c r="I214" s="3" t="s">
        <v>21</v>
      </c>
      <c r="J214" s="3" t="s">
        <v>35</v>
      </c>
      <c r="K214" s="3" t="s">
        <v>220</v>
      </c>
      <c r="L214" s="4">
        <v>44064</v>
      </c>
      <c r="M214" s="4">
        <v>44.06</v>
      </c>
      <c r="N214" s="4">
        <v>406000</v>
      </c>
      <c r="O214">
        <f t="shared" si="35"/>
        <v>9.2138707334785774</v>
      </c>
      <c r="P214" t="str">
        <f t="shared" si="38"/>
        <v>Imidacloprid</v>
      </c>
      <c r="Q214" t="str">
        <f>VLOOKUP(P214,[1]Sheet1!$A$1:$C$40,2,FALSE)</f>
        <v>Nuprid</v>
      </c>
      <c r="R214" t="str">
        <f>VLOOKUP(P214,[1]Sheet1!$A$1:$C$40,3,FALSE)</f>
        <v>Insecticide</v>
      </c>
    </row>
    <row r="215" spans="1:18" ht="22" customHeight="1" x14ac:dyDescent="0.3">
      <c r="A215" s="5">
        <v>43828</v>
      </c>
      <c r="B215" s="12" t="str">
        <f t="shared" si="36"/>
        <v>December, 2019</v>
      </c>
      <c r="C215" s="12" t="str">
        <f t="shared" si="37"/>
        <v>December, 2019´</v>
      </c>
      <c r="D215" s="6" t="s">
        <v>37</v>
      </c>
      <c r="E215" s="9" t="s">
        <v>1938</v>
      </c>
      <c r="F215" s="6" t="s">
        <v>20</v>
      </c>
      <c r="G215" s="6" t="s">
        <v>171</v>
      </c>
      <c r="H215" s="6" t="s">
        <v>34</v>
      </c>
      <c r="I215" s="6" t="s">
        <v>21</v>
      </c>
      <c r="J215" s="6" t="s">
        <v>29</v>
      </c>
      <c r="K215" s="6" t="s">
        <v>59</v>
      </c>
      <c r="L215" s="7">
        <v>93500</v>
      </c>
      <c r="M215" s="7">
        <v>93.5</v>
      </c>
      <c r="N215" s="7">
        <v>1727000</v>
      </c>
      <c r="O215">
        <f t="shared" si="35"/>
        <v>18.470588235294116</v>
      </c>
      <c r="P215" t="str">
        <f t="shared" ref="P215:P219" si="40">IF(ISNUMBER(SEARCH("CLORPIRIFOS",K215)),"Chlorpyrifos",IF(ISNUMBER(SEARCH("TEBUCONAZOLE",K215)),"Tebuconazole",IF(ISNUMBER(SEARCH("ACID",K215)),"2,4-Dichlorophenoxyacetic acid",IF(ISNUMBER(SEARCH("ACETAMIPRID",K215)),"Acetamiprid",IF(ISNUMBER(SEARCH("NUFURON",K215)),"Metsulfuron",IF(ISNUMBER(SEARCH("MONOISOPROPYLAMINE",K215)),"Isopropylamine","FIX IT"))))))</f>
        <v>2,4-Dichlorophenoxyacetic acid</v>
      </c>
      <c r="Q215" t="str">
        <f>VLOOKUP(P215,[1]Sheet1!$A$1:$C$40,2,FALSE)</f>
        <v>2,4 D</v>
      </c>
      <c r="R215" t="str">
        <f>VLOOKUP(P215,[1]Sheet1!$A$1:$C$40,3,FALSE)</f>
        <v>Herbicide</v>
      </c>
    </row>
    <row r="216" spans="1:18" ht="22" customHeight="1" x14ac:dyDescent="0.3">
      <c r="A216" s="2">
        <v>43828</v>
      </c>
      <c r="B216" s="12" t="str">
        <f t="shared" si="36"/>
        <v>December, 2019</v>
      </c>
      <c r="C216" s="12" t="str">
        <f t="shared" si="37"/>
        <v>December, 2019´</v>
      </c>
      <c r="D216" s="3" t="s">
        <v>37</v>
      </c>
      <c r="E216" s="13" t="s">
        <v>1938</v>
      </c>
      <c r="F216" s="3" t="s">
        <v>20</v>
      </c>
      <c r="G216" s="3" t="s">
        <v>171</v>
      </c>
      <c r="H216" s="3" t="s">
        <v>34</v>
      </c>
      <c r="I216" s="3" t="s">
        <v>21</v>
      </c>
      <c r="J216" s="3" t="s">
        <v>29</v>
      </c>
      <c r="K216" s="3" t="s">
        <v>59</v>
      </c>
      <c r="L216" s="4">
        <v>93500</v>
      </c>
      <c r="M216" s="4">
        <v>93.5</v>
      </c>
      <c r="N216" s="4">
        <v>1727000</v>
      </c>
      <c r="O216">
        <f t="shared" si="35"/>
        <v>18.470588235294116</v>
      </c>
      <c r="P216" t="str">
        <f t="shared" si="40"/>
        <v>2,4-Dichlorophenoxyacetic acid</v>
      </c>
      <c r="Q216" t="str">
        <f>VLOOKUP(P216,[1]Sheet1!$A$1:$C$40,2,FALSE)</f>
        <v>2,4 D</v>
      </c>
      <c r="R216" t="str">
        <f>VLOOKUP(P216,[1]Sheet1!$A$1:$C$40,3,FALSE)</f>
        <v>Herbicide</v>
      </c>
    </row>
    <row r="217" spans="1:18" ht="22" customHeight="1" x14ac:dyDescent="0.3">
      <c r="A217" s="5">
        <v>43828</v>
      </c>
      <c r="B217" s="12" t="str">
        <f t="shared" si="36"/>
        <v>December, 2019</v>
      </c>
      <c r="C217" s="12" t="str">
        <f t="shared" si="37"/>
        <v>December, 2019´</v>
      </c>
      <c r="D217" s="6" t="s">
        <v>37</v>
      </c>
      <c r="E217" s="9" t="s">
        <v>1938</v>
      </c>
      <c r="F217" s="6" t="s">
        <v>20</v>
      </c>
      <c r="G217" s="6" t="s">
        <v>171</v>
      </c>
      <c r="H217" s="6" t="s">
        <v>34</v>
      </c>
      <c r="I217" s="6" t="s">
        <v>21</v>
      </c>
      <c r="J217" s="6" t="s">
        <v>29</v>
      </c>
      <c r="K217" s="6" t="s">
        <v>182</v>
      </c>
      <c r="L217" s="7">
        <v>93500</v>
      </c>
      <c r="M217" s="7">
        <v>93.5</v>
      </c>
      <c r="N217" s="7">
        <v>1727000</v>
      </c>
      <c r="O217">
        <f t="shared" si="35"/>
        <v>18.470588235294116</v>
      </c>
      <c r="P217" t="str">
        <f t="shared" si="40"/>
        <v>2,4-Dichlorophenoxyacetic acid</v>
      </c>
      <c r="Q217" t="str">
        <f>VLOOKUP(P217,[1]Sheet1!$A$1:$C$40,2,FALSE)</f>
        <v>2,4 D</v>
      </c>
      <c r="R217" t="str">
        <f>VLOOKUP(P217,[1]Sheet1!$A$1:$C$40,3,FALSE)</f>
        <v>Herbicide</v>
      </c>
    </row>
    <row r="218" spans="1:18" ht="22" customHeight="1" x14ac:dyDescent="0.3">
      <c r="A218" s="2">
        <v>43828</v>
      </c>
      <c r="B218" s="12" t="str">
        <f t="shared" si="36"/>
        <v>December, 2019</v>
      </c>
      <c r="C218" s="12" t="str">
        <f t="shared" si="37"/>
        <v>December, 2019´</v>
      </c>
      <c r="D218" s="3" t="s">
        <v>64</v>
      </c>
      <c r="E218" s="13" t="s">
        <v>1938</v>
      </c>
      <c r="F218" s="3" t="s">
        <v>12</v>
      </c>
      <c r="G218" s="3" t="s">
        <v>180</v>
      </c>
      <c r="H218" s="3" t="s">
        <v>14</v>
      </c>
      <c r="I218" s="3" t="s">
        <v>15</v>
      </c>
      <c r="J218" s="3" t="s">
        <v>18</v>
      </c>
      <c r="K218" s="3" t="s">
        <v>188</v>
      </c>
      <c r="L218" s="4">
        <v>13920</v>
      </c>
      <c r="M218" s="4">
        <v>13.92</v>
      </c>
      <c r="N218" s="4">
        <v>72900</v>
      </c>
      <c r="O218">
        <f t="shared" si="35"/>
        <v>5.2370689655172411</v>
      </c>
      <c r="P218" t="str">
        <f t="shared" si="40"/>
        <v>Metsulfuron</v>
      </c>
      <c r="Q218" t="str">
        <f>VLOOKUP(P218,[1]Sheet1!$A$1:$C$40,2,FALSE)</f>
        <v>Nufuron</v>
      </c>
      <c r="R218" t="str">
        <f>VLOOKUP(P218,[1]Sheet1!$A$1:$C$40,3,FALSE)</f>
        <v>Herbicide</v>
      </c>
    </row>
    <row r="219" spans="1:18" ht="22" customHeight="1" x14ac:dyDescent="0.3">
      <c r="A219" s="5">
        <v>43828</v>
      </c>
      <c r="B219" s="12" t="str">
        <f t="shared" si="36"/>
        <v>December, 2019</v>
      </c>
      <c r="C219" s="12" t="str">
        <f t="shared" si="37"/>
        <v>December, 2019´</v>
      </c>
      <c r="D219" s="6" t="s">
        <v>37</v>
      </c>
      <c r="E219" s="9" t="s">
        <v>1938</v>
      </c>
      <c r="F219" s="6" t="s">
        <v>20</v>
      </c>
      <c r="G219" s="6" t="s">
        <v>171</v>
      </c>
      <c r="H219" s="6" t="s">
        <v>34</v>
      </c>
      <c r="I219" s="6" t="s">
        <v>21</v>
      </c>
      <c r="J219" s="6" t="s">
        <v>29</v>
      </c>
      <c r="K219" s="6" t="s">
        <v>182</v>
      </c>
      <c r="L219" s="7">
        <v>93500</v>
      </c>
      <c r="M219" s="7">
        <v>93.5</v>
      </c>
      <c r="N219" s="7">
        <v>1727000</v>
      </c>
      <c r="O219">
        <f t="shared" si="35"/>
        <v>18.470588235294116</v>
      </c>
      <c r="P219" t="str">
        <f t="shared" si="40"/>
        <v>2,4-Dichlorophenoxyacetic acid</v>
      </c>
      <c r="Q219" t="str">
        <f>VLOOKUP(P219,[1]Sheet1!$A$1:$C$40,2,FALSE)</f>
        <v>2,4 D</v>
      </c>
      <c r="R219" t="str">
        <f>VLOOKUP(P219,[1]Sheet1!$A$1:$C$40,3,FALSE)</f>
        <v>Herbicide</v>
      </c>
    </row>
    <row r="220" spans="1:18" ht="22" customHeight="1" x14ac:dyDescent="0.3">
      <c r="A220" s="2">
        <v>43826</v>
      </c>
      <c r="B220" s="12" t="str">
        <f t="shared" si="36"/>
        <v>December, 2019</v>
      </c>
      <c r="C220" s="12" t="str">
        <f t="shared" si="37"/>
        <v>December, 2019´</v>
      </c>
      <c r="D220" s="3" t="s">
        <v>37</v>
      </c>
      <c r="E220" s="13" t="s">
        <v>1938</v>
      </c>
      <c r="F220" s="3" t="s">
        <v>20</v>
      </c>
      <c r="G220" s="3" t="s">
        <v>187</v>
      </c>
      <c r="H220" s="3" t="s">
        <v>14</v>
      </c>
      <c r="I220" s="3" t="s">
        <v>21</v>
      </c>
      <c r="J220" s="3" t="s">
        <v>24</v>
      </c>
      <c r="K220" s="3" t="s">
        <v>221</v>
      </c>
      <c r="L220" s="4">
        <v>130390</v>
      </c>
      <c r="M220" s="4">
        <v>130.38999999999999</v>
      </c>
      <c r="N220" s="4">
        <v>447000</v>
      </c>
      <c r="O220">
        <f t="shared" si="35"/>
        <v>3.4281770074392206</v>
      </c>
      <c r="P220" t="str">
        <f t="shared" si="38"/>
        <v>Glyphosate</v>
      </c>
      <c r="Q220" t="str">
        <f>VLOOKUP(P220,[1]Sheet1!$A$1:$C$40,2,FALSE)</f>
        <v>Nufosate</v>
      </c>
      <c r="R220" t="str">
        <f>VLOOKUP(P220,[1]Sheet1!$A$1:$C$40,3,FALSE)</f>
        <v>Herbicide</v>
      </c>
    </row>
    <row r="221" spans="1:18" ht="22" customHeight="1" x14ac:dyDescent="0.3">
      <c r="A221" s="5">
        <v>43826</v>
      </c>
      <c r="B221" s="12" t="str">
        <f t="shared" si="36"/>
        <v>December, 2019</v>
      </c>
      <c r="C221" s="12" t="str">
        <f t="shared" si="37"/>
        <v>December, 2019´</v>
      </c>
      <c r="D221" s="6" t="s">
        <v>37</v>
      </c>
      <c r="E221" s="9" t="s">
        <v>1938</v>
      </c>
      <c r="F221" s="6" t="s">
        <v>20</v>
      </c>
      <c r="G221" s="6" t="s">
        <v>187</v>
      </c>
      <c r="H221" s="6" t="s">
        <v>14</v>
      </c>
      <c r="I221" s="6" t="s">
        <v>21</v>
      </c>
      <c r="J221" s="6" t="s">
        <v>24</v>
      </c>
      <c r="K221" s="6" t="s">
        <v>221</v>
      </c>
      <c r="L221" s="7">
        <v>130390</v>
      </c>
      <c r="M221" s="7">
        <v>130.38999999999999</v>
      </c>
      <c r="N221" s="7">
        <v>447000</v>
      </c>
      <c r="O221">
        <f t="shared" si="35"/>
        <v>3.4281770074392206</v>
      </c>
      <c r="P221" t="str">
        <f t="shared" si="38"/>
        <v>Glyphosate</v>
      </c>
      <c r="Q221" t="str">
        <f>VLOOKUP(P221,[1]Sheet1!$A$1:$C$40,2,FALSE)</f>
        <v>Nufosate</v>
      </c>
      <c r="R221" t="str">
        <f>VLOOKUP(P221,[1]Sheet1!$A$1:$C$40,3,FALSE)</f>
        <v>Herbicide</v>
      </c>
    </row>
    <row r="222" spans="1:18" ht="22" customHeight="1" x14ac:dyDescent="0.3">
      <c r="A222" s="2">
        <v>43826</v>
      </c>
      <c r="B222" s="12" t="str">
        <f t="shared" si="36"/>
        <v>December, 2019</v>
      </c>
      <c r="C222" s="12" t="str">
        <f t="shared" si="37"/>
        <v>December, 2019´</v>
      </c>
      <c r="D222" s="3" t="s">
        <v>37</v>
      </c>
      <c r="E222" s="13" t="s">
        <v>1938</v>
      </c>
      <c r="F222" s="3" t="s">
        <v>20</v>
      </c>
      <c r="G222" s="3" t="s">
        <v>187</v>
      </c>
      <c r="H222" s="3" t="s">
        <v>14</v>
      </c>
      <c r="I222" s="3" t="s">
        <v>21</v>
      </c>
      <c r="J222" s="3" t="s">
        <v>24</v>
      </c>
      <c r="K222" s="3" t="s">
        <v>221</v>
      </c>
      <c r="L222" s="4">
        <v>130390</v>
      </c>
      <c r="M222" s="4">
        <v>130.38999999999999</v>
      </c>
      <c r="N222" s="4">
        <v>447000</v>
      </c>
      <c r="O222">
        <f t="shared" si="35"/>
        <v>3.4281770074392206</v>
      </c>
      <c r="P222" t="str">
        <f t="shared" si="38"/>
        <v>Glyphosate</v>
      </c>
      <c r="Q222" t="str">
        <f>VLOOKUP(P222,[1]Sheet1!$A$1:$C$40,2,FALSE)</f>
        <v>Nufosate</v>
      </c>
      <c r="R222" t="str">
        <f>VLOOKUP(P222,[1]Sheet1!$A$1:$C$40,3,FALSE)</f>
        <v>Herbicide</v>
      </c>
    </row>
    <row r="223" spans="1:18" ht="22" customHeight="1" x14ac:dyDescent="0.3">
      <c r="A223" s="5">
        <v>43826</v>
      </c>
      <c r="B223" s="12" t="str">
        <f t="shared" si="36"/>
        <v>December, 2019</v>
      </c>
      <c r="C223" s="12" t="str">
        <f t="shared" si="37"/>
        <v>December, 2019´</v>
      </c>
      <c r="D223" s="6" t="s">
        <v>37</v>
      </c>
      <c r="E223" s="9" t="s">
        <v>1938</v>
      </c>
      <c r="F223" s="6" t="s">
        <v>20</v>
      </c>
      <c r="G223" s="6" t="s">
        <v>187</v>
      </c>
      <c r="H223" s="6" t="s">
        <v>14</v>
      </c>
      <c r="I223" s="6" t="s">
        <v>21</v>
      </c>
      <c r="J223" s="6" t="s">
        <v>24</v>
      </c>
      <c r="K223" s="6" t="s">
        <v>221</v>
      </c>
      <c r="L223" s="7">
        <v>130390</v>
      </c>
      <c r="M223" s="7">
        <v>130.38999999999999</v>
      </c>
      <c r="N223" s="7">
        <v>447000</v>
      </c>
      <c r="O223">
        <f t="shared" si="35"/>
        <v>3.4281770074392206</v>
      </c>
      <c r="P223" t="str">
        <f t="shared" si="38"/>
        <v>Glyphosate</v>
      </c>
      <c r="Q223" t="str">
        <f>VLOOKUP(P223,[1]Sheet1!$A$1:$C$40,2,FALSE)</f>
        <v>Nufosate</v>
      </c>
      <c r="R223" t="str">
        <f>VLOOKUP(P223,[1]Sheet1!$A$1:$C$40,3,FALSE)</f>
        <v>Herbicide</v>
      </c>
    </row>
    <row r="224" spans="1:18" ht="22" customHeight="1" x14ac:dyDescent="0.3">
      <c r="A224" s="2">
        <v>43825</v>
      </c>
      <c r="B224" s="12" t="str">
        <f t="shared" si="36"/>
        <v>December, 2019</v>
      </c>
      <c r="C224" s="12" t="str">
        <f t="shared" si="37"/>
        <v>December, 2019´</v>
      </c>
      <c r="D224" s="3" t="s">
        <v>37</v>
      </c>
      <c r="E224" s="13" t="s">
        <v>1938</v>
      </c>
      <c r="F224" s="3" t="s">
        <v>20</v>
      </c>
      <c r="G224" s="3" t="s">
        <v>42</v>
      </c>
      <c r="H224" s="3" t="s">
        <v>43</v>
      </c>
      <c r="I224" s="3" t="s">
        <v>21</v>
      </c>
      <c r="J224" s="3" t="s">
        <v>44</v>
      </c>
      <c r="K224" s="3" t="s">
        <v>222</v>
      </c>
      <c r="L224" s="4">
        <v>127065</v>
      </c>
      <c r="M224" s="4">
        <v>127.07</v>
      </c>
      <c r="N224" s="4">
        <v>2871000</v>
      </c>
      <c r="O224">
        <f t="shared" si="35"/>
        <v>22.594734978160783</v>
      </c>
      <c r="P224" t="str">
        <f t="shared" ref="P224" si="41">IF(ISNUMBER(SEARCH("CLORPIRIFOS",K224)),"Chlorpyrifos",IF(ISNUMBER(SEARCH("TEBUCONAZOLE",K224)),"Tebuconazole",IF(ISNUMBER(SEARCH("ACID",K224)),"2,4-Dichlorophenoxyacetic acid",IF(ISNUMBER(SEARCH("ACETAMIPRID",K224)),"Acetamiprid",IF(ISNUMBER(SEARCH("NUFURON",K224)),"Metsulfuron",IF(ISNUMBER(SEARCH("MONOISOPROPYLAMINE",K224)),"Isopropylamine","FIX IT"))))))</f>
        <v>Chlorpyrifos</v>
      </c>
      <c r="Q224" t="str">
        <f>VLOOKUP(P224,[1]Sheet1!$A$1:$C$40,2,FALSE)</f>
        <v>Agripec</v>
      </c>
      <c r="R224" t="str">
        <f>VLOOKUP(P224,[1]Sheet1!$A$1:$C$40,3,FALSE)</f>
        <v>Pesticide</v>
      </c>
    </row>
    <row r="225" spans="1:18" ht="22" customHeight="1" x14ac:dyDescent="0.3">
      <c r="A225" s="2">
        <v>43822</v>
      </c>
      <c r="B225" s="12" t="str">
        <f t="shared" si="36"/>
        <v>December, 2019</v>
      </c>
      <c r="C225" s="12" t="str">
        <f t="shared" si="37"/>
        <v>December, 2019´</v>
      </c>
      <c r="D225" s="3" t="s">
        <v>37</v>
      </c>
      <c r="E225" s="9" t="s">
        <v>1938</v>
      </c>
      <c r="F225" s="3" t="s">
        <v>20</v>
      </c>
      <c r="G225" s="3" t="s">
        <v>187</v>
      </c>
      <c r="H225" s="3" t="s">
        <v>14</v>
      </c>
      <c r="I225" s="3" t="s">
        <v>21</v>
      </c>
      <c r="J225" s="3" t="s">
        <v>24</v>
      </c>
      <c r="K225" s="3" t="s">
        <v>167</v>
      </c>
      <c r="L225" s="4">
        <v>130390</v>
      </c>
      <c r="M225" s="4">
        <v>130.38999999999999</v>
      </c>
      <c r="N225" s="4">
        <v>447000</v>
      </c>
      <c r="O225">
        <f t="shared" si="35"/>
        <v>3.4281770074392206</v>
      </c>
      <c r="P225" t="str">
        <f t="shared" si="38"/>
        <v>Glyphosate</v>
      </c>
      <c r="Q225" t="str">
        <f>VLOOKUP(P225,[1]Sheet1!$A$1:$C$40,2,FALSE)</f>
        <v>Nufosate</v>
      </c>
      <c r="R225" t="str">
        <f>VLOOKUP(P225,[1]Sheet1!$A$1:$C$40,3,FALSE)</f>
        <v>Herbicide</v>
      </c>
    </row>
    <row r="226" spans="1:18" ht="22" customHeight="1" x14ac:dyDescent="0.3">
      <c r="A226" s="5">
        <v>43822</v>
      </c>
      <c r="B226" s="12" t="str">
        <f t="shared" si="36"/>
        <v>December, 2019</v>
      </c>
      <c r="C226" s="12" t="str">
        <f t="shared" si="37"/>
        <v>December, 2019´</v>
      </c>
      <c r="D226" s="6" t="s">
        <v>37</v>
      </c>
      <c r="E226" s="13" t="s">
        <v>1938</v>
      </c>
      <c r="F226" s="6" t="s">
        <v>20</v>
      </c>
      <c r="G226" s="6" t="s">
        <v>187</v>
      </c>
      <c r="H226" s="6" t="s">
        <v>14</v>
      </c>
      <c r="I226" s="6" t="s">
        <v>21</v>
      </c>
      <c r="J226" s="6" t="s">
        <v>24</v>
      </c>
      <c r="K226" s="6" t="s">
        <v>167</v>
      </c>
      <c r="L226" s="7">
        <v>130390</v>
      </c>
      <c r="M226" s="7">
        <v>130.38999999999999</v>
      </c>
      <c r="N226" s="7">
        <v>447000</v>
      </c>
      <c r="O226">
        <f t="shared" si="35"/>
        <v>3.4281770074392206</v>
      </c>
      <c r="P226" t="str">
        <f t="shared" si="38"/>
        <v>Glyphosate</v>
      </c>
      <c r="Q226" t="str">
        <f>VLOOKUP(P226,[1]Sheet1!$A$1:$C$40,2,FALSE)</f>
        <v>Nufosate</v>
      </c>
      <c r="R226" t="str">
        <f>VLOOKUP(P226,[1]Sheet1!$A$1:$C$40,3,FALSE)</f>
        <v>Herbicide</v>
      </c>
    </row>
    <row r="227" spans="1:18" ht="22" customHeight="1" x14ac:dyDescent="0.3">
      <c r="A227" s="2">
        <v>43822</v>
      </c>
      <c r="B227" s="12" t="str">
        <f t="shared" si="36"/>
        <v>December, 2019</v>
      </c>
      <c r="C227" s="12" t="str">
        <f t="shared" si="37"/>
        <v>December, 2019´</v>
      </c>
      <c r="D227" s="3" t="s">
        <v>37</v>
      </c>
      <c r="E227" s="9" t="s">
        <v>1938</v>
      </c>
      <c r="F227" s="3" t="s">
        <v>20</v>
      </c>
      <c r="G227" s="3" t="s">
        <v>187</v>
      </c>
      <c r="H227" s="3" t="s">
        <v>14</v>
      </c>
      <c r="I227" s="3" t="s">
        <v>21</v>
      </c>
      <c r="J227" s="3" t="s">
        <v>24</v>
      </c>
      <c r="K227" s="3" t="s">
        <v>223</v>
      </c>
      <c r="L227" s="4">
        <v>56168</v>
      </c>
      <c r="M227" s="4">
        <v>56.17</v>
      </c>
      <c r="N227" s="4">
        <v>193000</v>
      </c>
      <c r="O227">
        <f t="shared" si="35"/>
        <v>3.436120210796183</v>
      </c>
      <c r="P227" t="str">
        <f t="shared" si="38"/>
        <v>Glyphosate</v>
      </c>
      <c r="Q227" t="str">
        <f>VLOOKUP(P227,[1]Sheet1!$A$1:$C$40,2,FALSE)</f>
        <v>Nufosate</v>
      </c>
      <c r="R227" t="str">
        <f>VLOOKUP(P227,[1]Sheet1!$A$1:$C$40,3,FALSE)</f>
        <v>Herbicide</v>
      </c>
    </row>
    <row r="228" spans="1:18" ht="22" customHeight="1" x14ac:dyDescent="0.3">
      <c r="A228" s="5">
        <v>43822</v>
      </c>
      <c r="B228" s="12" t="str">
        <f t="shared" si="36"/>
        <v>December, 2019</v>
      </c>
      <c r="C228" s="12" t="str">
        <f t="shared" si="37"/>
        <v>December, 2019´</v>
      </c>
      <c r="D228" s="6" t="s">
        <v>37</v>
      </c>
      <c r="E228" s="13" t="s">
        <v>1938</v>
      </c>
      <c r="F228" s="6" t="s">
        <v>20</v>
      </c>
      <c r="G228" s="6" t="s">
        <v>187</v>
      </c>
      <c r="H228" s="6" t="s">
        <v>14</v>
      </c>
      <c r="I228" s="6" t="s">
        <v>21</v>
      </c>
      <c r="J228" s="6" t="s">
        <v>24</v>
      </c>
      <c r="K228" s="6" t="s">
        <v>224</v>
      </c>
      <c r="L228" s="7">
        <v>104312</v>
      </c>
      <c r="M228" s="7">
        <v>104.31</v>
      </c>
      <c r="N228" s="7">
        <v>358000</v>
      </c>
      <c r="O228">
        <f t="shared" si="35"/>
        <v>3.4320116573356851</v>
      </c>
      <c r="P228" t="str">
        <f t="shared" si="38"/>
        <v>Glyphosate</v>
      </c>
      <c r="Q228" t="str">
        <f>VLOOKUP(P228,[1]Sheet1!$A$1:$C$40,2,FALSE)</f>
        <v>Nufosate</v>
      </c>
      <c r="R228" t="str">
        <f>VLOOKUP(P228,[1]Sheet1!$A$1:$C$40,3,FALSE)</f>
        <v>Herbicide</v>
      </c>
    </row>
    <row r="229" spans="1:18" ht="22" customHeight="1" x14ac:dyDescent="0.3">
      <c r="A229" s="2">
        <v>43822</v>
      </c>
      <c r="B229" s="12" t="str">
        <f t="shared" si="36"/>
        <v>December, 2019</v>
      </c>
      <c r="C229" s="12" t="str">
        <f t="shared" si="37"/>
        <v>December, 2019´</v>
      </c>
      <c r="D229" s="3" t="s">
        <v>37</v>
      </c>
      <c r="E229" s="9" t="s">
        <v>1938</v>
      </c>
      <c r="F229" s="3" t="s">
        <v>20</v>
      </c>
      <c r="G229" s="3" t="s">
        <v>187</v>
      </c>
      <c r="H229" s="3" t="s">
        <v>14</v>
      </c>
      <c r="I229" s="3" t="s">
        <v>21</v>
      </c>
      <c r="J229" s="3" t="s">
        <v>24</v>
      </c>
      <c r="K229" s="3" t="s">
        <v>167</v>
      </c>
      <c r="L229" s="4">
        <v>130390</v>
      </c>
      <c r="M229" s="4">
        <v>130.38999999999999</v>
      </c>
      <c r="N229" s="4">
        <v>447000</v>
      </c>
      <c r="O229">
        <f t="shared" si="35"/>
        <v>3.4281770074392206</v>
      </c>
      <c r="P229" t="str">
        <f t="shared" si="38"/>
        <v>Glyphosate</v>
      </c>
      <c r="Q229" t="str">
        <f>VLOOKUP(P229,[1]Sheet1!$A$1:$C$40,2,FALSE)</f>
        <v>Nufosate</v>
      </c>
      <c r="R229" t="str">
        <f>VLOOKUP(P229,[1]Sheet1!$A$1:$C$40,3,FALSE)</f>
        <v>Herbicide</v>
      </c>
    </row>
    <row r="230" spans="1:18" ht="22" customHeight="1" x14ac:dyDescent="0.3">
      <c r="A230" s="5">
        <v>43820</v>
      </c>
      <c r="B230" s="12" t="str">
        <f t="shared" si="36"/>
        <v>December, 2019</v>
      </c>
      <c r="C230" s="12" t="str">
        <f t="shared" si="37"/>
        <v>December, 2019´</v>
      </c>
      <c r="D230" s="6" t="s">
        <v>64</v>
      </c>
      <c r="E230" s="13" t="s">
        <v>1938</v>
      </c>
      <c r="F230" s="6" t="s">
        <v>12</v>
      </c>
      <c r="G230" s="6" t="s">
        <v>203</v>
      </c>
      <c r="H230" s="6" t="s">
        <v>39</v>
      </c>
      <c r="I230" s="6" t="s">
        <v>15</v>
      </c>
      <c r="J230" s="6" t="s">
        <v>204</v>
      </c>
      <c r="K230" s="6" t="s">
        <v>225</v>
      </c>
      <c r="L230" s="7">
        <v>274399.99</v>
      </c>
      <c r="M230" s="7">
        <v>274.39999999999998</v>
      </c>
      <c r="N230" s="7">
        <v>930000</v>
      </c>
      <c r="O230">
        <f t="shared" si="35"/>
        <v>3.3892129515019298</v>
      </c>
      <c r="P230" t="str">
        <f>IF(ISNUMBER(SEARCH("CIPERMET",K230)),"Cypermethrin",IF(ISNUMBER(SEARCH("MANFIL",K230)),"Mancozeb",IF(ISNUMBER(SEARCH("ISOPROPYLAMINE",K230)),"Isopropylamine",IF(ISNUMBER(SEARCH("CARBENDAZIN",K230)),"Carbendazin",IF(ISNUMBER(SEARCH("CHLORPYRIFOS",K230)),"Chlorpyrifos","FIX IT")))))</f>
        <v>Mancozeb</v>
      </c>
      <c r="Q230" t="str">
        <f>VLOOKUP(P230,[1]Sheet1!$A$1:$C$40,2,FALSE)</f>
        <v>Manfill 800 WP</v>
      </c>
      <c r="R230" t="str">
        <f>VLOOKUP(P230,[1]Sheet1!$A$1:$C$40,3,FALSE)</f>
        <v>Fungicide</v>
      </c>
    </row>
    <row r="231" spans="1:18" ht="22" customHeight="1" x14ac:dyDescent="0.3">
      <c r="A231" s="2">
        <v>43820</v>
      </c>
      <c r="B231" s="12" t="str">
        <f t="shared" si="36"/>
        <v>December, 2019</v>
      </c>
      <c r="C231" s="12" t="str">
        <f t="shared" si="37"/>
        <v>December, 2019´</v>
      </c>
      <c r="D231" s="3" t="s">
        <v>37</v>
      </c>
      <c r="E231" s="9" t="s">
        <v>1938</v>
      </c>
      <c r="F231" s="3" t="s">
        <v>20</v>
      </c>
      <c r="G231" s="3" t="s">
        <v>27</v>
      </c>
      <c r="H231" s="3" t="s">
        <v>28</v>
      </c>
      <c r="I231" s="3" t="s">
        <v>21</v>
      </c>
      <c r="J231" s="3" t="s">
        <v>29</v>
      </c>
      <c r="K231" s="3" t="s">
        <v>226</v>
      </c>
      <c r="L231" s="4">
        <v>163840</v>
      </c>
      <c r="M231" s="4">
        <v>163.84</v>
      </c>
      <c r="N231" s="4">
        <v>2151000</v>
      </c>
      <c r="O231">
        <f t="shared" si="35"/>
        <v>13.128662109375</v>
      </c>
      <c r="P231" t="str">
        <f t="shared" ref="P231" si="42">IF(ISNUMBER(SEARCH("CLORPIRIFOS",K231)),"Chlorpyrifos",IF(ISNUMBER(SEARCH("TEBUCONAZOLE",K231)),"Tebuconazole",IF(ISNUMBER(SEARCH("ACID",K231)),"2,4-Dichlorophenoxyacetic acid",IF(ISNUMBER(SEARCH("ACETAMIPRID",K231)),"Acetamiprid",IF(ISNUMBER(SEARCH("NUFURON",K231)),"Metsulfuron",IF(ISNUMBER(SEARCH("MONOISOPROPYLAMINE",K231)),"Isopropylamine","FIX IT"))))))</f>
        <v>2,4-Dichlorophenoxyacetic acid</v>
      </c>
      <c r="Q231" t="str">
        <f>VLOOKUP(P231,[1]Sheet1!$A$1:$C$40,2,FALSE)</f>
        <v>2,4 D</v>
      </c>
      <c r="R231" t="str">
        <f>VLOOKUP(P231,[1]Sheet1!$A$1:$C$40,3,FALSE)</f>
        <v>Herbicide</v>
      </c>
    </row>
    <row r="232" spans="1:18" ht="22" customHeight="1" x14ac:dyDescent="0.3">
      <c r="A232" s="5">
        <v>43819</v>
      </c>
      <c r="B232" s="12" t="str">
        <f t="shared" si="36"/>
        <v>December, 2019</v>
      </c>
      <c r="C232" s="12" t="str">
        <f t="shared" si="37"/>
        <v>December, 2019´</v>
      </c>
      <c r="D232" s="6" t="s">
        <v>37</v>
      </c>
      <c r="E232" s="13" t="s">
        <v>1938</v>
      </c>
      <c r="F232" s="6" t="s">
        <v>20</v>
      </c>
      <c r="G232" s="6" t="s">
        <v>187</v>
      </c>
      <c r="H232" s="6" t="s">
        <v>14</v>
      </c>
      <c r="I232" s="6" t="s">
        <v>21</v>
      </c>
      <c r="J232" s="6" t="s">
        <v>24</v>
      </c>
      <c r="K232" s="6" t="s">
        <v>167</v>
      </c>
      <c r="L232" s="7">
        <v>130390</v>
      </c>
      <c r="M232" s="7">
        <v>130.38999999999999</v>
      </c>
      <c r="N232" s="7">
        <v>447000</v>
      </c>
      <c r="O232">
        <f t="shared" si="35"/>
        <v>3.4281770074392206</v>
      </c>
      <c r="P232" t="str">
        <f t="shared" si="38"/>
        <v>Glyphosate</v>
      </c>
      <c r="Q232" t="str">
        <f>VLOOKUP(P232,[1]Sheet1!$A$1:$C$40,2,FALSE)</f>
        <v>Nufosate</v>
      </c>
      <c r="R232" t="str">
        <f>VLOOKUP(P232,[1]Sheet1!$A$1:$C$40,3,FALSE)</f>
        <v>Herbicide</v>
      </c>
    </row>
    <row r="233" spans="1:18" ht="22" customHeight="1" x14ac:dyDescent="0.3">
      <c r="A233" s="2">
        <v>43819</v>
      </c>
      <c r="B233" s="12" t="str">
        <f t="shared" si="36"/>
        <v>December, 2019</v>
      </c>
      <c r="C233" s="12" t="str">
        <f t="shared" si="37"/>
        <v>December, 2019´</v>
      </c>
      <c r="D233" s="3" t="s">
        <v>37</v>
      </c>
      <c r="E233" s="9" t="s">
        <v>1938</v>
      </c>
      <c r="F233" s="3" t="s">
        <v>20</v>
      </c>
      <c r="G233" s="3" t="s">
        <v>187</v>
      </c>
      <c r="H233" s="3" t="s">
        <v>14</v>
      </c>
      <c r="I233" s="3" t="s">
        <v>21</v>
      </c>
      <c r="J233" s="3" t="s">
        <v>24</v>
      </c>
      <c r="K233" s="3" t="s">
        <v>167</v>
      </c>
      <c r="L233" s="4">
        <v>130390</v>
      </c>
      <c r="M233" s="4">
        <v>130.38999999999999</v>
      </c>
      <c r="N233" s="4">
        <v>447000</v>
      </c>
      <c r="O233">
        <f t="shared" si="35"/>
        <v>3.4281770074392206</v>
      </c>
      <c r="P233" t="str">
        <f t="shared" si="38"/>
        <v>Glyphosate</v>
      </c>
      <c r="Q233" t="str">
        <f>VLOOKUP(P233,[1]Sheet1!$A$1:$C$40,2,FALSE)</f>
        <v>Nufosate</v>
      </c>
      <c r="R233" t="str">
        <f>VLOOKUP(P233,[1]Sheet1!$A$1:$C$40,3,FALSE)</f>
        <v>Herbicide</v>
      </c>
    </row>
    <row r="234" spans="1:18" ht="22" customHeight="1" x14ac:dyDescent="0.3">
      <c r="A234" s="5">
        <v>43819</v>
      </c>
      <c r="B234" s="12" t="str">
        <f t="shared" si="36"/>
        <v>December, 2019</v>
      </c>
      <c r="C234" s="12" t="str">
        <f t="shared" si="37"/>
        <v>December, 2019´</v>
      </c>
      <c r="D234" s="6" t="s">
        <v>37</v>
      </c>
      <c r="E234" s="13" t="s">
        <v>1938</v>
      </c>
      <c r="F234" s="6" t="s">
        <v>20</v>
      </c>
      <c r="G234" s="6" t="s">
        <v>171</v>
      </c>
      <c r="H234" s="6" t="s">
        <v>34</v>
      </c>
      <c r="I234" s="6" t="s">
        <v>21</v>
      </c>
      <c r="J234" s="6" t="s">
        <v>35</v>
      </c>
      <c r="K234" s="6" t="s">
        <v>227</v>
      </c>
      <c r="L234" s="7">
        <v>16218</v>
      </c>
      <c r="M234" s="7">
        <v>16.22</v>
      </c>
      <c r="N234" s="7">
        <v>54300</v>
      </c>
      <c r="O234">
        <f t="shared" si="35"/>
        <v>3.3481317055123938</v>
      </c>
      <c r="P234" t="str">
        <f t="shared" si="38"/>
        <v>Imidacloprid</v>
      </c>
      <c r="Q234" t="str">
        <f>VLOOKUP(P234,[1]Sheet1!$A$1:$C$40,2,FALSE)</f>
        <v>Nuprid</v>
      </c>
      <c r="R234" t="str">
        <f>VLOOKUP(P234,[1]Sheet1!$A$1:$C$40,3,FALSE)</f>
        <v>Insecticide</v>
      </c>
    </row>
    <row r="235" spans="1:18" ht="22" customHeight="1" x14ac:dyDescent="0.3">
      <c r="A235" s="2">
        <v>43819</v>
      </c>
      <c r="B235" s="12" t="str">
        <f t="shared" si="36"/>
        <v>December, 2019</v>
      </c>
      <c r="C235" s="12" t="str">
        <f t="shared" si="37"/>
        <v>December, 2019´</v>
      </c>
      <c r="D235" s="3" t="s">
        <v>37</v>
      </c>
      <c r="E235" s="9" t="s">
        <v>1938</v>
      </c>
      <c r="F235" s="3" t="s">
        <v>20</v>
      </c>
      <c r="G235" s="3" t="s">
        <v>187</v>
      </c>
      <c r="H235" s="3" t="s">
        <v>14</v>
      </c>
      <c r="I235" s="3" t="s">
        <v>21</v>
      </c>
      <c r="J235" s="3" t="s">
        <v>24</v>
      </c>
      <c r="K235" s="3" t="s">
        <v>167</v>
      </c>
      <c r="L235" s="4">
        <v>130390</v>
      </c>
      <c r="M235" s="4">
        <v>130.38999999999999</v>
      </c>
      <c r="N235" s="4">
        <v>447000</v>
      </c>
      <c r="O235">
        <f t="shared" si="35"/>
        <v>3.4281770074392206</v>
      </c>
      <c r="P235" t="str">
        <f t="shared" si="38"/>
        <v>Glyphosate</v>
      </c>
      <c r="Q235" t="str">
        <f>VLOOKUP(P235,[1]Sheet1!$A$1:$C$40,2,FALSE)</f>
        <v>Nufosate</v>
      </c>
      <c r="R235" t="str">
        <f>VLOOKUP(P235,[1]Sheet1!$A$1:$C$40,3,FALSE)</f>
        <v>Herbicide</v>
      </c>
    </row>
    <row r="236" spans="1:18" ht="22" customHeight="1" x14ac:dyDescent="0.3">
      <c r="A236" s="5">
        <v>43819</v>
      </c>
      <c r="B236" s="12" t="str">
        <f t="shared" si="36"/>
        <v>December, 2019</v>
      </c>
      <c r="C236" s="12" t="str">
        <f t="shared" si="37"/>
        <v>December, 2019´</v>
      </c>
      <c r="D236" s="6" t="s">
        <v>37</v>
      </c>
      <c r="E236" s="13" t="s">
        <v>1938</v>
      </c>
      <c r="F236" s="6" t="s">
        <v>20</v>
      </c>
      <c r="G236" s="6" t="s">
        <v>228</v>
      </c>
      <c r="H236" s="6" t="s">
        <v>14</v>
      </c>
      <c r="I236" s="6" t="s">
        <v>21</v>
      </c>
      <c r="J236" s="6" t="s">
        <v>22</v>
      </c>
      <c r="K236" s="6" t="s">
        <v>97</v>
      </c>
      <c r="L236" s="7">
        <v>62400</v>
      </c>
      <c r="M236" s="7">
        <v>62.4</v>
      </c>
      <c r="N236" s="7">
        <v>1380000</v>
      </c>
      <c r="O236">
        <f t="shared" si="35"/>
        <v>22.115384615384617</v>
      </c>
      <c r="P236" t="str">
        <f t="shared" si="38"/>
        <v>Picloram</v>
      </c>
      <c r="Q236" t="str">
        <f>VLOOKUP(P236,[1]Sheet1!$A$1:$C$40,2,FALSE)</f>
        <v>Not Identified</v>
      </c>
      <c r="R236" t="str">
        <f>VLOOKUP(P236,[1]Sheet1!$A$1:$C$40,3,FALSE)</f>
        <v>Herbicide</v>
      </c>
    </row>
    <row r="237" spans="1:18" ht="22" customHeight="1" x14ac:dyDescent="0.3">
      <c r="A237" s="2">
        <v>43819</v>
      </c>
      <c r="B237" s="12" t="str">
        <f t="shared" si="36"/>
        <v>December, 2019</v>
      </c>
      <c r="C237" s="12" t="str">
        <f t="shared" si="37"/>
        <v>December, 2019´</v>
      </c>
      <c r="D237" s="3" t="s">
        <v>37</v>
      </c>
      <c r="E237" s="9" t="s">
        <v>1938</v>
      </c>
      <c r="F237" s="3" t="s">
        <v>20</v>
      </c>
      <c r="G237" s="3" t="s">
        <v>187</v>
      </c>
      <c r="H237" s="3" t="s">
        <v>14</v>
      </c>
      <c r="I237" s="3" t="s">
        <v>21</v>
      </c>
      <c r="J237" s="3" t="s">
        <v>24</v>
      </c>
      <c r="K237" s="3" t="s">
        <v>167</v>
      </c>
      <c r="L237" s="4">
        <v>130390</v>
      </c>
      <c r="M237" s="4">
        <v>130.38999999999999</v>
      </c>
      <c r="N237" s="4">
        <v>447000</v>
      </c>
      <c r="O237">
        <f t="shared" si="35"/>
        <v>3.4281770074392206</v>
      </c>
      <c r="P237" t="str">
        <f t="shared" si="38"/>
        <v>Glyphosate</v>
      </c>
      <c r="Q237" t="str">
        <f>VLOOKUP(P237,[1]Sheet1!$A$1:$C$40,2,FALSE)</f>
        <v>Nufosate</v>
      </c>
      <c r="R237" t="str">
        <f>VLOOKUP(P237,[1]Sheet1!$A$1:$C$40,3,FALSE)</f>
        <v>Herbicide</v>
      </c>
    </row>
    <row r="238" spans="1:18" ht="22" customHeight="1" x14ac:dyDescent="0.3">
      <c r="A238" s="5">
        <v>43818</v>
      </c>
      <c r="B238" s="12" t="str">
        <f t="shared" si="36"/>
        <v>December, 2019</v>
      </c>
      <c r="C238" s="12" t="str">
        <f t="shared" si="37"/>
        <v>December, 2019´</v>
      </c>
      <c r="D238" s="6" t="s">
        <v>37</v>
      </c>
      <c r="E238" s="13" t="s">
        <v>1938</v>
      </c>
      <c r="F238" s="6" t="s">
        <v>20</v>
      </c>
      <c r="G238" s="6" t="s">
        <v>157</v>
      </c>
      <c r="H238" s="6" t="s">
        <v>158</v>
      </c>
      <c r="I238" s="6" t="s">
        <v>21</v>
      </c>
      <c r="J238" s="6" t="s">
        <v>159</v>
      </c>
      <c r="K238" s="6" t="s">
        <v>229</v>
      </c>
      <c r="L238" s="7">
        <v>24120</v>
      </c>
      <c r="M238" s="7">
        <v>24.12</v>
      </c>
      <c r="N238" s="7">
        <v>989000</v>
      </c>
      <c r="O238">
        <f t="shared" si="35"/>
        <v>41.003316749585409</v>
      </c>
      <c r="P238" t="str">
        <f>IF(ISNUMBER(SEARCH("CIPERMET",K238)),"Cypermethrin",IF(ISNUMBER(SEARCH("MANFIL",K238)),"Mancozeb",IF(ISNUMBER(SEARCH("ISOPROPYLAMINE",K238)),"Isopropylamine",IF(ISNUMBER(SEARCH("CARBENDAZIN",K238)),"Carbendazin",IF(ISNUMBER(SEARCH("CHLORPYRIFOS",K238)),"Chlorpyrifos","FIX IT")))))</f>
        <v>Carbendazin</v>
      </c>
      <c r="Q238" t="str">
        <f>VLOOKUP(P238,[1]Sheet1!$A$1:$C$40,2,FALSE)</f>
        <v>Spin Flo</v>
      </c>
      <c r="R238" t="str">
        <f>VLOOKUP(P238,[1]Sheet1!$A$1:$C$40,3,FALSE)</f>
        <v>Fungicide</v>
      </c>
    </row>
    <row r="239" spans="1:18" ht="22" customHeight="1" x14ac:dyDescent="0.3">
      <c r="A239" s="2">
        <v>43814</v>
      </c>
      <c r="B239" s="12" t="str">
        <f t="shared" si="36"/>
        <v>December, 2019</v>
      </c>
      <c r="C239" s="12" t="str">
        <f t="shared" si="37"/>
        <v>December, 2019´</v>
      </c>
      <c r="D239" s="3" t="s">
        <v>37</v>
      </c>
      <c r="E239" s="9" t="s">
        <v>1938</v>
      </c>
      <c r="F239" s="3" t="s">
        <v>20</v>
      </c>
      <c r="G239" s="3" t="s">
        <v>171</v>
      </c>
      <c r="H239" s="3" t="s">
        <v>34</v>
      </c>
      <c r="I239" s="3" t="s">
        <v>21</v>
      </c>
      <c r="J239" s="3" t="s">
        <v>29</v>
      </c>
      <c r="K239" s="3" t="s">
        <v>230</v>
      </c>
      <c r="L239" s="4">
        <v>93500</v>
      </c>
      <c r="M239" s="4">
        <v>93.5</v>
      </c>
      <c r="N239" s="4">
        <v>1727000</v>
      </c>
      <c r="O239">
        <f t="shared" si="35"/>
        <v>18.470588235294116</v>
      </c>
      <c r="P239" t="str">
        <f t="shared" ref="P239:P240" si="43">IF(ISNUMBER(SEARCH("CLORPIRIFOS",K239)),"Chlorpyrifos",IF(ISNUMBER(SEARCH("TEBUCONAZOLE",K239)),"Tebuconazole",IF(ISNUMBER(SEARCH("ACID",K239)),"2,4-Dichlorophenoxyacetic acid",IF(ISNUMBER(SEARCH("ACETAMIPRID",K239)),"Acetamiprid",IF(ISNUMBER(SEARCH("NUFURON",K239)),"Metsulfuron",IF(ISNUMBER(SEARCH("MONOISOPROPYLAMINE",K239)),"Isopropylamine","FIX IT"))))))</f>
        <v>2,4-Dichlorophenoxyacetic acid</v>
      </c>
      <c r="Q239" t="str">
        <f>VLOOKUP(P239,[1]Sheet1!$A$1:$C$40,2,FALSE)</f>
        <v>2,4 D</v>
      </c>
      <c r="R239" t="str">
        <f>VLOOKUP(P239,[1]Sheet1!$A$1:$C$40,3,FALSE)</f>
        <v>Herbicide</v>
      </c>
    </row>
    <row r="240" spans="1:18" ht="22" customHeight="1" x14ac:dyDescent="0.3">
      <c r="A240" s="5">
        <v>43814</v>
      </c>
      <c r="B240" s="12" t="str">
        <f t="shared" si="36"/>
        <v>December, 2019</v>
      </c>
      <c r="C240" s="12" t="str">
        <f t="shared" si="37"/>
        <v>December, 2019´</v>
      </c>
      <c r="D240" s="6" t="s">
        <v>37</v>
      </c>
      <c r="E240" s="13" t="s">
        <v>1938</v>
      </c>
      <c r="F240" s="6" t="s">
        <v>20</v>
      </c>
      <c r="G240" s="6" t="s">
        <v>171</v>
      </c>
      <c r="H240" s="6" t="s">
        <v>34</v>
      </c>
      <c r="I240" s="6" t="s">
        <v>21</v>
      </c>
      <c r="J240" s="6" t="s">
        <v>29</v>
      </c>
      <c r="K240" s="6" t="s">
        <v>230</v>
      </c>
      <c r="L240" s="7">
        <v>93500</v>
      </c>
      <c r="M240" s="7">
        <v>93.5</v>
      </c>
      <c r="N240" s="7">
        <v>1727000</v>
      </c>
      <c r="O240">
        <f t="shared" si="35"/>
        <v>18.470588235294116</v>
      </c>
      <c r="P240" t="str">
        <f t="shared" si="43"/>
        <v>2,4-Dichlorophenoxyacetic acid</v>
      </c>
      <c r="Q240" t="str">
        <f>VLOOKUP(P240,[1]Sheet1!$A$1:$C$40,2,FALSE)</f>
        <v>2,4 D</v>
      </c>
      <c r="R240" t="str">
        <f>VLOOKUP(P240,[1]Sheet1!$A$1:$C$40,3,FALSE)</f>
        <v>Herbicide</v>
      </c>
    </row>
    <row r="241" spans="1:18" ht="22" customHeight="1" x14ac:dyDescent="0.3">
      <c r="A241" s="2">
        <v>43814</v>
      </c>
      <c r="B241" s="12" t="str">
        <f t="shared" si="36"/>
        <v>December, 2019</v>
      </c>
      <c r="C241" s="12" t="str">
        <f t="shared" si="37"/>
        <v>December, 2019´</v>
      </c>
      <c r="D241" s="3" t="s">
        <v>37</v>
      </c>
      <c r="E241" s="9" t="s">
        <v>1938</v>
      </c>
      <c r="F241" s="3" t="s">
        <v>20</v>
      </c>
      <c r="G241" s="3" t="s">
        <v>38</v>
      </c>
      <c r="H241" s="3" t="s">
        <v>39</v>
      </c>
      <c r="I241" s="3" t="s">
        <v>21</v>
      </c>
      <c r="J241" s="3" t="s">
        <v>40</v>
      </c>
      <c r="K241" s="3" t="s">
        <v>151</v>
      </c>
      <c r="L241" s="4">
        <v>21375</v>
      </c>
      <c r="M241" s="4">
        <v>21.38</v>
      </c>
      <c r="N241" s="4">
        <v>345000</v>
      </c>
      <c r="O241">
        <f t="shared" si="35"/>
        <v>16.140350877192983</v>
      </c>
      <c r="P241" t="str">
        <f t="shared" si="38"/>
        <v>Cyhalothrin</v>
      </c>
      <c r="Q241" t="str">
        <f>VLOOKUP(P241,[1]Sheet1!$A$1:$C$40,2,FALSE)</f>
        <v>Kaiso</v>
      </c>
      <c r="R241" t="str">
        <f>VLOOKUP(P241,[1]Sheet1!$A$1:$C$40,3,FALSE)</f>
        <v>Pesticide</v>
      </c>
    </row>
    <row r="242" spans="1:18" ht="22" customHeight="1" x14ac:dyDescent="0.3">
      <c r="A242" s="2">
        <v>43810</v>
      </c>
      <c r="B242" s="12" t="str">
        <f t="shared" si="36"/>
        <v>December, 2019</v>
      </c>
      <c r="C242" s="12" t="str">
        <f t="shared" si="37"/>
        <v>December, 2019´</v>
      </c>
      <c r="D242" s="3" t="s">
        <v>37</v>
      </c>
      <c r="E242" s="13" t="s">
        <v>1938</v>
      </c>
      <c r="F242" s="3" t="s">
        <v>20</v>
      </c>
      <c r="G242" s="3" t="s">
        <v>232</v>
      </c>
      <c r="H242" s="3" t="s">
        <v>73</v>
      </c>
      <c r="I242" s="3" t="s">
        <v>21</v>
      </c>
      <c r="J242" s="3" t="s">
        <v>82</v>
      </c>
      <c r="K242" s="3" t="s">
        <v>131</v>
      </c>
      <c r="L242" s="4">
        <v>87653</v>
      </c>
      <c r="M242" s="4">
        <v>87.65</v>
      </c>
      <c r="N242" s="4">
        <v>233000</v>
      </c>
      <c r="O242">
        <f t="shared" si="35"/>
        <v>2.6582090744184455</v>
      </c>
      <c r="P242" t="str">
        <f t="shared" ref="P242:P243" si="44">IF(ISNUMBER(SEARCH("CLORPIRIFOS",K242)),"Chlorpyrifos",IF(ISNUMBER(SEARCH("TEBUCONAZOLE",K242)),"Tebuconazole",IF(ISNUMBER(SEARCH("ACID",K242)),"2,4-Dichlorophenoxyacetic acid",IF(ISNUMBER(SEARCH("ACETAMIPRID",K242)),"Acetamiprid",IF(ISNUMBER(SEARCH("NUFURON",K242)),"Metsulfuron",IF(ISNUMBER(SEARCH("MONOISOPROPYLAMINE",K242)),"Isopropylamine","FIX IT"))))))</f>
        <v>Isopropylamine</v>
      </c>
      <c r="Q242" t="str">
        <f>VLOOKUP(P242,[1]Sheet1!$A$1:$C$40,2,FALSE)</f>
        <v>Not Identified</v>
      </c>
      <c r="R242" t="str">
        <f>VLOOKUP(P242,[1]Sheet1!$A$1:$C$40,3,FALSE)</f>
        <v>General Chemical</v>
      </c>
    </row>
    <row r="243" spans="1:18" ht="22" customHeight="1" x14ac:dyDescent="0.3">
      <c r="A243" s="5">
        <v>43810</v>
      </c>
      <c r="B243" s="12" t="str">
        <f t="shared" si="36"/>
        <v>December, 2019</v>
      </c>
      <c r="C243" s="12" t="str">
        <f t="shared" si="37"/>
        <v>December, 2019´</v>
      </c>
      <c r="D243" s="6" t="s">
        <v>37</v>
      </c>
      <c r="E243" s="9" t="s">
        <v>1938</v>
      </c>
      <c r="F243" s="6" t="s">
        <v>20</v>
      </c>
      <c r="G243" s="6" t="s">
        <v>232</v>
      </c>
      <c r="H243" s="6" t="s">
        <v>73</v>
      </c>
      <c r="I243" s="6" t="s">
        <v>21</v>
      </c>
      <c r="J243" s="6" t="s">
        <v>74</v>
      </c>
      <c r="K243" s="6" t="s">
        <v>233</v>
      </c>
      <c r="L243" s="7">
        <v>116610</v>
      </c>
      <c r="M243" s="7">
        <v>116.61</v>
      </c>
      <c r="N243" s="7">
        <v>406000</v>
      </c>
      <c r="O243">
        <f t="shared" si="35"/>
        <v>3.4816911071091674</v>
      </c>
      <c r="P243" t="str">
        <f t="shared" si="44"/>
        <v>Isopropylamine</v>
      </c>
      <c r="Q243" t="str">
        <f>VLOOKUP(P243,[1]Sheet1!$A$1:$C$40,2,FALSE)</f>
        <v>Not Identified</v>
      </c>
      <c r="R243" t="str">
        <f>VLOOKUP(P243,[1]Sheet1!$A$1:$C$40,3,FALSE)</f>
        <v>General Chemical</v>
      </c>
    </row>
    <row r="244" spans="1:18" ht="22" customHeight="1" x14ac:dyDescent="0.3">
      <c r="A244" s="2">
        <v>43810</v>
      </c>
      <c r="B244" s="12" t="str">
        <f t="shared" si="36"/>
        <v>December, 2019</v>
      </c>
      <c r="C244" s="12" t="str">
        <f t="shared" si="37"/>
        <v>December, 2019´</v>
      </c>
      <c r="D244" s="3" t="s">
        <v>37</v>
      </c>
      <c r="E244" s="13" t="s">
        <v>1938</v>
      </c>
      <c r="F244" s="3" t="s">
        <v>20</v>
      </c>
      <c r="G244" s="3" t="s">
        <v>234</v>
      </c>
      <c r="H244" s="3" t="s">
        <v>73</v>
      </c>
      <c r="I244" s="3" t="s">
        <v>21</v>
      </c>
      <c r="J244" s="3" t="s">
        <v>77</v>
      </c>
      <c r="K244" s="3" t="s">
        <v>134</v>
      </c>
      <c r="L244" s="4">
        <v>51832</v>
      </c>
      <c r="M244" s="4">
        <v>51.83</v>
      </c>
      <c r="N244" s="4">
        <v>134000</v>
      </c>
      <c r="O244">
        <f t="shared" si="35"/>
        <v>2.5852755054792405</v>
      </c>
      <c r="P244" t="str">
        <f>IF(ISNUMBER(SEARCH("TRITON",K244)),"Surfactant",IF(ISNUMBER(SEARCH("DIMETHYLAMINE",K244)),"Dimethylamine",IF(ISNUMBER(SEARCH("FLUAZINAN",K244)),"Fluazinan","FIX IT")))</f>
        <v>Surfactant</v>
      </c>
      <c r="Q244" t="str">
        <f>VLOOKUP(P244,[1]Sheet1!$A$1:$C$40,2,FALSE)</f>
        <v>Triton</v>
      </c>
      <c r="R244" t="str">
        <f>VLOOKUP(P244,[1]Sheet1!$A$1:$C$40,3,FALSE)</f>
        <v>Surfactant</v>
      </c>
    </row>
    <row r="245" spans="1:18" ht="22" customHeight="1" x14ac:dyDescent="0.3">
      <c r="A245" s="5">
        <v>43807</v>
      </c>
      <c r="B245" s="12" t="str">
        <f t="shared" si="36"/>
        <v>December, 2019</v>
      </c>
      <c r="C245" s="12" t="str">
        <f t="shared" si="37"/>
        <v>December, 2019´</v>
      </c>
      <c r="D245" s="6" t="s">
        <v>37</v>
      </c>
      <c r="E245" s="9" t="s">
        <v>1938</v>
      </c>
      <c r="F245" s="6" t="s">
        <v>20</v>
      </c>
      <c r="G245" s="6" t="s">
        <v>38</v>
      </c>
      <c r="H245" s="6" t="s">
        <v>39</v>
      </c>
      <c r="I245" s="6" t="s">
        <v>21</v>
      </c>
      <c r="J245" s="6" t="s">
        <v>40</v>
      </c>
      <c r="K245" s="6" t="s">
        <v>235</v>
      </c>
      <c r="L245" s="7">
        <v>85500</v>
      </c>
      <c r="M245" s="7">
        <v>85.5</v>
      </c>
      <c r="N245" s="7">
        <v>1379000</v>
      </c>
      <c r="O245">
        <f t="shared" si="35"/>
        <v>16.128654970760234</v>
      </c>
      <c r="P245" t="str">
        <f t="shared" si="38"/>
        <v>Cyhalothrin</v>
      </c>
      <c r="Q245" t="str">
        <f>VLOOKUP(P245,[1]Sheet1!$A$1:$C$40,2,FALSE)</f>
        <v>Kaiso</v>
      </c>
      <c r="R245" t="str">
        <f>VLOOKUP(P245,[1]Sheet1!$A$1:$C$40,3,FALSE)</f>
        <v>Pesticide</v>
      </c>
    </row>
    <row r="246" spans="1:18" ht="22" customHeight="1" x14ac:dyDescent="0.3">
      <c r="A246" s="2">
        <v>43807</v>
      </c>
      <c r="B246" s="12" t="str">
        <f t="shared" si="36"/>
        <v>December, 2019</v>
      </c>
      <c r="C246" s="12" t="str">
        <f t="shared" si="37"/>
        <v>December, 2019´</v>
      </c>
      <c r="D246" s="3" t="s">
        <v>37</v>
      </c>
      <c r="E246" s="13" t="s">
        <v>1938</v>
      </c>
      <c r="F246" s="3" t="s">
        <v>20</v>
      </c>
      <c r="G246" s="3" t="s">
        <v>171</v>
      </c>
      <c r="H246" s="3" t="s">
        <v>34</v>
      </c>
      <c r="I246" s="3" t="s">
        <v>21</v>
      </c>
      <c r="J246" s="3" t="s">
        <v>29</v>
      </c>
      <c r="K246" s="3" t="s">
        <v>230</v>
      </c>
      <c r="L246" s="4">
        <v>93500</v>
      </c>
      <c r="M246" s="4">
        <v>93.5</v>
      </c>
      <c r="N246" s="4">
        <v>1727000</v>
      </c>
      <c r="O246">
        <f t="shared" si="35"/>
        <v>18.470588235294116</v>
      </c>
      <c r="P246" t="str">
        <f t="shared" ref="P246:P254" si="45">IF(ISNUMBER(SEARCH("CLORPIRIFOS",K246)),"Chlorpyrifos",IF(ISNUMBER(SEARCH("TEBUCONAZOLE",K246)),"Tebuconazole",IF(ISNUMBER(SEARCH("ACID",K246)),"2,4-Dichlorophenoxyacetic acid",IF(ISNUMBER(SEARCH("ACETAMIPRID",K246)),"Acetamiprid",IF(ISNUMBER(SEARCH("NUFURON",K246)),"Metsulfuron",IF(ISNUMBER(SEARCH("MONOISOPROPYLAMINE",K246)),"Isopropylamine","FIX IT"))))))</f>
        <v>2,4-Dichlorophenoxyacetic acid</v>
      </c>
      <c r="Q246" t="str">
        <f>VLOOKUP(P246,[1]Sheet1!$A$1:$C$40,2,FALSE)</f>
        <v>2,4 D</v>
      </c>
      <c r="R246" t="str">
        <f>VLOOKUP(P246,[1]Sheet1!$A$1:$C$40,3,FALSE)</f>
        <v>Herbicide</v>
      </c>
    </row>
    <row r="247" spans="1:18" ht="22" customHeight="1" x14ac:dyDescent="0.3">
      <c r="A247" s="5">
        <v>43807</v>
      </c>
      <c r="B247" s="12" t="str">
        <f t="shared" si="36"/>
        <v>December, 2019</v>
      </c>
      <c r="C247" s="12" t="str">
        <f t="shared" si="37"/>
        <v>December, 2019´</v>
      </c>
      <c r="D247" s="6" t="s">
        <v>64</v>
      </c>
      <c r="E247" s="9" t="s">
        <v>1938</v>
      </c>
      <c r="F247" s="6" t="s">
        <v>12</v>
      </c>
      <c r="G247" s="6" t="s">
        <v>180</v>
      </c>
      <c r="H247" s="6" t="s">
        <v>14</v>
      </c>
      <c r="I247" s="6" t="s">
        <v>15</v>
      </c>
      <c r="J247" s="6" t="s">
        <v>18</v>
      </c>
      <c r="K247" s="6" t="s">
        <v>110</v>
      </c>
      <c r="L247" s="7">
        <v>7992</v>
      </c>
      <c r="M247" s="7">
        <v>7.99</v>
      </c>
      <c r="N247" s="7">
        <v>41800</v>
      </c>
      <c r="O247">
        <f t="shared" si="35"/>
        <v>5.2302302302302301</v>
      </c>
      <c r="P247" t="str">
        <f t="shared" si="45"/>
        <v>Metsulfuron</v>
      </c>
      <c r="Q247" t="str">
        <f>VLOOKUP(P247,[1]Sheet1!$A$1:$C$40,2,FALSE)</f>
        <v>Nufuron</v>
      </c>
      <c r="R247" t="str">
        <f>VLOOKUP(P247,[1]Sheet1!$A$1:$C$40,3,FALSE)</f>
        <v>Herbicide</v>
      </c>
    </row>
    <row r="248" spans="1:18" ht="22" customHeight="1" x14ac:dyDescent="0.3">
      <c r="A248" s="2">
        <v>43807</v>
      </c>
      <c r="B248" s="12" t="str">
        <f t="shared" si="36"/>
        <v>December, 2019</v>
      </c>
      <c r="C248" s="12" t="str">
        <f t="shared" si="37"/>
        <v>December, 2019´</v>
      </c>
      <c r="D248" s="3" t="s">
        <v>37</v>
      </c>
      <c r="E248" s="13" t="s">
        <v>1938</v>
      </c>
      <c r="F248" s="3" t="s">
        <v>20</v>
      </c>
      <c r="G248" s="3" t="s">
        <v>171</v>
      </c>
      <c r="H248" s="3" t="s">
        <v>34</v>
      </c>
      <c r="I248" s="3" t="s">
        <v>21</v>
      </c>
      <c r="J248" s="3" t="s">
        <v>29</v>
      </c>
      <c r="K248" s="3" t="s">
        <v>230</v>
      </c>
      <c r="L248" s="4">
        <v>93500</v>
      </c>
      <c r="M248" s="4">
        <v>93.5</v>
      </c>
      <c r="N248" s="4">
        <v>1727000</v>
      </c>
      <c r="O248">
        <f t="shared" si="35"/>
        <v>18.470588235294116</v>
      </c>
      <c r="P248" t="str">
        <f t="shared" si="45"/>
        <v>2,4-Dichlorophenoxyacetic acid</v>
      </c>
      <c r="Q248" t="str">
        <f>VLOOKUP(P248,[1]Sheet1!$A$1:$C$40,2,FALSE)</f>
        <v>2,4 D</v>
      </c>
      <c r="R248" t="str">
        <f>VLOOKUP(P248,[1]Sheet1!$A$1:$C$40,3,FALSE)</f>
        <v>Herbicide</v>
      </c>
    </row>
    <row r="249" spans="1:18" ht="22" customHeight="1" x14ac:dyDescent="0.3">
      <c r="A249" s="5">
        <v>43807</v>
      </c>
      <c r="B249" s="12" t="str">
        <f t="shared" si="36"/>
        <v>December, 2019</v>
      </c>
      <c r="C249" s="12" t="str">
        <f t="shared" si="37"/>
        <v>December, 2019´</v>
      </c>
      <c r="D249" s="6" t="s">
        <v>37</v>
      </c>
      <c r="E249" s="9" t="s">
        <v>1938</v>
      </c>
      <c r="F249" s="6" t="s">
        <v>20</v>
      </c>
      <c r="G249" s="6" t="s">
        <v>171</v>
      </c>
      <c r="H249" s="6" t="s">
        <v>34</v>
      </c>
      <c r="I249" s="6" t="s">
        <v>21</v>
      </c>
      <c r="J249" s="6" t="s">
        <v>29</v>
      </c>
      <c r="K249" s="6" t="s">
        <v>230</v>
      </c>
      <c r="L249" s="7">
        <v>93500</v>
      </c>
      <c r="M249" s="7">
        <v>93.5</v>
      </c>
      <c r="N249" s="7">
        <v>1727000</v>
      </c>
      <c r="O249">
        <f t="shared" si="35"/>
        <v>18.470588235294116</v>
      </c>
      <c r="P249" t="str">
        <f t="shared" si="45"/>
        <v>2,4-Dichlorophenoxyacetic acid</v>
      </c>
      <c r="Q249" t="str">
        <f>VLOOKUP(P249,[1]Sheet1!$A$1:$C$40,2,FALSE)</f>
        <v>2,4 D</v>
      </c>
      <c r="R249" t="str">
        <f>VLOOKUP(P249,[1]Sheet1!$A$1:$C$40,3,FALSE)</f>
        <v>Herbicide</v>
      </c>
    </row>
    <row r="250" spans="1:18" ht="22" customHeight="1" x14ac:dyDescent="0.3">
      <c r="A250" s="2">
        <v>43806</v>
      </c>
      <c r="B250" s="12" t="str">
        <f t="shared" si="36"/>
        <v>December, 2019</v>
      </c>
      <c r="C250" s="12" t="str">
        <f t="shared" si="37"/>
        <v>December, 2019´</v>
      </c>
      <c r="D250" s="3" t="s">
        <v>37</v>
      </c>
      <c r="E250" s="13" t="s">
        <v>1938</v>
      </c>
      <c r="F250" s="3" t="s">
        <v>20</v>
      </c>
      <c r="G250" s="3" t="s">
        <v>27</v>
      </c>
      <c r="H250" s="3" t="s">
        <v>28</v>
      </c>
      <c r="I250" s="3" t="s">
        <v>21</v>
      </c>
      <c r="J250" s="3" t="s">
        <v>29</v>
      </c>
      <c r="K250" s="3" t="s">
        <v>69</v>
      </c>
      <c r="L250" s="4">
        <v>184320.01</v>
      </c>
      <c r="M250" s="4">
        <v>184.32</v>
      </c>
      <c r="N250" s="4">
        <v>2420000</v>
      </c>
      <c r="O250">
        <f t="shared" si="35"/>
        <v>13.129339565465518</v>
      </c>
      <c r="P250" t="str">
        <f t="shared" si="45"/>
        <v>2,4-Dichlorophenoxyacetic acid</v>
      </c>
      <c r="Q250" t="str">
        <f>VLOOKUP(P250,[1]Sheet1!$A$1:$C$40,2,FALSE)</f>
        <v>2,4 D</v>
      </c>
      <c r="R250" t="str">
        <f>VLOOKUP(P250,[1]Sheet1!$A$1:$C$40,3,FALSE)</f>
        <v>Herbicide</v>
      </c>
    </row>
    <row r="251" spans="1:18" ht="22" customHeight="1" x14ac:dyDescent="0.3">
      <c r="A251" s="5">
        <v>43806</v>
      </c>
      <c r="B251" s="12" t="str">
        <f t="shared" si="36"/>
        <v>December, 2019</v>
      </c>
      <c r="C251" s="12" t="str">
        <f t="shared" si="37"/>
        <v>December, 2019´</v>
      </c>
      <c r="D251" s="6" t="s">
        <v>37</v>
      </c>
      <c r="E251" s="9" t="s">
        <v>1938</v>
      </c>
      <c r="F251" s="6" t="s">
        <v>20</v>
      </c>
      <c r="G251" s="6" t="s">
        <v>234</v>
      </c>
      <c r="H251" s="6" t="s">
        <v>73</v>
      </c>
      <c r="I251" s="6" t="s">
        <v>21</v>
      </c>
      <c r="J251" s="6" t="s">
        <v>77</v>
      </c>
      <c r="K251" s="6" t="s">
        <v>236</v>
      </c>
      <c r="L251" s="7">
        <v>34554</v>
      </c>
      <c r="M251" s="7">
        <v>34.549999999999997</v>
      </c>
      <c r="N251" s="7">
        <v>89200</v>
      </c>
      <c r="O251">
        <f t="shared" si="35"/>
        <v>2.5814666898188343</v>
      </c>
      <c r="P251" t="str">
        <f t="shared" ref="P251:P253" si="46">IF(ISNUMBER(SEARCH("TRITON",K251)),"Surfactant",IF(ISNUMBER(SEARCH("DIMETHYLAMINE",K251)),"Dimethylamine",IF(ISNUMBER(SEARCH("FLUAZINAN",K251)),"Fluazinan","FIX IT")))</f>
        <v>Surfactant</v>
      </c>
      <c r="Q251" t="str">
        <f>VLOOKUP(P251,[1]Sheet1!$A$1:$C$40,2,FALSE)</f>
        <v>Triton</v>
      </c>
      <c r="R251" t="str">
        <f>VLOOKUP(P251,[1]Sheet1!$A$1:$C$40,3,FALSE)</f>
        <v>Surfactant</v>
      </c>
    </row>
    <row r="252" spans="1:18" ht="22" customHeight="1" x14ac:dyDescent="0.3">
      <c r="A252" s="2">
        <v>43806</v>
      </c>
      <c r="B252" s="12" t="str">
        <f t="shared" si="36"/>
        <v>December, 2019</v>
      </c>
      <c r="C252" s="12" t="str">
        <f t="shared" si="37"/>
        <v>December, 2019´</v>
      </c>
      <c r="D252" s="3" t="s">
        <v>37</v>
      </c>
      <c r="E252" s="13" t="s">
        <v>1938</v>
      </c>
      <c r="F252" s="3" t="s">
        <v>20</v>
      </c>
      <c r="G252" s="3" t="s">
        <v>234</v>
      </c>
      <c r="H252" s="3" t="s">
        <v>73</v>
      </c>
      <c r="I252" s="3" t="s">
        <v>21</v>
      </c>
      <c r="J252" s="3" t="s">
        <v>77</v>
      </c>
      <c r="K252" s="3" t="s">
        <v>237</v>
      </c>
      <c r="L252" s="4">
        <v>17277</v>
      </c>
      <c r="M252" s="4">
        <v>17.28</v>
      </c>
      <c r="N252" s="4">
        <v>44600</v>
      </c>
      <c r="O252">
        <f t="shared" si="35"/>
        <v>2.5814666898188343</v>
      </c>
      <c r="P252" t="str">
        <f t="shared" si="46"/>
        <v>Surfactant</v>
      </c>
      <c r="Q252" t="str">
        <f>VLOOKUP(P252,[1]Sheet1!$A$1:$C$40,2,FALSE)</f>
        <v>Triton</v>
      </c>
      <c r="R252" t="str">
        <f>VLOOKUP(P252,[1]Sheet1!$A$1:$C$40,3,FALSE)</f>
        <v>Surfactant</v>
      </c>
    </row>
    <row r="253" spans="1:18" ht="22" customHeight="1" x14ac:dyDescent="0.3">
      <c r="A253" s="5">
        <v>43806</v>
      </c>
      <c r="B253" s="12" t="str">
        <f t="shared" si="36"/>
        <v>December, 2019</v>
      </c>
      <c r="C253" s="12" t="str">
        <f t="shared" si="37"/>
        <v>December, 2019´</v>
      </c>
      <c r="D253" s="6" t="s">
        <v>37</v>
      </c>
      <c r="E253" s="9" t="s">
        <v>1938</v>
      </c>
      <c r="F253" s="6" t="s">
        <v>20</v>
      </c>
      <c r="G253" s="6" t="s">
        <v>80</v>
      </c>
      <c r="H253" s="6" t="s">
        <v>81</v>
      </c>
      <c r="I253" s="6" t="s">
        <v>21</v>
      </c>
      <c r="J253" s="6" t="s">
        <v>82</v>
      </c>
      <c r="K253" s="6" t="s">
        <v>238</v>
      </c>
      <c r="L253" s="7">
        <v>129020</v>
      </c>
      <c r="M253" s="7">
        <v>129.02000000000001</v>
      </c>
      <c r="N253" s="7">
        <v>245000</v>
      </c>
      <c r="O253">
        <f t="shared" si="35"/>
        <v>1.8989303983878469</v>
      </c>
      <c r="P253" t="str">
        <f t="shared" si="46"/>
        <v>Dimethylamine</v>
      </c>
      <c r="Q253" t="str">
        <f>VLOOKUP(P253,[1]Sheet1!$A$1:$C$40,2,FALSE)</f>
        <v>Not Identified</v>
      </c>
      <c r="R253" t="str">
        <f>VLOOKUP(P253,[1]Sheet1!$A$1:$C$40,3,FALSE)</f>
        <v>General Chemical</v>
      </c>
    </row>
    <row r="254" spans="1:18" ht="22" customHeight="1" x14ac:dyDescent="0.3">
      <c r="A254" s="2">
        <v>43805</v>
      </c>
      <c r="B254" s="12" t="str">
        <f t="shared" si="36"/>
        <v>December, 2019</v>
      </c>
      <c r="C254" s="12" t="str">
        <f t="shared" si="37"/>
        <v>December, 2019´</v>
      </c>
      <c r="D254" s="3" t="s">
        <v>37</v>
      </c>
      <c r="E254" s="13" t="s">
        <v>1938</v>
      </c>
      <c r="F254" s="3" t="s">
        <v>20</v>
      </c>
      <c r="G254" s="3" t="s">
        <v>100</v>
      </c>
      <c r="H254" s="3" t="s">
        <v>14</v>
      </c>
      <c r="I254" s="3" t="s">
        <v>21</v>
      </c>
      <c r="J254" s="3" t="s">
        <v>60</v>
      </c>
      <c r="K254" s="3" t="s">
        <v>239</v>
      </c>
      <c r="L254" s="4">
        <v>10060</v>
      </c>
      <c r="M254" s="4">
        <v>10.06</v>
      </c>
      <c r="N254" s="4">
        <v>368000</v>
      </c>
      <c r="O254">
        <f t="shared" si="35"/>
        <v>36.580516898608352</v>
      </c>
      <c r="P254" t="str">
        <f t="shared" si="45"/>
        <v>Acetamiprid</v>
      </c>
      <c r="Q254" t="str">
        <f>VLOOKUP(P254,[1]Sheet1!$A$1:$C$40,2,FALSE)</f>
        <v>Not Identified</v>
      </c>
      <c r="R254" t="str">
        <f>VLOOKUP(P254,[1]Sheet1!$A$1:$C$40,3,FALSE)</f>
        <v>Insecticide</v>
      </c>
    </row>
    <row r="255" spans="1:18" ht="22" customHeight="1" x14ac:dyDescent="0.3">
      <c r="A255" s="5">
        <v>43805</v>
      </c>
      <c r="B255" s="12" t="str">
        <f t="shared" si="36"/>
        <v>December, 2019</v>
      </c>
      <c r="C255" s="12" t="str">
        <f t="shared" si="37"/>
        <v>December, 2019´</v>
      </c>
      <c r="D255" s="6" t="s">
        <v>37</v>
      </c>
      <c r="E255" s="9" t="s">
        <v>1938</v>
      </c>
      <c r="F255" s="6" t="s">
        <v>20</v>
      </c>
      <c r="G255" s="6" t="s">
        <v>180</v>
      </c>
      <c r="H255" s="6" t="s">
        <v>14</v>
      </c>
      <c r="I255" s="6" t="s">
        <v>21</v>
      </c>
      <c r="J255" s="6" t="s">
        <v>169</v>
      </c>
      <c r="K255" s="6" t="s">
        <v>240</v>
      </c>
      <c r="L255" s="7">
        <v>15450</v>
      </c>
      <c r="M255" s="7">
        <v>15.45</v>
      </c>
      <c r="N255" s="7">
        <v>2275000</v>
      </c>
      <c r="O255">
        <f t="shared" si="35"/>
        <v>147.24919093851133</v>
      </c>
      <c r="P255" t="str">
        <f t="shared" ref="P255" si="47">IF(ISNUMBER(SEARCH("FLUAZINAN",K255)),"Fluazinan",IF(ISNUMBER(SEARCH("CYPERMETHRIN",K255)),"Cypermethrin",IF(ISNUMBER(SEARCH("IMAZETAPIR",K255)),"Imazetapyr",IF(ISNUMBER(SEARCH("FIPRONIL",K255)),"Fipronil","FIX IT"))))</f>
        <v>Fipronil</v>
      </c>
      <c r="Q255" t="str">
        <f>VLOOKUP(P255,[1]Sheet1!$A$1:$C$40,2,FALSE)</f>
        <v>Not Identified</v>
      </c>
      <c r="R255" t="str">
        <f>VLOOKUP(P255,[1]Sheet1!$A$1:$C$40,3,FALSE)</f>
        <v>Insecticide</v>
      </c>
    </row>
    <row r="256" spans="1:18" ht="22" customHeight="1" x14ac:dyDescent="0.3">
      <c r="A256" s="2">
        <v>43800</v>
      </c>
      <c r="B256" s="12" t="str">
        <f t="shared" si="36"/>
        <v>December, 2019</v>
      </c>
      <c r="C256" s="12" t="str">
        <f t="shared" si="37"/>
        <v>December, 2019´</v>
      </c>
      <c r="D256" s="3" t="s">
        <v>64</v>
      </c>
      <c r="E256" s="13" t="s">
        <v>1938</v>
      </c>
      <c r="F256" s="3" t="s">
        <v>12</v>
      </c>
      <c r="G256" s="3" t="s">
        <v>180</v>
      </c>
      <c r="H256" s="3" t="s">
        <v>14</v>
      </c>
      <c r="I256" s="3" t="s">
        <v>15</v>
      </c>
      <c r="J256" s="3" t="s">
        <v>16</v>
      </c>
      <c r="K256" s="3" t="s">
        <v>241</v>
      </c>
      <c r="L256" s="4">
        <v>18120</v>
      </c>
      <c r="M256" s="4">
        <v>18.12</v>
      </c>
      <c r="N256" s="4">
        <v>663000</v>
      </c>
      <c r="O256">
        <f t="shared" ref="O256:O316" si="48">N256/L256</f>
        <v>36.589403973509931</v>
      </c>
      <c r="P256" t="str">
        <f>IF(ISNUMBER(SEARCH("FLUAZINAN",K256)),"Fluazinan",IF(ISNUMBER(SEARCH("CYPERMETHRIN",K256)),"Cypermethrin",IF(ISNUMBER(SEARCH("IMAZETAPIR",K256)),"Imazethapyr",IF(ISNUMBER(SEARCH("FIPRONIL",K256)),"Fipronil","FIX IT"))))</f>
        <v>Imazethapyr</v>
      </c>
      <c r="Q256" t="str">
        <f>VLOOKUP(P256,[1]Sheet1!$A$1:$C$40,2,FALSE)</f>
        <v>Kyte</v>
      </c>
      <c r="R256" t="str">
        <f>VLOOKUP(P256,[1]Sheet1!$A$1:$C$40,3,FALSE)</f>
        <v>Herbicide</v>
      </c>
    </row>
    <row r="257" spans="1:18" ht="22" customHeight="1" x14ac:dyDescent="0.3">
      <c r="A257" s="5">
        <v>43800</v>
      </c>
      <c r="B257" s="12" t="str">
        <f t="shared" si="36"/>
        <v>December, 2019</v>
      </c>
      <c r="C257" s="12" t="str">
        <f t="shared" si="37"/>
        <v>December, 2019´</v>
      </c>
      <c r="D257" s="6" t="s">
        <v>37</v>
      </c>
      <c r="E257" s="9" t="s">
        <v>1938</v>
      </c>
      <c r="F257" s="6" t="s">
        <v>20</v>
      </c>
      <c r="G257" s="6" t="s">
        <v>38</v>
      </c>
      <c r="H257" s="6" t="s">
        <v>39</v>
      </c>
      <c r="I257" s="6" t="s">
        <v>21</v>
      </c>
      <c r="J257" s="6" t="s">
        <v>40</v>
      </c>
      <c r="K257" s="6" t="s">
        <v>150</v>
      </c>
      <c r="L257" s="7">
        <v>42750</v>
      </c>
      <c r="M257" s="7">
        <v>42.75</v>
      </c>
      <c r="N257" s="7">
        <v>689000</v>
      </c>
      <c r="O257">
        <f t="shared" si="48"/>
        <v>16.116959064327485</v>
      </c>
      <c r="P257" t="str">
        <f t="shared" ref="P257:P316" si="49">IF(ISNUMBER(SEARCH("IMAZETHAPYR",K257)),"Imazethapyr",IF(ISNUMBER(SEARCH("NIPPON 40",K257)),"Nicosulfuron",IF(ISNUMBER(SEARCH("PICLORAM",K257)),"Picloram",IF(ISNUMBER(SEARCH("GLYPHOSATE",K257)),"Glyphosate",IF(ISNUMBER(SEARCH("FLUTRIAFOL",K257)),"Flutriafol",IF(ISNUMBER(SEARCH("IMIDACLOPRID",K257)),"Imidacloprid",IF(ISNUMBER(SEARCH("CYHALOTHRIN",K257)),"Cyhalothrin","FIX IT")))))))</f>
        <v>Cyhalothrin</v>
      </c>
      <c r="Q257" t="str">
        <f>VLOOKUP(P257,[1]Sheet1!$A$1:$C$40,2,FALSE)</f>
        <v>Kaiso</v>
      </c>
      <c r="R257" t="str">
        <f>VLOOKUP(P257,[1]Sheet1!$A$1:$C$40,3,FALSE)</f>
        <v>Pesticide</v>
      </c>
    </row>
    <row r="258" spans="1:18" ht="22" customHeight="1" x14ac:dyDescent="0.3">
      <c r="A258" s="5">
        <v>43798</v>
      </c>
      <c r="B258" s="12" t="str">
        <f t="shared" si="36"/>
        <v>November, 2019</v>
      </c>
      <c r="C258" s="12" t="str">
        <f t="shared" si="37"/>
        <v>November, 2019´</v>
      </c>
      <c r="D258" s="6" t="s">
        <v>37</v>
      </c>
      <c r="E258" s="13" t="s">
        <v>1938</v>
      </c>
      <c r="F258" s="6" t="s">
        <v>20</v>
      </c>
      <c r="G258" s="6" t="s">
        <v>228</v>
      </c>
      <c r="H258" s="6" t="s">
        <v>14</v>
      </c>
      <c r="I258" s="6" t="s">
        <v>21</v>
      </c>
      <c r="J258" s="6" t="s">
        <v>22</v>
      </c>
      <c r="K258" s="6" t="s">
        <v>97</v>
      </c>
      <c r="L258" s="7">
        <v>62400</v>
      </c>
      <c r="M258" s="7">
        <v>62.4</v>
      </c>
      <c r="N258" s="7">
        <v>1454000</v>
      </c>
      <c r="O258">
        <f t="shared" si="48"/>
        <v>23.301282051282051</v>
      </c>
      <c r="P258" t="str">
        <f t="shared" si="49"/>
        <v>Picloram</v>
      </c>
      <c r="Q258" t="str">
        <f>VLOOKUP(P258,[1]Sheet1!$A$1:$C$40,2,FALSE)</f>
        <v>Not Identified</v>
      </c>
      <c r="R258" t="str">
        <f>VLOOKUP(P258,[1]Sheet1!$A$1:$C$40,3,FALSE)</f>
        <v>Herbicide</v>
      </c>
    </row>
    <row r="259" spans="1:18" ht="22" customHeight="1" x14ac:dyDescent="0.3">
      <c r="A259" s="2">
        <v>43797</v>
      </c>
      <c r="B259" s="12" t="str">
        <f t="shared" ref="B259:B322" si="50">TEXT(A259,"MMMM, YYYY")</f>
        <v>November, 2019</v>
      </c>
      <c r="C259" s="12" t="str">
        <f t="shared" ref="C259:C322" si="51">B259&amp;"´"</f>
        <v>November, 2019´</v>
      </c>
      <c r="D259" s="3" t="s">
        <v>64</v>
      </c>
      <c r="E259" s="9" t="s">
        <v>1938</v>
      </c>
      <c r="F259" s="3" t="s">
        <v>12</v>
      </c>
      <c r="G259" s="3" t="s">
        <v>242</v>
      </c>
      <c r="H259" s="3" t="s">
        <v>243</v>
      </c>
      <c r="I259" s="3" t="s">
        <v>15</v>
      </c>
      <c r="J259" s="3" t="s">
        <v>244</v>
      </c>
      <c r="K259" s="3" t="s">
        <v>245</v>
      </c>
      <c r="L259" s="4">
        <v>128640</v>
      </c>
      <c r="M259" s="4">
        <v>128.63999999999999</v>
      </c>
      <c r="N259" s="4">
        <v>732000</v>
      </c>
      <c r="O259">
        <f t="shared" si="48"/>
        <v>5.6902985074626864</v>
      </c>
      <c r="P259" t="str">
        <f t="shared" si="49"/>
        <v>Glyphosate</v>
      </c>
      <c r="Q259" t="str">
        <f>VLOOKUP(P259,[1]Sheet1!$A$1:$C$40,2,FALSE)</f>
        <v>Nufosate</v>
      </c>
      <c r="R259" t="str">
        <f>VLOOKUP(P259,[1]Sheet1!$A$1:$C$40,3,FALSE)</f>
        <v>Herbicide</v>
      </c>
    </row>
    <row r="260" spans="1:18" ht="22" customHeight="1" x14ac:dyDescent="0.3">
      <c r="A260" s="5">
        <v>43797</v>
      </c>
      <c r="B260" s="12" t="str">
        <f t="shared" si="50"/>
        <v>November, 2019</v>
      </c>
      <c r="C260" s="12" t="str">
        <f t="shared" si="51"/>
        <v>November, 2019´</v>
      </c>
      <c r="D260" s="6" t="s">
        <v>64</v>
      </c>
      <c r="E260" s="13" t="s">
        <v>1938</v>
      </c>
      <c r="F260" s="6" t="s">
        <v>12</v>
      </c>
      <c r="G260" s="6" t="s">
        <v>242</v>
      </c>
      <c r="H260" s="6" t="s">
        <v>243</v>
      </c>
      <c r="I260" s="6" t="s">
        <v>15</v>
      </c>
      <c r="J260" s="6" t="s">
        <v>244</v>
      </c>
      <c r="K260" s="6" t="s">
        <v>245</v>
      </c>
      <c r="L260" s="7">
        <v>128640</v>
      </c>
      <c r="M260" s="7">
        <v>128.63999999999999</v>
      </c>
      <c r="N260" s="7">
        <v>732000</v>
      </c>
      <c r="O260">
        <f t="shared" si="48"/>
        <v>5.6902985074626864</v>
      </c>
      <c r="P260" t="str">
        <f t="shared" si="49"/>
        <v>Glyphosate</v>
      </c>
      <c r="Q260" t="str">
        <f>VLOOKUP(P260,[1]Sheet1!$A$1:$C$40,2,FALSE)</f>
        <v>Nufosate</v>
      </c>
      <c r="R260" t="str">
        <f>VLOOKUP(P260,[1]Sheet1!$A$1:$C$40,3,FALSE)</f>
        <v>Herbicide</v>
      </c>
    </row>
    <row r="261" spans="1:18" ht="22" customHeight="1" x14ac:dyDescent="0.3">
      <c r="A261" s="2">
        <v>43797</v>
      </c>
      <c r="B261" s="12" t="str">
        <f t="shared" si="50"/>
        <v>November, 2019</v>
      </c>
      <c r="C261" s="12" t="str">
        <f t="shared" si="51"/>
        <v>November, 2019´</v>
      </c>
      <c r="D261" s="3" t="s">
        <v>64</v>
      </c>
      <c r="E261" s="9" t="s">
        <v>1938</v>
      </c>
      <c r="F261" s="3" t="s">
        <v>12</v>
      </c>
      <c r="G261" s="3" t="s">
        <v>242</v>
      </c>
      <c r="H261" s="3" t="s">
        <v>243</v>
      </c>
      <c r="I261" s="3" t="s">
        <v>15</v>
      </c>
      <c r="J261" s="3" t="s">
        <v>244</v>
      </c>
      <c r="K261" s="3" t="s">
        <v>246</v>
      </c>
      <c r="L261" s="4">
        <v>107200</v>
      </c>
      <c r="M261" s="4">
        <v>107.2</v>
      </c>
      <c r="N261" s="4">
        <v>610000</v>
      </c>
      <c r="O261">
        <f t="shared" si="48"/>
        <v>5.6902985074626864</v>
      </c>
      <c r="P261" t="str">
        <f t="shared" si="49"/>
        <v>Glyphosate</v>
      </c>
      <c r="Q261" t="str">
        <f>VLOOKUP(P261,[1]Sheet1!$A$1:$C$40,2,FALSE)</f>
        <v>Nufosate</v>
      </c>
      <c r="R261" t="str">
        <f>VLOOKUP(P261,[1]Sheet1!$A$1:$C$40,3,FALSE)</f>
        <v>Herbicide</v>
      </c>
    </row>
    <row r="262" spans="1:18" ht="22" customHeight="1" x14ac:dyDescent="0.3">
      <c r="A262" s="5">
        <v>43796</v>
      </c>
      <c r="B262" s="12" t="str">
        <f t="shared" si="50"/>
        <v>November, 2019</v>
      </c>
      <c r="C262" s="12" t="str">
        <f t="shared" si="51"/>
        <v>November, 2019´</v>
      </c>
      <c r="D262" s="6" t="s">
        <v>37</v>
      </c>
      <c r="E262" s="13" t="s">
        <v>1938</v>
      </c>
      <c r="F262" s="6" t="s">
        <v>20</v>
      </c>
      <c r="G262" s="6" t="s">
        <v>234</v>
      </c>
      <c r="H262" s="6" t="s">
        <v>73</v>
      </c>
      <c r="I262" s="6" t="s">
        <v>21</v>
      </c>
      <c r="J262" s="6" t="s">
        <v>77</v>
      </c>
      <c r="K262" s="6" t="s">
        <v>247</v>
      </c>
      <c r="L262" s="7">
        <v>17277</v>
      </c>
      <c r="M262" s="7">
        <v>17.28</v>
      </c>
      <c r="N262" s="7">
        <v>43700</v>
      </c>
      <c r="O262">
        <f t="shared" si="48"/>
        <v>2.5293743126700239</v>
      </c>
      <c r="P262" t="str">
        <f t="shared" ref="P262:P264" si="52">IF(ISNUMBER(SEARCH("TRITON",K262)),"Surfactant",IF(ISNUMBER(SEARCH("DIMETHYLAMINE",K262)),"Dimethylamine",IF(ISNUMBER(SEARCH("FLUAZINAN",K262)),"Fluazinan","FIX IT")))</f>
        <v>Surfactant</v>
      </c>
      <c r="Q262" t="str">
        <f>VLOOKUP(P262,[1]Sheet1!$A$1:$C$40,2,FALSE)</f>
        <v>Triton</v>
      </c>
      <c r="R262" t="str">
        <f>VLOOKUP(P262,[1]Sheet1!$A$1:$C$40,3,FALSE)</f>
        <v>Surfactant</v>
      </c>
    </row>
    <row r="263" spans="1:18" ht="22" customHeight="1" x14ac:dyDescent="0.3">
      <c r="A263" s="2">
        <v>43796</v>
      </c>
      <c r="B263" s="12" t="str">
        <f t="shared" si="50"/>
        <v>November, 2019</v>
      </c>
      <c r="C263" s="12" t="str">
        <f t="shared" si="51"/>
        <v>November, 2019´</v>
      </c>
      <c r="D263" s="3" t="s">
        <v>37</v>
      </c>
      <c r="E263" s="9" t="s">
        <v>1938</v>
      </c>
      <c r="F263" s="3" t="s">
        <v>20</v>
      </c>
      <c r="G263" s="3" t="s">
        <v>234</v>
      </c>
      <c r="H263" s="3" t="s">
        <v>73</v>
      </c>
      <c r="I263" s="3" t="s">
        <v>21</v>
      </c>
      <c r="J263" s="3" t="s">
        <v>77</v>
      </c>
      <c r="K263" s="3" t="s">
        <v>248</v>
      </c>
      <c r="L263" s="4">
        <v>51832</v>
      </c>
      <c r="M263" s="4">
        <v>51.83</v>
      </c>
      <c r="N263" s="4">
        <v>131000</v>
      </c>
      <c r="O263">
        <f t="shared" si="48"/>
        <v>2.5273962031177652</v>
      </c>
      <c r="P263" t="str">
        <f t="shared" si="52"/>
        <v>Surfactant</v>
      </c>
      <c r="Q263" t="str">
        <f>VLOOKUP(P263,[1]Sheet1!$A$1:$C$40,2,FALSE)</f>
        <v>Triton</v>
      </c>
      <c r="R263" t="str">
        <f>VLOOKUP(P263,[1]Sheet1!$A$1:$C$40,3,FALSE)</f>
        <v>Surfactant</v>
      </c>
    </row>
    <row r="264" spans="1:18" ht="22" customHeight="1" x14ac:dyDescent="0.3">
      <c r="A264" s="5">
        <v>43796</v>
      </c>
      <c r="B264" s="12" t="str">
        <f t="shared" si="50"/>
        <v>November, 2019</v>
      </c>
      <c r="C264" s="12" t="str">
        <f t="shared" si="51"/>
        <v>November, 2019´</v>
      </c>
      <c r="D264" s="6" t="s">
        <v>37</v>
      </c>
      <c r="E264" s="13" t="s">
        <v>1938</v>
      </c>
      <c r="F264" s="6" t="s">
        <v>20</v>
      </c>
      <c r="G264" s="6" t="s">
        <v>234</v>
      </c>
      <c r="H264" s="6" t="s">
        <v>73</v>
      </c>
      <c r="I264" s="6" t="s">
        <v>21</v>
      </c>
      <c r="J264" s="6" t="s">
        <v>77</v>
      </c>
      <c r="K264" s="6" t="s">
        <v>249</v>
      </c>
      <c r="L264" s="7">
        <v>34820</v>
      </c>
      <c r="M264" s="7">
        <v>34.82</v>
      </c>
      <c r="N264" s="7">
        <v>88000</v>
      </c>
      <c r="O264">
        <f t="shared" si="48"/>
        <v>2.5272831705916139</v>
      </c>
      <c r="P264" t="str">
        <f t="shared" si="52"/>
        <v>Surfactant</v>
      </c>
      <c r="Q264" t="str">
        <f>VLOOKUP(P264,[1]Sheet1!$A$1:$C$40,2,FALSE)</f>
        <v>Triton</v>
      </c>
      <c r="R264" t="str">
        <f>VLOOKUP(P264,[1]Sheet1!$A$1:$C$40,3,FALSE)</f>
        <v>Surfactant</v>
      </c>
    </row>
    <row r="265" spans="1:18" ht="22" customHeight="1" x14ac:dyDescent="0.3">
      <c r="A265" s="2">
        <v>43793</v>
      </c>
      <c r="B265" s="12" t="str">
        <f t="shared" si="50"/>
        <v>November, 2019</v>
      </c>
      <c r="C265" s="12" t="str">
        <f t="shared" si="51"/>
        <v>November, 2019´</v>
      </c>
      <c r="D265" s="3" t="s">
        <v>37</v>
      </c>
      <c r="E265" s="9" t="s">
        <v>1938</v>
      </c>
      <c r="F265" s="3" t="s">
        <v>20</v>
      </c>
      <c r="G265" s="3" t="s">
        <v>180</v>
      </c>
      <c r="H265" s="3" t="s">
        <v>14</v>
      </c>
      <c r="I265" s="3" t="s">
        <v>21</v>
      </c>
      <c r="J265" s="3" t="s">
        <v>31</v>
      </c>
      <c r="K265" s="3" t="s">
        <v>250</v>
      </c>
      <c r="L265" s="4">
        <v>9090</v>
      </c>
      <c r="M265" s="4">
        <v>9.09</v>
      </c>
      <c r="N265" s="4">
        <v>106000</v>
      </c>
      <c r="O265">
        <f t="shared" si="48"/>
        <v>11.66116611661166</v>
      </c>
      <c r="P265" t="str">
        <f t="shared" ref="P265:P269" si="53">IF(ISNUMBER(SEARCH("CLORPIRIFOS",K265)),"Chlorpyrifos",IF(ISNUMBER(SEARCH("TEBUCONAZOLE",K265)),"Tebuconazole",IF(ISNUMBER(SEARCH("ACID",K265)),"2,4-Dichlorophenoxyacetic acid",IF(ISNUMBER(SEARCH("ACETAMIPRID",K265)),"Acetamiprid",IF(ISNUMBER(SEARCH("NUFURON",K265)),"Metsulfuron",IF(ISNUMBER(SEARCH("MONOISOPROPYLAMINE",K265)),"Isopropylamine","FIX IT"))))))</f>
        <v>Tebuconazole</v>
      </c>
      <c r="Q265" t="str">
        <f>VLOOKUP(P265,[1]Sheet1!$A$1:$C$40,2,FALSE)</f>
        <v>Torque</v>
      </c>
      <c r="R265" t="str">
        <f>VLOOKUP(P265,[1]Sheet1!$A$1:$C$40,3,FALSE)</f>
        <v>Fungicide</v>
      </c>
    </row>
    <row r="266" spans="1:18" ht="22" customHeight="1" x14ac:dyDescent="0.3">
      <c r="A266" s="5">
        <v>43793</v>
      </c>
      <c r="B266" s="12" t="str">
        <f t="shared" si="50"/>
        <v>November, 2019</v>
      </c>
      <c r="C266" s="12" t="str">
        <f t="shared" si="51"/>
        <v>November, 2019´</v>
      </c>
      <c r="D266" s="6" t="s">
        <v>64</v>
      </c>
      <c r="E266" s="13" t="s">
        <v>1938</v>
      </c>
      <c r="F266" s="6" t="s">
        <v>12</v>
      </c>
      <c r="G266" s="6" t="s">
        <v>180</v>
      </c>
      <c r="H266" s="6" t="s">
        <v>14</v>
      </c>
      <c r="I266" s="6" t="s">
        <v>15</v>
      </c>
      <c r="J266" s="6" t="s">
        <v>18</v>
      </c>
      <c r="K266" s="6" t="s">
        <v>188</v>
      </c>
      <c r="L266" s="7">
        <v>14400</v>
      </c>
      <c r="M266" s="7">
        <v>14.4</v>
      </c>
      <c r="N266" s="7">
        <v>82000</v>
      </c>
      <c r="O266">
        <f t="shared" si="48"/>
        <v>5.6944444444444446</v>
      </c>
      <c r="P266" t="str">
        <f t="shared" si="53"/>
        <v>Metsulfuron</v>
      </c>
      <c r="Q266" t="str">
        <f>VLOOKUP(P266,[1]Sheet1!$A$1:$C$40,2,FALSE)</f>
        <v>Nufuron</v>
      </c>
      <c r="R266" t="str">
        <f>VLOOKUP(P266,[1]Sheet1!$A$1:$C$40,3,FALSE)</f>
        <v>Herbicide</v>
      </c>
    </row>
    <row r="267" spans="1:18" ht="22" customHeight="1" x14ac:dyDescent="0.3">
      <c r="A267" s="2">
        <v>43792</v>
      </c>
      <c r="B267" s="12" t="str">
        <f t="shared" si="50"/>
        <v>November, 2019</v>
      </c>
      <c r="C267" s="12" t="str">
        <f t="shared" si="51"/>
        <v>November, 2019´</v>
      </c>
      <c r="D267" s="3" t="s">
        <v>37</v>
      </c>
      <c r="E267" s="9" t="s">
        <v>1938</v>
      </c>
      <c r="F267" s="3" t="s">
        <v>20</v>
      </c>
      <c r="G267" s="3" t="s">
        <v>27</v>
      </c>
      <c r="H267" s="3" t="s">
        <v>28</v>
      </c>
      <c r="I267" s="3" t="s">
        <v>21</v>
      </c>
      <c r="J267" s="3" t="s">
        <v>29</v>
      </c>
      <c r="K267" s="3" t="s">
        <v>66</v>
      </c>
      <c r="L267" s="4">
        <v>184320.01</v>
      </c>
      <c r="M267" s="4">
        <v>184.32</v>
      </c>
      <c r="N267" s="4">
        <v>2160000</v>
      </c>
      <c r="O267">
        <f t="shared" si="48"/>
        <v>11.718749364217157</v>
      </c>
      <c r="P267" t="str">
        <f t="shared" si="53"/>
        <v>2,4-Dichlorophenoxyacetic acid</v>
      </c>
      <c r="Q267" t="str">
        <f>VLOOKUP(P267,[1]Sheet1!$A$1:$C$40,2,FALSE)</f>
        <v>2,4 D</v>
      </c>
      <c r="R267" t="str">
        <f>VLOOKUP(P267,[1]Sheet1!$A$1:$C$40,3,FALSE)</f>
        <v>Herbicide</v>
      </c>
    </row>
    <row r="268" spans="1:18" ht="22" customHeight="1" x14ac:dyDescent="0.3">
      <c r="A268" s="5">
        <v>43792</v>
      </c>
      <c r="B268" s="12" t="str">
        <f t="shared" si="50"/>
        <v>November, 2019</v>
      </c>
      <c r="C268" s="12" t="str">
        <f t="shared" si="51"/>
        <v>November, 2019´</v>
      </c>
      <c r="D268" s="6" t="s">
        <v>37</v>
      </c>
      <c r="E268" s="13" t="s">
        <v>1938</v>
      </c>
      <c r="F268" s="6" t="s">
        <v>20</v>
      </c>
      <c r="G268" s="6" t="s">
        <v>42</v>
      </c>
      <c r="H268" s="6" t="s">
        <v>43</v>
      </c>
      <c r="I268" s="6" t="s">
        <v>21</v>
      </c>
      <c r="J268" s="6" t="s">
        <v>44</v>
      </c>
      <c r="K268" s="6" t="s">
        <v>251</v>
      </c>
      <c r="L268" s="7">
        <v>127053</v>
      </c>
      <c r="M268" s="7">
        <v>127.05</v>
      </c>
      <c r="N268" s="7">
        <v>3009000</v>
      </c>
      <c r="O268">
        <f t="shared" si="48"/>
        <v>23.683029916648959</v>
      </c>
      <c r="P268" t="str">
        <f t="shared" si="53"/>
        <v>Chlorpyrifos</v>
      </c>
      <c r="Q268" t="str">
        <f>VLOOKUP(P268,[1]Sheet1!$A$1:$C$40,2,FALSE)</f>
        <v>Agripec</v>
      </c>
      <c r="R268" t="str">
        <f>VLOOKUP(P268,[1]Sheet1!$A$1:$C$40,3,FALSE)</f>
        <v>Pesticide</v>
      </c>
    </row>
    <row r="269" spans="1:18" ht="22" customHeight="1" x14ac:dyDescent="0.3">
      <c r="A269" s="2">
        <v>43792</v>
      </c>
      <c r="B269" s="12" t="str">
        <f t="shared" si="50"/>
        <v>November, 2019</v>
      </c>
      <c r="C269" s="12" t="str">
        <f t="shared" si="51"/>
        <v>November, 2019´</v>
      </c>
      <c r="D269" s="3" t="s">
        <v>37</v>
      </c>
      <c r="E269" s="9" t="s">
        <v>1938</v>
      </c>
      <c r="F269" s="3" t="s">
        <v>20</v>
      </c>
      <c r="G269" s="3" t="s">
        <v>27</v>
      </c>
      <c r="H269" s="3" t="s">
        <v>28</v>
      </c>
      <c r="I269" s="3" t="s">
        <v>21</v>
      </c>
      <c r="J269" s="3" t="s">
        <v>29</v>
      </c>
      <c r="K269" s="3" t="s">
        <v>66</v>
      </c>
      <c r="L269" s="4">
        <v>184320.01</v>
      </c>
      <c r="M269" s="4">
        <v>184.32</v>
      </c>
      <c r="N269" s="4">
        <v>2160000</v>
      </c>
      <c r="O269">
        <f t="shared" si="48"/>
        <v>11.718749364217157</v>
      </c>
      <c r="P269" t="str">
        <f t="shared" si="53"/>
        <v>2,4-Dichlorophenoxyacetic acid</v>
      </c>
      <c r="Q269" t="str">
        <f>VLOOKUP(P269,[1]Sheet1!$A$1:$C$40,2,FALSE)</f>
        <v>2,4 D</v>
      </c>
      <c r="R269" t="str">
        <f>VLOOKUP(P269,[1]Sheet1!$A$1:$C$40,3,FALSE)</f>
        <v>Herbicide</v>
      </c>
    </row>
    <row r="270" spans="1:18" ht="22" customHeight="1" x14ac:dyDescent="0.3">
      <c r="A270" s="5">
        <v>43791</v>
      </c>
      <c r="B270" s="12" t="str">
        <f t="shared" si="50"/>
        <v>November, 2019</v>
      </c>
      <c r="C270" s="12" t="str">
        <f t="shared" si="51"/>
        <v>November, 2019´</v>
      </c>
      <c r="D270" s="6" t="s">
        <v>64</v>
      </c>
      <c r="E270" s="13" t="s">
        <v>1938</v>
      </c>
      <c r="F270" s="6" t="s">
        <v>12</v>
      </c>
      <c r="G270" s="6" t="s">
        <v>242</v>
      </c>
      <c r="H270" s="6" t="s">
        <v>243</v>
      </c>
      <c r="I270" s="6" t="s">
        <v>15</v>
      </c>
      <c r="J270" s="6" t="s">
        <v>244</v>
      </c>
      <c r="K270" s="6" t="s">
        <v>246</v>
      </c>
      <c r="L270" s="7">
        <v>107200</v>
      </c>
      <c r="M270" s="7">
        <v>107.2</v>
      </c>
      <c r="N270" s="7">
        <v>610000</v>
      </c>
      <c r="O270">
        <f t="shared" si="48"/>
        <v>5.6902985074626864</v>
      </c>
      <c r="P270" t="str">
        <f t="shared" si="49"/>
        <v>Glyphosate</v>
      </c>
      <c r="Q270" t="str">
        <f>VLOOKUP(P270,[1]Sheet1!$A$1:$C$40,2,FALSE)</f>
        <v>Nufosate</v>
      </c>
      <c r="R270" t="str">
        <f>VLOOKUP(P270,[1]Sheet1!$A$1:$C$40,3,FALSE)</f>
        <v>Herbicide</v>
      </c>
    </row>
    <row r="271" spans="1:18" ht="22" customHeight="1" x14ac:dyDescent="0.3">
      <c r="A271" s="2">
        <v>43791</v>
      </c>
      <c r="B271" s="12" t="str">
        <f t="shared" si="50"/>
        <v>November, 2019</v>
      </c>
      <c r="C271" s="12" t="str">
        <f t="shared" si="51"/>
        <v>November, 2019´</v>
      </c>
      <c r="D271" s="3" t="s">
        <v>64</v>
      </c>
      <c r="E271" s="9" t="s">
        <v>1938</v>
      </c>
      <c r="F271" s="3" t="s">
        <v>12</v>
      </c>
      <c r="G271" s="3" t="s">
        <v>242</v>
      </c>
      <c r="H271" s="3" t="s">
        <v>243</v>
      </c>
      <c r="I271" s="3" t="s">
        <v>15</v>
      </c>
      <c r="J271" s="3" t="s">
        <v>244</v>
      </c>
      <c r="K271" s="3" t="s">
        <v>245</v>
      </c>
      <c r="L271" s="4">
        <v>128640</v>
      </c>
      <c r="M271" s="4">
        <v>128.63999999999999</v>
      </c>
      <c r="N271" s="4">
        <v>732000</v>
      </c>
      <c r="O271">
        <f t="shared" si="48"/>
        <v>5.6902985074626864</v>
      </c>
      <c r="P271" t="str">
        <f t="shared" si="49"/>
        <v>Glyphosate</v>
      </c>
      <c r="Q271" t="str">
        <f>VLOOKUP(P271,[1]Sheet1!$A$1:$C$40,2,FALSE)</f>
        <v>Nufosate</v>
      </c>
      <c r="R271" t="str">
        <f>VLOOKUP(P271,[1]Sheet1!$A$1:$C$40,3,FALSE)</f>
        <v>Herbicide</v>
      </c>
    </row>
    <row r="272" spans="1:18" ht="22" customHeight="1" x14ac:dyDescent="0.3">
      <c r="A272" s="5">
        <v>43791</v>
      </c>
      <c r="B272" s="12" t="str">
        <f t="shared" si="50"/>
        <v>November, 2019</v>
      </c>
      <c r="C272" s="12" t="str">
        <f t="shared" si="51"/>
        <v>November, 2019´</v>
      </c>
      <c r="D272" s="6" t="s">
        <v>64</v>
      </c>
      <c r="E272" s="13" t="s">
        <v>1938</v>
      </c>
      <c r="F272" s="6" t="s">
        <v>12</v>
      </c>
      <c r="G272" s="6" t="s">
        <v>242</v>
      </c>
      <c r="H272" s="6" t="s">
        <v>243</v>
      </c>
      <c r="I272" s="6" t="s">
        <v>15</v>
      </c>
      <c r="J272" s="6" t="s">
        <v>244</v>
      </c>
      <c r="K272" s="6" t="s">
        <v>246</v>
      </c>
      <c r="L272" s="7">
        <v>107200</v>
      </c>
      <c r="M272" s="7">
        <v>107.2</v>
      </c>
      <c r="N272" s="7">
        <v>610000</v>
      </c>
      <c r="O272">
        <f t="shared" si="48"/>
        <v>5.6902985074626864</v>
      </c>
      <c r="P272" t="str">
        <f t="shared" si="49"/>
        <v>Glyphosate</v>
      </c>
      <c r="Q272" t="str">
        <f>VLOOKUP(P272,[1]Sheet1!$A$1:$C$40,2,FALSE)</f>
        <v>Nufosate</v>
      </c>
      <c r="R272" t="str">
        <f>VLOOKUP(P272,[1]Sheet1!$A$1:$C$40,3,FALSE)</f>
        <v>Herbicide</v>
      </c>
    </row>
    <row r="273" spans="1:18" ht="22" customHeight="1" x14ac:dyDescent="0.3">
      <c r="A273" s="2">
        <v>43791</v>
      </c>
      <c r="B273" s="12" t="str">
        <f t="shared" si="50"/>
        <v>November, 2019</v>
      </c>
      <c r="C273" s="12" t="str">
        <f t="shared" si="51"/>
        <v>November, 2019´</v>
      </c>
      <c r="D273" s="3" t="s">
        <v>37</v>
      </c>
      <c r="E273" s="9" t="s">
        <v>1938</v>
      </c>
      <c r="F273" s="3" t="s">
        <v>20</v>
      </c>
      <c r="G273" s="3" t="s">
        <v>171</v>
      </c>
      <c r="H273" s="3" t="s">
        <v>34</v>
      </c>
      <c r="I273" s="3" t="s">
        <v>21</v>
      </c>
      <c r="J273" s="3" t="s">
        <v>29</v>
      </c>
      <c r="K273" s="3" t="s">
        <v>252</v>
      </c>
      <c r="L273" s="4">
        <v>93500</v>
      </c>
      <c r="M273" s="4">
        <v>93.5</v>
      </c>
      <c r="N273" s="4">
        <v>1847000</v>
      </c>
      <c r="O273">
        <f t="shared" si="48"/>
        <v>19.754010695187166</v>
      </c>
      <c r="P273" t="str">
        <f>IF(ISNUMBER(SEARCH("CLORPIRIFOS",K273)),"Chlorpyrifos",IF(ISNUMBER(SEARCH("TEBUCONAZOLE",K273)),"Tebuconazole",IF(ISNUMBER(SEARCH("ACID",K273)),"2,4-Dichlorophenoxyacetic acid",IF(ISNUMBER(SEARCH("ACETAMIPRID",K273)),"Acetamiprid",IF(ISNUMBER(SEARCH("NUFURON",K273)),"Metsulfuron",IF(ISNUMBER(SEARCH("MONOISOPROPYLAMINE",K273)),"Isopropylamine","FIX IT"))))))</f>
        <v>2,4-Dichlorophenoxyacetic acid</v>
      </c>
      <c r="Q273" t="str">
        <f>VLOOKUP(P273,[1]Sheet1!$A$1:$C$40,2,FALSE)</f>
        <v>2,4 D</v>
      </c>
      <c r="R273" t="str">
        <f>VLOOKUP(P273,[1]Sheet1!$A$1:$C$40,3,FALSE)</f>
        <v>Herbicide</v>
      </c>
    </row>
    <row r="274" spans="1:18" ht="22" customHeight="1" x14ac:dyDescent="0.3">
      <c r="A274" s="2">
        <v>43791</v>
      </c>
      <c r="B274" s="12" t="str">
        <f t="shared" si="50"/>
        <v>November, 2019</v>
      </c>
      <c r="C274" s="12" t="str">
        <f t="shared" si="51"/>
        <v>November, 2019´</v>
      </c>
      <c r="D274" s="3" t="s">
        <v>64</v>
      </c>
      <c r="E274" s="13" t="s">
        <v>1938</v>
      </c>
      <c r="F274" s="3" t="s">
        <v>12</v>
      </c>
      <c r="G274" s="3" t="s">
        <v>242</v>
      </c>
      <c r="H274" s="3" t="s">
        <v>243</v>
      </c>
      <c r="I274" s="3" t="s">
        <v>15</v>
      </c>
      <c r="J274" s="3" t="s">
        <v>244</v>
      </c>
      <c r="K274" s="3" t="s">
        <v>246</v>
      </c>
      <c r="L274" s="4">
        <v>107200</v>
      </c>
      <c r="M274" s="4">
        <v>107.2</v>
      </c>
      <c r="N274" s="4">
        <v>610000</v>
      </c>
      <c r="O274">
        <f t="shared" si="48"/>
        <v>5.6902985074626864</v>
      </c>
      <c r="P274" t="str">
        <f t="shared" si="49"/>
        <v>Glyphosate</v>
      </c>
      <c r="Q274" t="str">
        <f>VLOOKUP(P274,[1]Sheet1!$A$1:$C$40,2,FALSE)</f>
        <v>Nufosate</v>
      </c>
      <c r="R274" t="str">
        <f>VLOOKUP(P274,[1]Sheet1!$A$1:$C$40,3,FALSE)</f>
        <v>Herbicide</v>
      </c>
    </row>
    <row r="275" spans="1:18" ht="22" customHeight="1" x14ac:dyDescent="0.3">
      <c r="A275" s="2">
        <v>43791</v>
      </c>
      <c r="B275" s="12" t="str">
        <f t="shared" si="50"/>
        <v>November, 2019</v>
      </c>
      <c r="C275" s="12" t="str">
        <f t="shared" si="51"/>
        <v>November, 2019´</v>
      </c>
      <c r="D275" s="3" t="s">
        <v>64</v>
      </c>
      <c r="E275" s="9" t="s">
        <v>1938</v>
      </c>
      <c r="F275" s="3" t="s">
        <v>12</v>
      </c>
      <c r="G275" s="3" t="s">
        <v>242</v>
      </c>
      <c r="H275" s="3" t="s">
        <v>243</v>
      </c>
      <c r="I275" s="3" t="s">
        <v>15</v>
      </c>
      <c r="J275" s="3" t="s">
        <v>244</v>
      </c>
      <c r="K275" s="3" t="s">
        <v>246</v>
      </c>
      <c r="L275" s="4">
        <v>107200</v>
      </c>
      <c r="M275" s="4">
        <v>107.2</v>
      </c>
      <c r="N275" s="4">
        <v>610000</v>
      </c>
      <c r="O275">
        <f t="shared" si="48"/>
        <v>5.6902985074626864</v>
      </c>
      <c r="P275" t="str">
        <f t="shared" si="49"/>
        <v>Glyphosate</v>
      </c>
      <c r="Q275" t="str">
        <f>VLOOKUP(P275,[1]Sheet1!$A$1:$C$40,2,FALSE)</f>
        <v>Nufosate</v>
      </c>
      <c r="R275" t="str">
        <f>VLOOKUP(P275,[1]Sheet1!$A$1:$C$40,3,FALSE)</f>
        <v>Herbicide</v>
      </c>
    </row>
    <row r="276" spans="1:18" ht="22" customHeight="1" x14ac:dyDescent="0.3">
      <c r="A276" s="5">
        <v>43791</v>
      </c>
      <c r="B276" s="12" t="str">
        <f t="shared" si="50"/>
        <v>November, 2019</v>
      </c>
      <c r="C276" s="12" t="str">
        <f t="shared" si="51"/>
        <v>November, 2019´</v>
      </c>
      <c r="D276" s="6" t="s">
        <v>64</v>
      </c>
      <c r="E276" s="13" t="s">
        <v>1938</v>
      </c>
      <c r="F276" s="6" t="s">
        <v>12</v>
      </c>
      <c r="G276" s="6" t="s">
        <v>242</v>
      </c>
      <c r="H276" s="6" t="s">
        <v>243</v>
      </c>
      <c r="I276" s="6" t="s">
        <v>15</v>
      </c>
      <c r="J276" s="6" t="s">
        <v>244</v>
      </c>
      <c r="K276" s="6" t="s">
        <v>246</v>
      </c>
      <c r="L276" s="7">
        <v>107200</v>
      </c>
      <c r="M276" s="7">
        <v>107.2</v>
      </c>
      <c r="N276" s="7">
        <v>610000</v>
      </c>
      <c r="O276">
        <f t="shared" si="48"/>
        <v>5.6902985074626864</v>
      </c>
      <c r="P276" t="str">
        <f t="shared" si="49"/>
        <v>Glyphosate</v>
      </c>
      <c r="Q276" t="str">
        <f>VLOOKUP(P276,[1]Sheet1!$A$1:$C$40,2,FALSE)</f>
        <v>Nufosate</v>
      </c>
      <c r="R276" t="str">
        <f>VLOOKUP(P276,[1]Sheet1!$A$1:$C$40,3,FALSE)</f>
        <v>Herbicide</v>
      </c>
    </row>
    <row r="277" spans="1:18" ht="22" customHeight="1" x14ac:dyDescent="0.3">
      <c r="A277" s="2">
        <v>43791</v>
      </c>
      <c r="B277" s="12" t="str">
        <f t="shared" si="50"/>
        <v>November, 2019</v>
      </c>
      <c r="C277" s="12" t="str">
        <f t="shared" si="51"/>
        <v>November, 2019´</v>
      </c>
      <c r="D277" s="3" t="s">
        <v>37</v>
      </c>
      <c r="E277" s="9" t="s">
        <v>1938</v>
      </c>
      <c r="F277" s="3" t="s">
        <v>20</v>
      </c>
      <c r="G277" s="3" t="s">
        <v>171</v>
      </c>
      <c r="H277" s="3" t="s">
        <v>34</v>
      </c>
      <c r="I277" s="3" t="s">
        <v>21</v>
      </c>
      <c r="J277" s="3" t="s">
        <v>29</v>
      </c>
      <c r="K277" s="3" t="s">
        <v>252</v>
      </c>
      <c r="L277" s="4">
        <v>93500</v>
      </c>
      <c r="M277" s="4">
        <v>93.5</v>
      </c>
      <c r="N277" s="4">
        <v>1847000</v>
      </c>
      <c r="O277">
        <f t="shared" si="48"/>
        <v>19.754010695187166</v>
      </c>
      <c r="P277" t="str">
        <f t="shared" ref="P277:P281" si="54">IF(ISNUMBER(SEARCH("CLORPIRIFOS",K277)),"Chlorpyrifos",IF(ISNUMBER(SEARCH("TEBUCONAZOLE",K277)),"Tebuconazole",IF(ISNUMBER(SEARCH("ACID",K277)),"2,4-Dichlorophenoxyacetic acid",IF(ISNUMBER(SEARCH("ACETAMIPRID",K277)),"Acetamiprid",IF(ISNUMBER(SEARCH("NUFURON",K277)),"Metsulfuron",IF(ISNUMBER(SEARCH("MONOISOPROPYLAMINE",K277)),"Isopropylamine","FIX IT"))))))</f>
        <v>2,4-Dichlorophenoxyacetic acid</v>
      </c>
      <c r="Q277" t="str">
        <f>VLOOKUP(P277,[1]Sheet1!$A$1:$C$40,2,FALSE)</f>
        <v>2,4 D</v>
      </c>
      <c r="R277" t="str">
        <f>VLOOKUP(P277,[1]Sheet1!$A$1:$C$40,3,FALSE)</f>
        <v>Herbicide</v>
      </c>
    </row>
    <row r="278" spans="1:18" ht="22" customHeight="1" x14ac:dyDescent="0.3">
      <c r="A278" s="5">
        <v>43790</v>
      </c>
      <c r="B278" s="12" t="str">
        <f t="shared" si="50"/>
        <v>November, 2019</v>
      </c>
      <c r="C278" s="12" t="str">
        <f t="shared" si="51"/>
        <v>November, 2019´</v>
      </c>
      <c r="D278" s="6" t="s">
        <v>37</v>
      </c>
      <c r="E278" s="13" t="s">
        <v>1938</v>
      </c>
      <c r="F278" s="6" t="s">
        <v>20</v>
      </c>
      <c r="G278" s="6" t="s">
        <v>124</v>
      </c>
      <c r="H278" s="6" t="s">
        <v>14</v>
      </c>
      <c r="I278" s="6" t="s">
        <v>21</v>
      </c>
      <c r="J278" s="6" t="s">
        <v>16</v>
      </c>
      <c r="K278" s="6" t="s">
        <v>125</v>
      </c>
      <c r="L278" s="7">
        <v>24408</v>
      </c>
      <c r="M278" s="7">
        <v>24.41</v>
      </c>
      <c r="N278" s="7">
        <v>889000</v>
      </c>
      <c r="O278">
        <f t="shared" si="48"/>
        <v>36.422484431333991</v>
      </c>
      <c r="P278" t="str">
        <f>IF(ISNUMBER(SEARCH("FLUAZINAN",K278)),"Fluazinan",IF(ISNUMBER(SEARCH("CYPERMETHRIN",K278)),"Cypermethrin",IF(ISNUMBER(SEARCH("IMAZETAPIR",K278)),"Imazethapyr",IF(ISNUMBER(SEARCH("FIPRONIL",K278)),"Fipronil","FIX IT"))))</f>
        <v>Imazethapyr</v>
      </c>
      <c r="Q278" t="str">
        <f>VLOOKUP(P278,[1]Sheet1!$A$1:$C$40,2,FALSE)</f>
        <v>Kyte</v>
      </c>
      <c r="R278" t="str">
        <f>VLOOKUP(P278,[1]Sheet1!$A$1:$C$40,3,FALSE)</f>
        <v>Herbicide</v>
      </c>
    </row>
    <row r="279" spans="1:18" ht="22" customHeight="1" x14ac:dyDescent="0.3">
      <c r="A279" s="2">
        <v>43786</v>
      </c>
      <c r="B279" s="12" t="str">
        <f t="shared" si="50"/>
        <v>November, 2019</v>
      </c>
      <c r="C279" s="12" t="str">
        <f t="shared" si="51"/>
        <v>November, 2019´</v>
      </c>
      <c r="D279" s="3" t="s">
        <v>37</v>
      </c>
      <c r="E279" s="9" t="s">
        <v>1938</v>
      </c>
      <c r="F279" s="3" t="s">
        <v>20</v>
      </c>
      <c r="G279" s="3" t="s">
        <v>86</v>
      </c>
      <c r="H279" s="3" t="s">
        <v>87</v>
      </c>
      <c r="I279" s="3" t="s">
        <v>21</v>
      </c>
      <c r="J279" s="3" t="s">
        <v>137</v>
      </c>
      <c r="K279" s="3" t="s">
        <v>253</v>
      </c>
      <c r="L279" s="4">
        <v>128330</v>
      </c>
      <c r="M279" s="4">
        <v>128.33000000000001</v>
      </c>
      <c r="N279" s="4">
        <v>133000</v>
      </c>
      <c r="O279">
        <f t="shared" si="48"/>
        <v>1.0363905555988466</v>
      </c>
      <c r="P279" t="s">
        <v>1915</v>
      </c>
      <c r="Q279" t="str">
        <f>VLOOKUP(P279,[1]Sheet1!$A$1:$C$40,2,FALSE)</f>
        <v>Not Identified</v>
      </c>
      <c r="R279" t="str">
        <f>VLOOKUP(P279,[1]Sheet1!$A$1:$C$40,3,FALSE)</f>
        <v>General Chemical</v>
      </c>
    </row>
    <row r="280" spans="1:18" ht="22" customHeight="1" x14ac:dyDescent="0.3">
      <c r="A280" s="5">
        <v>43786</v>
      </c>
      <c r="B280" s="12" t="str">
        <f t="shared" si="50"/>
        <v>November, 2019</v>
      </c>
      <c r="C280" s="12" t="str">
        <f t="shared" si="51"/>
        <v>November, 2019´</v>
      </c>
      <c r="D280" s="6" t="s">
        <v>37</v>
      </c>
      <c r="E280" s="13" t="s">
        <v>1938</v>
      </c>
      <c r="F280" s="6" t="s">
        <v>20</v>
      </c>
      <c r="G280" s="6" t="s">
        <v>86</v>
      </c>
      <c r="H280" s="6" t="s">
        <v>87</v>
      </c>
      <c r="I280" s="6" t="s">
        <v>21</v>
      </c>
      <c r="J280" s="6" t="s">
        <v>137</v>
      </c>
      <c r="K280" s="6" t="s">
        <v>253</v>
      </c>
      <c r="L280" s="7">
        <v>128170</v>
      </c>
      <c r="M280" s="7">
        <v>128.16999999999999</v>
      </c>
      <c r="N280" s="7">
        <v>133000</v>
      </c>
      <c r="O280">
        <f t="shared" si="48"/>
        <v>1.0376843255051884</v>
      </c>
      <c r="P280" t="s">
        <v>1915</v>
      </c>
      <c r="Q280" t="str">
        <f>VLOOKUP(P280,[1]Sheet1!$A$1:$C$40,2,FALSE)</f>
        <v>Not Identified</v>
      </c>
      <c r="R280" t="str">
        <f>VLOOKUP(P280,[1]Sheet1!$A$1:$C$40,3,FALSE)</f>
        <v>General Chemical</v>
      </c>
    </row>
    <row r="281" spans="1:18" ht="22" customHeight="1" x14ac:dyDescent="0.3">
      <c r="A281" s="2">
        <v>43782</v>
      </c>
      <c r="B281" s="12" t="str">
        <f t="shared" si="50"/>
        <v>November, 2019</v>
      </c>
      <c r="C281" s="12" t="str">
        <f t="shared" si="51"/>
        <v>November, 2019´</v>
      </c>
      <c r="D281" s="3" t="s">
        <v>37</v>
      </c>
      <c r="E281" s="9" t="s">
        <v>1938</v>
      </c>
      <c r="F281" s="3" t="s">
        <v>20</v>
      </c>
      <c r="G281" s="3" t="s">
        <v>232</v>
      </c>
      <c r="H281" s="3" t="s">
        <v>73</v>
      </c>
      <c r="I281" s="3" t="s">
        <v>21</v>
      </c>
      <c r="J281" s="3" t="s">
        <v>74</v>
      </c>
      <c r="K281" s="3" t="s">
        <v>254</v>
      </c>
      <c r="L281" s="4">
        <v>29429</v>
      </c>
      <c r="M281" s="4">
        <v>29.43</v>
      </c>
      <c r="N281" s="4">
        <v>93300</v>
      </c>
      <c r="O281">
        <f t="shared" si="48"/>
        <v>3.170342179482823</v>
      </c>
      <c r="P281" t="str">
        <f t="shared" si="54"/>
        <v>Isopropylamine</v>
      </c>
      <c r="Q281" t="str">
        <f>VLOOKUP(P281,[1]Sheet1!$A$1:$C$40,2,FALSE)</f>
        <v>Not Identified</v>
      </c>
      <c r="R281" t="str">
        <f>VLOOKUP(P281,[1]Sheet1!$A$1:$C$40,3,FALSE)</f>
        <v>General Chemical</v>
      </c>
    </row>
    <row r="282" spans="1:18" ht="22" customHeight="1" x14ac:dyDescent="0.3">
      <c r="A282" s="5">
        <v>43782</v>
      </c>
      <c r="B282" s="12" t="str">
        <f t="shared" si="50"/>
        <v>November, 2019</v>
      </c>
      <c r="C282" s="12" t="str">
        <f t="shared" si="51"/>
        <v>November, 2019´</v>
      </c>
      <c r="D282" s="6" t="s">
        <v>37</v>
      </c>
      <c r="E282" s="13" t="s">
        <v>1938</v>
      </c>
      <c r="F282" s="6" t="s">
        <v>20</v>
      </c>
      <c r="G282" s="6" t="s">
        <v>234</v>
      </c>
      <c r="H282" s="6" t="s">
        <v>73</v>
      </c>
      <c r="I282" s="6" t="s">
        <v>21</v>
      </c>
      <c r="J282" s="6" t="s">
        <v>77</v>
      </c>
      <c r="K282" s="6" t="s">
        <v>249</v>
      </c>
      <c r="L282" s="7">
        <v>34820</v>
      </c>
      <c r="M282" s="7">
        <v>34.82</v>
      </c>
      <c r="N282" s="7">
        <v>88000</v>
      </c>
      <c r="O282">
        <f t="shared" si="48"/>
        <v>2.5272831705916139</v>
      </c>
      <c r="P282" t="str">
        <f t="shared" ref="P282:P286" si="55">IF(ISNUMBER(SEARCH("TRITON",K282)),"Surfactant",IF(ISNUMBER(SEARCH("DIMETHYLAMINE",K282)),"Dimethylamine",IF(ISNUMBER(SEARCH("FLUAZINAN",K282)),"Fluazinan","FIX IT")))</f>
        <v>Surfactant</v>
      </c>
      <c r="Q282" t="str">
        <f>VLOOKUP(P282,[1]Sheet1!$A$1:$C$40,2,FALSE)</f>
        <v>Triton</v>
      </c>
      <c r="R282" t="str">
        <f>VLOOKUP(P282,[1]Sheet1!$A$1:$C$40,3,FALSE)</f>
        <v>Surfactant</v>
      </c>
    </row>
    <row r="283" spans="1:18" ht="22" customHeight="1" x14ac:dyDescent="0.3">
      <c r="A283" s="2">
        <v>43782</v>
      </c>
      <c r="B283" s="12" t="str">
        <f t="shared" si="50"/>
        <v>November, 2019</v>
      </c>
      <c r="C283" s="12" t="str">
        <f t="shared" si="51"/>
        <v>November, 2019´</v>
      </c>
      <c r="D283" s="3" t="s">
        <v>37</v>
      </c>
      <c r="E283" s="9" t="s">
        <v>1938</v>
      </c>
      <c r="F283" s="3" t="s">
        <v>20</v>
      </c>
      <c r="G283" s="3" t="s">
        <v>234</v>
      </c>
      <c r="H283" s="3" t="s">
        <v>73</v>
      </c>
      <c r="I283" s="3" t="s">
        <v>21</v>
      </c>
      <c r="J283" s="3" t="s">
        <v>77</v>
      </c>
      <c r="K283" s="3" t="s">
        <v>249</v>
      </c>
      <c r="L283" s="4">
        <v>34820</v>
      </c>
      <c r="M283" s="4">
        <v>34.82</v>
      </c>
      <c r="N283" s="4">
        <v>88000</v>
      </c>
      <c r="O283">
        <f t="shared" si="48"/>
        <v>2.5272831705916139</v>
      </c>
      <c r="P283" t="str">
        <f t="shared" si="55"/>
        <v>Surfactant</v>
      </c>
      <c r="Q283" t="str">
        <f>VLOOKUP(P283,[1]Sheet1!$A$1:$C$40,2,FALSE)</f>
        <v>Triton</v>
      </c>
      <c r="R283" t="str">
        <f>VLOOKUP(P283,[1]Sheet1!$A$1:$C$40,3,FALSE)</f>
        <v>Surfactant</v>
      </c>
    </row>
    <row r="284" spans="1:18" ht="22" customHeight="1" x14ac:dyDescent="0.3">
      <c r="A284" s="5">
        <v>43782</v>
      </c>
      <c r="B284" s="12" t="str">
        <f t="shared" si="50"/>
        <v>November, 2019</v>
      </c>
      <c r="C284" s="12" t="str">
        <f t="shared" si="51"/>
        <v>November, 2019´</v>
      </c>
      <c r="D284" s="6" t="s">
        <v>37</v>
      </c>
      <c r="E284" s="13" t="s">
        <v>1938</v>
      </c>
      <c r="F284" s="6" t="s">
        <v>20</v>
      </c>
      <c r="G284" s="6" t="s">
        <v>234</v>
      </c>
      <c r="H284" s="6" t="s">
        <v>73</v>
      </c>
      <c r="I284" s="6" t="s">
        <v>21</v>
      </c>
      <c r="J284" s="6" t="s">
        <v>77</v>
      </c>
      <c r="K284" s="6" t="s">
        <v>247</v>
      </c>
      <c r="L284" s="7">
        <v>17410</v>
      </c>
      <c r="M284" s="7">
        <v>17.41</v>
      </c>
      <c r="N284" s="7">
        <v>44000</v>
      </c>
      <c r="O284">
        <f t="shared" si="48"/>
        <v>2.5272831705916139</v>
      </c>
      <c r="P284" t="str">
        <f t="shared" si="55"/>
        <v>Surfactant</v>
      </c>
      <c r="Q284" t="str">
        <f>VLOOKUP(P284,[1]Sheet1!$A$1:$C$40,2,FALSE)</f>
        <v>Triton</v>
      </c>
      <c r="R284" t="str">
        <f>VLOOKUP(P284,[1]Sheet1!$A$1:$C$40,3,FALSE)</f>
        <v>Surfactant</v>
      </c>
    </row>
    <row r="285" spans="1:18" ht="22" customHeight="1" x14ac:dyDescent="0.3">
      <c r="A285" s="2">
        <v>43782</v>
      </c>
      <c r="B285" s="12" t="str">
        <f t="shared" si="50"/>
        <v>November, 2019</v>
      </c>
      <c r="C285" s="12" t="str">
        <f t="shared" si="51"/>
        <v>November, 2019´</v>
      </c>
      <c r="D285" s="3" t="s">
        <v>37</v>
      </c>
      <c r="E285" s="9" t="s">
        <v>1938</v>
      </c>
      <c r="F285" s="3" t="s">
        <v>20</v>
      </c>
      <c r="G285" s="3" t="s">
        <v>234</v>
      </c>
      <c r="H285" s="3" t="s">
        <v>73</v>
      </c>
      <c r="I285" s="3" t="s">
        <v>21</v>
      </c>
      <c r="J285" s="3" t="s">
        <v>77</v>
      </c>
      <c r="K285" s="3" t="s">
        <v>248</v>
      </c>
      <c r="L285" s="4">
        <v>52231</v>
      </c>
      <c r="M285" s="4">
        <v>52.23</v>
      </c>
      <c r="N285" s="4">
        <v>132000</v>
      </c>
      <c r="O285">
        <f t="shared" si="48"/>
        <v>2.5272347839405715</v>
      </c>
      <c r="P285" t="str">
        <f t="shared" si="55"/>
        <v>Surfactant</v>
      </c>
      <c r="Q285" t="str">
        <f>VLOOKUP(P285,[1]Sheet1!$A$1:$C$40,2,FALSE)</f>
        <v>Triton</v>
      </c>
      <c r="R285" t="str">
        <f>VLOOKUP(P285,[1]Sheet1!$A$1:$C$40,3,FALSE)</f>
        <v>Surfactant</v>
      </c>
    </row>
    <row r="286" spans="1:18" ht="22" customHeight="1" x14ac:dyDescent="0.3">
      <c r="A286" s="5">
        <v>43782</v>
      </c>
      <c r="B286" s="12" t="str">
        <f t="shared" si="50"/>
        <v>November, 2019</v>
      </c>
      <c r="C286" s="12" t="str">
        <f t="shared" si="51"/>
        <v>November, 2019´</v>
      </c>
      <c r="D286" s="6" t="s">
        <v>37</v>
      </c>
      <c r="E286" s="13" t="s">
        <v>1938</v>
      </c>
      <c r="F286" s="6" t="s">
        <v>20</v>
      </c>
      <c r="G286" s="6" t="s">
        <v>234</v>
      </c>
      <c r="H286" s="6" t="s">
        <v>73</v>
      </c>
      <c r="I286" s="6" t="s">
        <v>21</v>
      </c>
      <c r="J286" s="6" t="s">
        <v>77</v>
      </c>
      <c r="K286" s="6" t="s">
        <v>247</v>
      </c>
      <c r="L286" s="7">
        <v>17410</v>
      </c>
      <c r="M286" s="7">
        <v>17.41</v>
      </c>
      <c r="N286" s="7">
        <v>44000</v>
      </c>
      <c r="O286">
        <f t="shared" si="48"/>
        <v>2.5272831705916139</v>
      </c>
      <c r="P286" t="str">
        <f t="shared" si="55"/>
        <v>Surfactant</v>
      </c>
      <c r="Q286" t="str">
        <f>VLOOKUP(P286,[1]Sheet1!$A$1:$C$40,2,FALSE)</f>
        <v>Triton</v>
      </c>
      <c r="R286" t="str">
        <f>VLOOKUP(P286,[1]Sheet1!$A$1:$C$40,3,FALSE)</f>
        <v>Surfactant</v>
      </c>
    </row>
    <row r="287" spans="1:18" ht="22" customHeight="1" x14ac:dyDescent="0.3">
      <c r="A287" s="2">
        <v>43779</v>
      </c>
      <c r="B287" s="12" t="str">
        <f t="shared" si="50"/>
        <v>November, 2019</v>
      </c>
      <c r="C287" s="12" t="str">
        <f t="shared" si="51"/>
        <v>November, 2019´</v>
      </c>
      <c r="D287" s="3" t="s">
        <v>37</v>
      </c>
      <c r="E287" s="9" t="s">
        <v>1938</v>
      </c>
      <c r="F287" s="3" t="s">
        <v>20</v>
      </c>
      <c r="G287" s="3" t="s">
        <v>38</v>
      </c>
      <c r="H287" s="3" t="s">
        <v>39</v>
      </c>
      <c r="I287" s="3" t="s">
        <v>21</v>
      </c>
      <c r="J287" s="3" t="s">
        <v>40</v>
      </c>
      <c r="K287" s="3" t="s">
        <v>255</v>
      </c>
      <c r="L287" s="4">
        <v>85500</v>
      </c>
      <c r="M287" s="4">
        <v>85.5</v>
      </c>
      <c r="N287" s="4">
        <v>1493000</v>
      </c>
      <c r="O287">
        <f t="shared" si="48"/>
        <v>17.461988304093566</v>
      </c>
      <c r="P287" t="str">
        <f t="shared" si="49"/>
        <v>Cyhalothrin</v>
      </c>
      <c r="Q287" t="str">
        <f>VLOOKUP(P287,[1]Sheet1!$A$1:$C$40,2,FALSE)</f>
        <v>Kaiso</v>
      </c>
      <c r="R287" t="str">
        <f>VLOOKUP(P287,[1]Sheet1!$A$1:$C$40,3,FALSE)</f>
        <v>Pesticide</v>
      </c>
    </row>
    <row r="288" spans="1:18" ht="22" customHeight="1" x14ac:dyDescent="0.3">
      <c r="A288" s="5">
        <v>43779</v>
      </c>
      <c r="B288" s="12" t="str">
        <f t="shared" si="50"/>
        <v>November, 2019</v>
      </c>
      <c r="C288" s="12" t="str">
        <f t="shared" si="51"/>
        <v>November, 2019´</v>
      </c>
      <c r="D288" s="6" t="s">
        <v>37</v>
      </c>
      <c r="E288" s="13" t="s">
        <v>1938</v>
      </c>
      <c r="F288" s="6" t="s">
        <v>20</v>
      </c>
      <c r="G288" s="6" t="s">
        <v>38</v>
      </c>
      <c r="H288" s="6" t="s">
        <v>39</v>
      </c>
      <c r="I288" s="6" t="s">
        <v>21</v>
      </c>
      <c r="J288" s="6" t="s">
        <v>40</v>
      </c>
      <c r="K288" s="6" t="s">
        <v>256</v>
      </c>
      <c r="L288" s="7">
        <v>21375</v>
      </c>
      <c r="M288" s="7">
        <v>21.38</v>
      </c>
      <c r="N288" s="7">
        <v>373000</v>
      </c>
      <c r="O288">
        <f t="shared" si="48"/>
        <v>17.450292397660817</v>
      </c>
      <c r="P288" t="str">
        <f t="shared" si="49"/>
        <v>Cyhalothrin</v>
      </c>
      <c r="Q288" t="str">
        <f>VLOOKUP(P288,[1]Sheet1!$A$1:$C$40,2,FALSE)</f>
        <v>Kaiso</v>
      </c>
      <c r="R288" t="str">
        <f>VLOOKUP(P288,[1]Sheet1!$A$1:$C$40,3,FALSE)</f>
        <v>Pesticide</v>
      </c>
    </row>
    <row r="289" spans="1:18" ht="22" customHeight="1" x14ac:dyDescent="0.3">
      <c r="A289" s="2">
        <v>43778</v>
      </c>
      <c r="B289" s="12" t="str">
        <f t="shared" si="50"/>
        <v>November, 2019</v>
      </c>
      <c r="C289" s="12" t="str">
        <f t="shared" si="51"/>
        <v>November, 2019´</v>
      </c>
      <c r="D289" s="3" t="s">
        <v>37</v>
      </c>
      <c r="E289" s="9" t="s">
        <v>1938</v>
      </c>
      <c r="F289" s="3" t="s">
        <v>20</v>
      </c>
      <c r="G289" s="3" t="s">
        <v>171</v>
      </c>
      <c r="H289" s="3" t="s">
        <v>34</v>
      </c>
      <c r="I289" s="3" t="s">
        <v>21</v>
      </c>
      <c r="J289" s="3" t="s">
        <v>29</v>
      </c>
      <c r="K289" s="3" t="s">
        <v>257</v>
      </c>
      <c r="L289" s="4">
        <v>74800</v>
      </c>
      <c r="M289" s="4">
        <v>74.8</v>
      </c>
      <c r="N289" s="4">
        <v>1478000</v>
      </c>
      <c r="O289">
        <f t="shared" si="48"/>
        <v>19.759358288770052</v>
      </c>
      <c r="P289" t="str">
        <f t="shared" ref="P289:P311" si="56">IF(ISNUMBER(SEARCH("CLORPIRIFOS",K289)),"Chlorpyrifos",IF(ISNUMBER(SEARCH("TEBUCONAZOLE",K289)),"Tebuconazole",IF(ISNUMBER(SEARCH("ACID",K289)),"2,4-Dichlorophenoxyacetic acid",IF(ISNUMBER(SEARCH("ACETAMIPRID",K289)),"Acetamiprid",IF(ISNUMBER(SEARCH("NUFURON",K289)),"Metsulfuron",IF(ISNUMBER(SEARCH("MONOISOPROPYLAMINE",K289)),"Isopropylamine","FIX IT"))))))</f>
        <v>2,4-Dichlorophenoxyacetic acid</v>
      </c>
      <c r="Q289" t="str">
        <f>VLOOKUP(P289,[1]Sheet1!$A$1:$C$40,2,FALSE)</f>
        <v>2,4 D</v>
      </c>
      <c r="R289" t="str">
        <f>VLOOKUP(P289,[1]Sheet1!$A$1:$C$40,3,FALSE)</f>
        <v>Herbicide</v>
      </c>
    </row>
    <row r="290" spans="1:18" ht="22" customHeight="1" x14ac:dyDescent="0.3">
      <c r="A290" s="5">
        <v>43778</v>
      </c>
      <c r="B290" s="12" t="str">
        <f t="shared" si="50"/>
        <v>November, 2019</v>
      </c>
      <c r="C290" s="12" t="str">
        <f t="shared" si="51"/>
        <v>November, 2019´</v>
      </c>
      <c r="D290" s="6" t="s">
        <v>37</v>
      </c>
      <c r="E290" s="13" t="s">
        <v>1938</v>
      </c>
      <c r="F290" s="6" t="s">
        <v>20</v>
      </c>
      <c r="G290" s="6" t="s">
        <v>171</v>
      </c>
      <c r="H290" s="6" t="s">
        <v>34</v>
      </c>
      <c r="I290" s="6" t="s">
        <v>21</v>
      </c>
      <c r="J290" s="6" t="s">
        <v>29</v>
      </c>
      <c r="K290" s="6" t="s">
        <v>252</v>
      </c>
      <c r="L290" s="7">
        <v>93500</v>
      </c>
      <c r="M290" s="7">
        <v>93.5</v>
      </c>
      <c r="N290" s="7">
        <v>1847000</v>
      </c>
      <c r="O290">
        <f t="shared" si="48"/>
        <v>19.754010695187166</v>
      </c>
      <c r="P290" t="str">
        <f t="shared" si="56"/>
        <v>2,4-Dichlorophenoxyacetic acid</v>
      </c>
      <c r="Q290" t="str">
        <f>VLOOKUP(P290,[1]Sheet1!$A$1:$C$40,2,FALSE)</f>
        <v>2,4 D</v>
      </c>
      <c r="R290" t="str">
        <f>VLOOKUP(P290,[1]Sheet1!$A$1:$C$40,3,FALSE)</f>
        <v>Herbicide</v>
      </c>
    </row>
    <row r="291" spans="1:18" ht="22" customHeight="1" x14ac:dyDescent="0.3">
      <c r="A291" s="2">
        <v>43778</v>
      </c>
      <c r="B291" s="12" t="str">
        <f t="shared" si="50"/>
        <v>November, 2019</v>
      </c>
      <c r="C291" s="12" t="str">
        <f t="shared" si="51"/>
        <v>November, 2019´</v>
      </c>
      <c r="D291" s="3" t="s">
        <v>37</v>
      </c>
      <c r="E291" s="9" t="s">
        <v>1938</v>
      </c>
      <c r="F291" s="3" t="s">
        <v>20</v>
      </c>
      <c r="G291" s="3" t="s">
        <v>171</v>
      </c>
      <c r="H291" s="3" t="s">
        <v>34</v>
      </c>
      <c r="I291" s="3" t="s">
        <v>21</v>
      </c>
      <c r="J291" s="3" t="s">
        <v>29</v>
      </c>
      <c r="K291" s="3" t="s">
        <v>252</v>
      </c>
      <c r="L291" s="4">
        <v>93500</v>
      </c>
      <c r="M291" s="4">
        <v>93.5</v>
      </c>
      <c r="N291" s="4">
        <v>1847000</v>
      </c>
      <c r="O291">
        <f t="shared" si="48"/>
        <v>19.754010695187166</v>
      </c>
      <c r="P291" t="str">
        <f t="shared" si="56"/>
        <v>2,4-Dichlorophenoxyacetic acid</v>
      </c>
      <c r="Q291" t="str">
        <f>VLOOKUP(P291,[1]Sheet1!$A$1:$C$40,2,FALSE)</f>
        <v>2,4 D</v>
      </c>
      <c r="R291" t="str">
        <f>VLOOKUP(P291,[1]Sheet1!$A$1:$C$40,3,FALSE)</f>
        <v>Herbicide</v>
      </c>
    </row>
    <row r="292" spans="1:18" ht="22" customHeight="1" x14ac:dyDescent="0.3">
      <c r="A292" s="5">
        <v>43777</v>
      </c>
      <c r="B292" s="12" t="str">
        <f t="shared" si="50"/>
        <v>November, 2019</v>
      </c>
      <c r="C292" s="12" t="str">
        <f t="shared" si="51"/>
        <v>November, 2019´</v>
      </c>
      <c r="D292" s="6" t="s">
        <v>64</v>
      </c>
      <c r="E292" s="13" t="s">
        <v>1938</v>
      </c>
      <c r="F292" s="6" t="s">
        <v>12</v>
      </c>
      <c r="G292" s="6" t="s">
        <v>203</v>
      </c>
      <c r="H292" s="6" t="s">
        <v>39</v>
      </c>
      <c r="I292" s="6" t="s">
        <v>15</v>
      </c>
      <c r="J292" s="6" t="s">
        <v>204</v>
      </c>
      <c r="K292" s="6" t="s">
        <v>258</v>
      </c>
      <c r="L292" s="7">
        <v>27440</v>
      </c>
      <c r="M292" s="7">
        <v>27.44</v>
      </c>
      <c r="N292" s="7">
        <v>97500</v>
      </c>
      <c r="O292">
        <f t="shared" si="48"/>
        <v>3.5532069970845481</v>
      </c>
      <c r="P292" t="str">
        <f t="shared" ref="P292:P293" si="57">IF(ISNUMBER(SEARCH("CIPERMET",K292)),"Cypermethrin",IF(ISNUMBER(SEARCH("MANFIL",K292)),"Mancozeb",IF(ISNUMBER(SEARCH("ISOPROPYLAMINE",K292)),"Isopropylamine",IF(ISNUMBER(SEARCH("CARBENDAZIN",K292)),"Carbendazin",IF(ISNUMBER(SEARCH("CHLORPYRIFOS",K292)),"Chlorpyrifos","FIX IT")))))</f>
        <v>Mancozeb</v>
      </c>
      <c r="Q292" t="str">
        <f>VLOOKUP(P292,[1]Sheet1!$A$1:$C$40,2,FALSE)</f>
        <v>Manfill 800 WP</v>
      </c>
      <c r="R292" t="str">
        <f>VLOOKUP(P292,[1]Sheet1!$A$1:$C$40,3,FALSE)</f>
        <v>Fungicide</v>
      </c>
    </row>
    <row r="293" spans="1:18" ht="22" customHeight="1" x14ac:dyDescent="0.3">
      <c r="A293" s="2">
        <v>43776</v>
      </c>
      <c r="B293" s="12" t="str">
        <f t="shared" si="50"/>
        <v>November, 2019</v>
      </c>
      <c r="C293" s="12" t="str">
        <f t="shared" si="51"/>
        <v>November, 2019´</v>
      </c>
      <c r="D293" s="3" t="s">
        <v>37</v>
      </c>
      <c r="E293" s="9" t="s">
        <v>1938</v>
      </c>
      <c r="F293" s="3" t="s">
        <v>20</v>
      </c>
      <c r="G293" s="3" t="s">
        <v>42</v>
      </c>
      <c r="H293" s="3" t="s">
        <v>43</v>
      </c>
      <c r="I293" s="3" t="s">
        <v>21</v>
      </c>
      <c r="J293" s="3" t="s">
        <v>44</v>
      </c>
      <c r="K293" s="3" t="s">
        <v>259</v>
      </c>
      <c r="L293" s="4">
        <v>127069</v>
      </c>
      <c r="M293" s="4">
        <v>127.07</v>
      </c>
      <c r="N293" s="4">
        <v>3009000</v>
      </c>
      <c r="O293">
        <f t="shared" si="48"/>
        <v>23.68004784801958</v>
      </c>
      <c r="P293" t="str">
        <f t="shared" si="57"/>
        <v>Chlorpyrifos</v>
      </c>
      <c r="Q293" t="str">
        <f>VLOOKUP(P293,[1]Sheet1!$A$1:$C$40,2,FALSE)</f>
        <v>Agripec</v>
      </c>
      <c r="R293" t="str">
        <f>VLOOKUP(P293,[1]Sheet1!$A$1:$C$40,3,FALSE)</f>
        <v>Pesticide</v>
      </c>
    </row>
    <row r="294" spans="1:18" ht="22" customHeight="1" x14ac:dyDescent="0.3">
      <c r="A294" s="5">
        <v>43776</v>
      </c>
      <c r="B294" s="12" t="str">
        <f t="shared" si="50"/>
        <v>November, 2019</v>
      </c>
      <c r="C294" s="12" t="str">
        <f t="shared" si="51"/>
        <v>November, 2019´</v>
      </c>
      <c r="D294" s="6" t="s">
        <v>37</v>
      </c>
      <c r="E294" s="13" t="s">
        <v>1938</v>
      </c>
      <c r="F294" s="6" t="s">
        <v>20</v>
      </c>
      <c r="G294" s="6" t="s">
        <v>260</v>
      </c>
      <c r="H294" s="6" t="s">
        <v>261</v>
      </c>
      <c r="I294" s="6" t="s">
        <v>21</v>
      </c>
      <c r="J294" s="6" t="s">
        <v>102</v>
      </c>
      <c r="K294" s="6" t="s">
        <v>262</v>
      </c>
      <c r="L294" s="7">
        <v>62210</v>
      </c>
      <c r="M294" s="7">
        <v>62.21</v>
      </c>
      <c r="N294" s="7">
        <v>171000</v>
      </c>
      <c r="O294">
        <f t="shared" si="48"/>
        <v>2.7487542195788457</v>
      </c>
      <c r="P294" t="str">
        <f t="shared" si="56"/>
        <v>Isopropylamine</v>
      </c>
      <c r="Q294" t="str">
        <f>VLOOKUP(P294,[1]Sheet1!$A$1:$C$40,2,FALSE)</f>
        <v>Not Identified</v>
      </c>
      <c r="R294" t="str">
        <f>VLOOKUP(P294,[1]Sheet1!$A$1:$C$40,3,FALSE)</f>
        <v>General Chemical</v>
      </c>
    </row>
    <row r="295" spans="1:18" ht="22" customHeight="1" x14ac:dyDescent="0.3">
      <c r="A295" s="5">
        <v>43776</v>
      </c>
      <c r="B295" s="12" t="str">
        <f t="shared" si="50"/>
        <v>November, 2019</v>
      </c>
      <c r="C295" s="12" t="str">
        <f t="shared" si="51"/>
        <v>November, 2019´</v>
      </c>
      <c r="D295" s="6" t="s">
        <v>37</v>
      </c>
      <c r="E295" s="9" t="s">
        <v>1938</v>
      </c>
      <c r="F295" s="6" t="s">
        <v>20</v>
      </c>
      <c r="G295" s="6" t="s">
        <v>100</v>
      </c>
      <c r="H295" s="6" t="s">
        <v>14</v>
      </c>
      <c r="I295" s="6" t="s">
        <v>21</v>
      </c>
      <c r="J295" s="6" t="s">
        <v>60</v>
      </c>
      <c r="K295" s="6" t="s">
        <v>263</v>
      </c>
      <c r="L295" s="7">
        <v>10060</v>
      </c>
      <c r="M295" s="7">
        <v>10.06</v>
      </c>
      <c r="N295" s="7">
        <v>366000</v>
      </c>
      <c r="O295">
        <f t="shared" si="48"/>
        <v>36.381709741550694</v>
      </c>
      <c r="P295" t="str">
        <f t="shared" si="56"/>
        <v>Acetamiprid</v>
      </c>
      <c r="Q295" t="str">
        <f>VLOOKUP(P295,[1]Sheet1!$A$1:$C$40,2,FALSE)</f>
        <v>Not Identified</v>
      </c>
      <c r="R295" t="str">
        <f>VLOOKUP(P295,[1]Sheet1!$A$1:$C$40,3,FALSE)</f>
        <v>Insecticide</v>
      </c>
    </row>
    <row r="296" spans="1:18" ht="22" customHeight="1" x14ac:dyDescent="0.3">
      <c r="A296" s="2">
        <v>43775</v>
      </c>
      <c r="B296" s="12" t="str">
        <f t="shared" si="50"/>
        <v>November, 2019</v>
      </c>
      <c r="C296" s="12" t="str">
        <f t="shared" si="51"/>
        <v>November, 2019´</v>
      </c>
      <c r="D296" s="3" t="s">
        <v>37</v>
      </c>
      <c r="E296" s="13" t="s">
        <v>1938</v>
      </c>
      <c r="F296" s="3" t="s">
        <v>20</v>
      </c>
      <c r="G296" s="3" t="s">
        <v>232</v>
      </c>
      <c r="H296" s="3" t="s">
        <v>73</v>
      </c>
      <c r="I296" s="3" t="s">
        <v>21</v>
      </c>
      <c r="J296" s="3" t="s">
        <v>264</v>
      </c>
      <c r="K296" s="3" t="s">
        <v>265</v>
      </c>
      <c r="L296" s="4">
        <v>93994</v>
      </c>
      <c r="M296" s="4">
        <v>93.99</v>
      </c>
      <c r="N296" s="3" t="s">
        <v>107</v>
      </c>
      <c r="O296" t="e">
        <f t="shared" si="48"/>
        <v>#VALUE!</v>
      </c>
      <c r="P296" t="str">
        <f>IF(ISNUMBER(SEARCH("XYLENE",K296)),"Xylene",IF(ISNUMBER(SEARCH("PARAQUAT",K296)),"Paraquat",IF(ISNUMBER(SEARCH("LUFENURON",K296)),"Lufenuron",IF(ISNUMBER(SEARCH("CLETHODIM",K296)),"Clethodim",IF(ISNUMBER(SEARCH("ABAMECTIN",K296)),"Abamectin")))))</f>
        <v>Xylene</v>
      </c>
      <c r="Q296" t="str">
        <f>VLOOKUP(P296,[1]Sheet1!$A$1:$C$40,2,FALSE)</f>
        <v>Not Identified</v>
      </c>
      <c r="R296" t="str">
        <f>VLOOKUP(P296,[1]Sheet1!$A$1:$C$40,3,FALSE)</f>
        <v>General Chemical</v>
      </c>
    </row>
    <row r="297" spans="1:18" ht="22" customHeight="1" x14ac:dyDescent="0.3">
      <c r="A297" s="5">
        <v>43775</v>
      </c>
      <c r="B297" s="12" t="str">
        <f t="shared" si="50"/>
        <v>November, 2019</v>
      </c>
      <c r="C297" s="12" t="str">
        <f t="shared" si="51"/>
        <v>November, 2019´</v>
      </c>
      <c r="D297" s="6" t="s">
        <v>37</v>
      </c>
      <c r="E297" s="9" t="s">
        <v>1938</v>
      </c>
      <c r="F297" s="6" t="s">
        <v>20</v>
      </c>
      <c r="G297" s="6" t="s">
        <v>232</v>
      </c>
      <c r="H297" s="6" t="s">
        <v>73</v>
      </c>
      <c r="I297" s="6" t="s">
        <v>21</v>
      </c>
      <c r="J297" s="6" t="s">
        <v>74</v>
      </c>
      <c r="K297" s="6" t="s">
        <v>75</v>
      </c>
      <c r="L297" s="7">
        <v>101995</v>
      </c>
      <c r="M297" s="7">
        <v>102</v>
      </c>
      <c r="N297" s="7">
        <v>323000</v>
      </c>
      <c r="O297">
        <f t="shared" si="48"/>
        <v>3.1668219030344624</v>
      </c>
      <c r="P297" t="str">
        <f t="shared" si="56"/>
        <v>Isopropylamine</v>
      </c>
      <c r="Q297" t="str">
        <f>VLOOKUP(P297,[1]Sheet1!$A$1:$C$40,2,FALSE)</f>
        <v>Not Identified</v>
      </c>
      <c r="R297" t="str">
        <f>VLOOKUP(P297,[1]Sheet1!$A$1:$C$40,3,FALSE)</f>
        <v>General Chemical</v>
      </c>
    </row>
    <row r="298" spans="1:18" ht="22" customHeight="1" x14ac:dyDescent="0.3">
      <c r="A298" s="2">
        <v>43775</v>
      </c>
      <c r="B298" s="12" t="str">
        <f t="shared" si="50"/>
        <v>November, 2019</v>
      </c>
      <c r="C298" s="12" t="str">
        <f t="shared" si="51"/>
        <v>November, 2019´</v>
      </c>
      <c r="D298" s="3" t="s">
        <v>37</v>
      </c>
      <c r="E298" s="13" t="s">
        <v>1938</v>
      </c>
      <c r="F298" s="3" t="s">
        <v>20</v>
      </c>
      <c r="G298" s="3" t="s">
        <v>232</v>
      </c>
      <c r="H298" s="3" t="s">
        <v>73</v>
      </c>
      <c r="I298" s="3" t="s">
        <v>21</v>
      </c>
      <c r="J298" s="3" t="s">
        <v>264</v>
      </c>
      <c r="K298" s="3" t="s">
        <v>266</v>
      </c>
      <c r="L298" s="4">
        <v>56527</v>
      </c>
      <c r="M298" s="4">
        <v>56.53</v>
      </c>
      <c r="N298" s="3" t="s">
        <v>107</v>
      </c>
      <c r="O298" t="e">
        <f t="shared" si="48"/>
        <v>#VALUE!</v>
      </c>
      <c r="P298" t="str">
        <f>IF(ISNUMBER(SEARCH("XYLENE",K298)),"Xylene",IF(ISNUMBER(SEARCH("PARAQUAT",K298)),"Paraquat",IF(ISNUMBER(SEARCH("LUFENURON",K298)),"Lufenuron",IF(ISNUMBER(SEARCH("CLETHODIM",K298)),"Clethodim",IF(ISNUMBER(SEARCH("ABAMECTIN",K298)),"Abamectin")))))</f>
        <v>Xylene</v>
      </c>
      <c r="Q298" t="str">
        <f>VLOOKUP(P298,[1]Sheet1!$A$1:$C$40,2,FALSE)</f>
        <v>Not Identified</v>
      </c>
      <c r="R298" t="str">
        <f>VLOOKUP(P298,[1]Sheet1!$A$1:$C$40,3,FALSE)</f>
        <v>General Chemical</v>
      </c>
    </row>
    <row r="299" spans="1:18" ht="22" customHeight="1" x14ac:dyDescent="0.3">
      <c r="A299" s="5">
        <v>43773</v>
      </c>
      <c r="B299" s="12" t="str">
        <f t="shared" si="50"/>
        <v>November, 2019</v>
      </c>
      <c r="C299" s="12" t="str">
        <f t="shared" si="51"/>
        <v>November, 2019´</v>
      </c>
      <c r="D299" s="6" t="s">
        <v>64</v>
      </c>
      <c r="E299" s="9" t="s">
        <v>1938</v>
      </c>
      <c r="F299" s="6" t="s">
        <v>12</v>
      </c>
      <c r="G299" s="6" t="s">
        <v>203</v>
      </c>
      <c r="H299" s="6" t="s">
        <v>39</v>
      </c>
      <c r="I299" s="6" t="s">
        <v>15</v>
      </c>
      <c r="J299" s="6" t="s">
        <v>204</v>
      </c>
      <c r="K299" s="6" t="s">
        <v>225</v>
      </c>
      <c r="L299" s="7">
        <v>274399.99</v>
      </c>
      <c r="M299" s="7">
        <v>274.39999999999998</v>
      </c>
      <c r="N299" s="7">
        <v>975000</v>
      </c>
      <c r="O299">
        <f t="shared" si="48"/>
        <v>3.5532071265746037</v>
      </c>
      <c r="P299" t="str">
        <f t="shared" ref="P299" si="58">IF(ISNUMBER(SEARCH("CIPERMET",K299)),"Cypermethrin",IF(ISNUMBER(SEARCH("MANFIL",K299)),"Mancozeb",IF(ISNUMBER(SEARCH("ISOPROPYLAMINE",K299)),"Isopropylamine",IF(ISNUMBER(SEARCH("CARBENDAZIN",K299)),"Carbendazin",IF(ISNUMBER(SEARCH("CHLORPYRIFOS",K299)),"Chlorpyrifos","FIX IT")))))</f>
        <v>Mancozeb</v>
      </c>
      <c r="Q299" t="str">
        <f>VLOOKUP(P299,[1]Sheet1!$A$1:$C$40,2,FALSE)</f>
        <v>Manfill 800 WP</v>
      </c>
      <c r="R299" t="str">
        <f>VLOOKUP(P299,[1]Sheet1!$A$1:$C$40,3,FALSE)</f>
        <v>Fungicide</v>
      </c>
    </row>
    <row r="300" spans="1:18" ht="22" customHeight="1" x14ac:dyDescent="0.3">
      <c r="A300" s="2">
        <v>43772</v>
      </c>
      <c r="B300" s="12" t="str">
        <f t="shared" si="50"/>
        <v>November, 2019</v>
      </c>
      <c r="C300" s="12" t="str">
        <f t="shared" si="51"/>
        <v>November, 2019´</v>
      </c>
      <c r="D300" s="3" t="s">
        <v>37</v>
      </c>
      <c r="E300" s="13" t="s">
        <v>1938</v>
      </c>
      <c r="F300" s="3" t="s">
        <v>20</v>
      </c>
      <c r="G300" s="3" t="s">
        <v>171</v>
      </c>
      <c r="H300" s="3" t="s">
        <v>34</v>
      </c>
      <c r="I300" s="3" t="s">
        <v>21</v>
      </c>
      <c r="J300" s="3" t="s">
        <v>29</v>
      </c>
      <c r="K300" s="3" t="s">
        <v>267</v>
      </c>
      <c r="L300" s="4">
        <v>93500</v>
      </c>
      <c r="M300" s="4">
        <v>93.5</v>
      </c>
      <c r="N300" s="4">
        <v>1847000</v>
      </c>
      <c r="O300">
        <f t="shared" si="48"/>
        <v>19.754010695187166</v>
      </c>
      <c r="P300" t="str">
        <f t="shared" si="56"/>
        <v>2,4-Dichlorophenoxyacetic acid</v>
      </c>
      <c r="Q300" t="str">
        <f>VLOOKUP(P300,[1]Sheet1!$A$1:$C$40,2,FALSE)</f>
        <v>2,4 D</v>
      </c>
      <c r="R300" t="str">
        <f>VLOOKUP(P300,[1]Sheet1!$A$1:$C$40,3,FALSE)</f>
        <v>Herbicide</v>
      </c>
    </row>
    <row r="301" spans="1:18" ht="22" customHeight="1" x14ac:dyDescent="0.3">
      <c r="A301" s="5">
        <v>43772</v>
      </c>
      <c r="B301" s="12" t="str">
        <f t="shared" si="50"/>
        <v>November, 2019</v>
      </c>
      <c r="C301" s="12" t="str">
        <f t="shared" si="51"/>
        <v>November, 2019´</v>
      </c>
      <c r="D301" s="6" t="s">
        <v>37</v>
      </c>
      <c r="E301" s="9" t="s">
        <v>1938</v>
      </c>
      <c r="F301" s="6" t="s">
        <v>20</v>
      </c>
      <c r="G301" s="6" t="s">
        <v>171</v>
      </c>
      <c r="H301" s="6" t="s">
        <v>34</v>
      </c>
      <c r="I301" s="6" t="s">
        <v>21</v>
      </c>
      <c r="J301" s="6" t="s">
        <v>29</v>
      </c>
      <c r="K301" s="6" t="s">
        <v>267</v>
      </c>
      <c r="L301" s="7">
        <v>93500</v>
      </c>
      <c r="M301" s="7">
        <v>93.5</v>
      </c>
      <c r="N301" s="7">
        <v>1847000</v>
      </c>
      <c r="O301">
        <f t="shared" si="48"/>
        <v>19.754010695187166</v>
      </c>
      <c r="P301" t="str">
        <f t="shared" si="56"/>
        <v>2,4-Dichlorophenoxyacetic acid</v>
      </c>
      <c r="Q301" t="str">
        <f>VLOOKUP(P301,[1]Sheet1!$A$1:$C$40,2,FALSE)</f>
        <v>2,4 D</v>
      </c>
      <c r="R301" t="str">
        <f>VLOOKUP(P301,[1]Sheet1!$A$1:$C$40,3,FALSE)</f>
        <v>Herbicide</v>
      </c>
    </row>
    <row r="302" spans="1:18" ht="22" customHeight="1" x14ac:dyDescent="0.3">
      <c r="A302" s="2">
        <v>43771</v>
      </c>
      <c r="B302" s="12" t="str">
        <f t="shared" si="50"/>
        <v>November, 2019</v>
      </c>
      <c r="C302" s="12" t="str">
        <f t="shared" si="51"/>
        <v>November, 2019´</v>
      </c>
      <c r="D302" s="3" t="s">
        <v>37</v>
      </c>
      <c r="E302" s="13" t="s">
        <v>1938</v>
      </c>
      <c r="F302" s="3" t="s">
        <v>20</v>
      </c>
      <c r="G302" s="3" t="s">
        <v>27</v>
      </c>
      <c r="H302" s="3" t="s">
        <v>28</v>
      </c>
      <c r="I302" s="3" t="s">
        <v>21</v>
      </c>
      <c r="J302" s="3" t="s">
        <v>29</v>
      </c>
      <c r="K302" s="3" t="s">
        <v>268</v>
      </c>
      <c r="L302" s="4">
        <v>184320.01</v>
      </c>
      <c r="M302" s="4">
        <v>184.32</v>
      </c>
      <c r="N302" s="4">
        <v>2160000</v>
      </c>
      <c r="O302">
        <f t="shared" si="48"/>
        <v>11.718749364217157</v>
      </c>
      <c r="P302" t="str">
        <f t="shared" si="56"/>
        <v>2,4-Dichlorophenoxyacetic acid</v>
      </c>
      <c r="Q302" t="str">
        <f>VLOOKUP(P302,[1]Sheet1!$A$1:$C$40,2,FALSE)</f>
        <v>2,4 D</v>
      </c>
      <c r="R302" t="str">
        <f>VLOOKUP(P302,[1]Sheet1!$A$1:$C$40,3,FALSE)</f>
        <v>Herbicide</v>
      </c>
    </row>
    <row r="303" spans="1:18" ht="22" customHeight="1" x14ac:dyDescent="0.3">
      <c r="A303" s="2">
        <v>43768</v>
      </c>
      <c r="B303" s="12" t="str">
        <f t="shared" si="50"/>
        <v>October, 2019</v>
      </c>
      <c r="C303" s="12" t="str">
        <f t="shared" si="51"/>
        <v>October, 2019´</v>
      </c>
      <c r="D303" s="3" t="s">
        <v>37</v>
      </c>
      <c r="E303" s="9" t="s">
        <v>1938</v>
      </c>
      <c r="F303" s="3" t="s">
        <v>20</v>
      </c>
      <c r="G303" s="3" t="s">
        <v>111</v>
      </c>
      <c r="H303" s="3" t="s">
        <v>189</v>
      </c>
      <c r="I303" s="3" t="s">
        <v>21</v>
      </c>
      <c r="J303" s="3" t="s">
        <v>29</v>
      </c>
      <c r="K303" s="3" t="s">
        <v>270</v>
      </c>
      <c r="L303" s="4">
        <v>90000</v>
      </c>
      <c r="M303" s="4">
        <v>90</v>
      </c>
      <c r="N303" s="4">
        <v>447000</v>
      </c>
      <c r="O303">
        <f t="shared" si="48"/>
        <v>4.9666666666666668</v>
      </c>
      <c r="P303" t="str">
        <f t="shared" si="56"/>
        <v>2,4-Dichlorophenoxyacetic acid</v>
      </c>
      <c r="Q303" t="str">
        <f>VLOOKUP(P303,[1]Sheet1!$A$1:$C$40,2,FALSE)</f>
        <v>2,4 D</v>
      </c>
      <c r="R303" t="str">
        <f>VLOOKUP(P303,[1]Sheet1!$A$1:$C$40,3,FALSE)</f>
        <v>Herbicide</v>
      </c>
    </row>
    <row r="304" spans="1:18" ht="22" customHeight="1" x14ac:dyDescent="0.3">
      <c r="A304" s="5">
        <v>43768</v>
      </c>
      <c r="B304" s="12" t="str">
        <f t="shared" si="50"/>
        <v>October, 2019</v>
      </c>
      <c r="C304" s="12" t="str">
        <f t="shared" si="51"/>
        <v>October, 2019´</v>
      </c>
      <c r="D304" s="6" t="s">
        <v>37</v>
      </c>
      <c r="E304" s="13" t="s">
        <v>1938</v>
      </c>
      <c r="F304" s="6" t="s">
        <v>20</v>
      </c>
      <c r="G304" s="6" t="s">
        <v>111</v>
      </c>
      <c r="H304" s="6" t="s">
        <v>189</v>
      </c>
      <c r="I304" s="6" t="s">
        <v>21</v>
      </c>
      <c r="J304" s="6" t="s">
        <v>271</v>
      </c>
      <c r="K304" s="6" t="s">
        <v>272</v>
      </c>
      <c r="L304" s="7">
        <v>18000</v>
      </c>
      <c r="M304" s="7">
        <v>18</v>
      </c>
      <c r="N304" s="6" t="s">
        <v>107</v>
      </c>
      <c r="O304" t="e">
        <f t="shared" si="48"/>
        <v>#VALUE!</v>
      </c>
      <c r="P304" t="str">
        <f t="shared" si="56"/>
        <v>2,4-Dichlorophenoxyacetic acid</v>
      </c>
      <c r="Q304" t="str">
        <f>VLOOKUP(P304,[1]Sheet1!$A$1:$C$40,2,FALSE)</f>
        <v>2,4 D</v>
      </c>
      <c r="R304" t="str">
        <f>VLOOKUP(P304,[1]Sheet1!$A$1:$C$40,3,FALSE)</f>
        <v>Herbicide</v>
      </c>
    </row>
    <row r="305" spans="1:18" ht="22" customHeight="1" x14ac:dyDescent="0.3">
      <c r="A305" s="2">
        <v>43768</v>
      </c>
      <c r="B305" s="12" t="str">
        <f t="shared" si="50"/>
        <v>October, 2019</v>
      </c>
      <c r="C305" s="12" t="str">
        <f t="shared" si="51"/>
        <v>October, 2019´</v>
      </c>
      <c r="D305" s="3" t="s">
        <v>37</v>
      </c>
      <c r="E305" s="9" t="s">
        <v>1938</v>
      </c>
      <c r="F305" s="3" t="s">
        <v>20</v>
      </c>
      <c r="G305" s="3" t="s">
        <v>111</v>
      </c>
      <c r="H305" s="3" t="s">
        <v>189</v>
      </c>
      <c r="I305" s="3" t="s">
        <v>21</v>
      </c>
      <c r="J305" s="3" t="s">
        <v>29</v>
      </c>
      <c r="K305" s="3" t="s">
        <v>273</v>
      </c>
      <c r="L305" s="4">
        <v>90000</v>
      </c>
      <c r="M305" s="4">
        <v>90</v>
      </c>
      <c r="N305" s="4">
        <v>447000</v>
      </c>
      <c r="O305">
        <f t="shared" si="48"/>
        <v>4.9666666666666668</v>
      </c>
      <c r="P305" t="str">
        <f t="shared" si="56"/>
        <v>2,4-Dichlorophenoxyacetic acid</v>
      </c>
      <c r="Q305" t="str">
        <f>VLOOKUP(P305,[1]Sheet1!$A$1:$C$40,2,FALSE)</f>
        <v>2,4 D</v>
      </c>
      <c r="R305" t="str">
        <f>VLOOKUP(P305,[1]Sheet1!$A$1:$C$40,3,FALSE)</f>
        <v>Herbicide</v>
      </c>
    </row>
    <row r="306" spans="1:18" ht="22" customHeight="1" x14ac:dyDescent="0.3">
      <c r="A306" s="5">
        <v>43768</v>
      </c>
      <c r="B306" s="12" t="str">
        <f t="shared" si="50"/>
        <v>October, 2019</v>
      </c>
      <c r="C306" s="12" t="str">
        <f t="shared" si="51"/>
        <v>October, 2019´</v>
      </c>
      <c r="D306" s="6" t="s">
        <v>37</v>
      </c>
      <c r="E306" s="13" t="s">
        <v>1938</v>
      </c>
      <c r="F306" s="6" t="s">
        <v>20</v>
      </c>
      <c r="G306" s="6" t="s">
        <v>111</v>
      </c>
      <c r="H306" s="6" t="s">
        <v>189</v>
      </c>
      <c r="I306" s="6" t="s">
        <v>21</v>
      </c>
      <c r="J306" s="6" t="s">
        <v>29</v>
      </c>
      <c r="K306" s="6" t="s">
        <v>270</v>
      </c>
      <c r="L306" s="7">
        <v>90000</v>
      </c>
      <c r="M306" s="7">
        <v>90</v>
      </c>
      <c r="N306" s="7">
        <v>447000</v>
      </c>
      <c r="O306">
        <f t="shared" si="48"/>
        <v>4.9666666666666668</v>
      </c>
      <c r="P306" t="str">
        <f t="shared" si="56"/>
        <v>2,4-Dichlorophenoxyacetic acid</v>
      </c>
      <c r="Q306" t="str">
        <f>VLOOKUP(P306,[1]Sheet1!$A$1:$C$40,2,FALSE)</f>
        <v>2,4 D</v>
      </c>
      <c r="R306" t="str">
        <f>VLOOKUP(P306,[1]Sheet1!$A$1:$C$40,3,FALSE)</f>
        <v>Herbicide</v>
      </c>
    </row>
    <row r="307" spans="1:18" ht="22" customHeight="1" x14ac:dyDescent="0.3">
      <c r="A307" s="2">
        <v>43768</v>
      </c>
      <c r="B307" s="12" t="str">
        <f t="shared" si="50"/>
        <v>October, 2019</v>
      </c>
      <c r="C307" s="12" t="str">
        <f t="shared" si="51"/>
        <v>October, 2019´</v>
      </c>
      <c r="D307" s="3" t="s">
        <v>37</v>
      </c>
      <c r="E307" s="9" t="s">
        <v>1938</v>
      </c>
      <c r="F307" s="3" t="s">
        <v>20</v>
      </c>
      <c r="G307" s="3" t="s">
        <v>111</v>
      </c>
      <c r="H307" s="3" t="s">
        <v>189</v>
      </c>
      <c r="I307" s="3" t="s">
        <v>21</v>
      </c>
      <c r="J307" s="3" t="s">
        <v>29</v>
      </c>
      <c r="K307" s="3" t="s">
        <v>273</v>
      </c>
      <c r="L307" s="4">
        <v>90000</v>
      </c>
      <c r="M307" s="4">
        <v>90</v>
      </c>
      <c r="N307" s="4">
        <v>447000</v>
      </c>
      <c r="O307">
        <f t="shared" si="48"/>
        <v>4.9666666666666668</v>
      </c>
      <c r="P307" t="str">
        <f t="shared" si="56"/>
        <v>2,4-Dichlorophenoxyacetic acid</v>
      </c>
      <c r="Q307" t="str">
        <f>VLOOKUP(P307,[1]Sheet1!$A$1:$C$40,2,FALSE)</f>
        <v>2,4 D</v>
      </c>
      <c r="R307" t="str">
        <f>VLOOKUP(P307,[1]Sheet1!$A$1:$C$40,3,FALSE)</f>
        <v>Herbicide</v>
      </c>
    </row>
    <row r="308" spans="1:18" ht="22" customHeight="1" x14ac:dyDescent="0.3">
      <c r="A308" s="5">
        <v>43768</v>
      </c>
      <c r="B308" s="12" t="str">
        <f t="shared" si="50"/>
        <v>October, 2019</v>
      </c>
      <c r="C308" s="12" t="str">
        <f t="shared" si="51"/>
        <v>October, 2019´</v>
      </c>
      <c r="D308" s="6" t="s">
        <v>37</v>
      </c>
      <c r="E308" s="13" t="s">
        <v>1938</v>
      </c>
      <c r="F308" s="6" t="s">
        <v>20</v>
      </c>
      <c r="G308" s="6" t="s">
        <v>111</v>
      </c>
      <c r="H308" s="6" t="s">
        <v>189</v>
      </c>
      <c r="I308" s="6" t="s">
        <v>21</v>
      </c>
      <c r="J308" s="6" t="s">
        <v>29</v>
      </c>
      <c r="K308" s="6" t="s">
        <v>274</v>
      </c>
      <c r="L308" s="7">
        <v>90000</v>
      </c>
      <c r="M308" s="7">
        <v>90</v>
      </c>
      <c r="N308" s="7">
        <v>447000</v>
      </c>
      <c r="O308">
        <f t="shared" si="48"/>
        <v>4.9666666666666668</v>
      </c>
      <c r="P308" t="str">
        <f t="shared" si="56"/>
        <v>2,4-Dichlorophenoxyacetic acid</v>
      </c>
      <c r="Q308" t="str">
        <f>VLOOKUP(P308,[1]Sheet1!$A$1:$C$40,2,FALSE)</f>
        <v>2,4 D</v>
      </c>
      <c r="R308" t="str">
        <f>VLOOKUP(P308,[1]Sheet1!$A$1:$C$40,3,FALSE)</f>
        <v>Herbicide</v>
      </c>
    </row>
    <row r="309" spans="1:18" ht="22" customHeight="1" x14ac:dyDescent="0.3">
      <c r="A309" s="2">
        <v>43768</v>
      </c>
      <c r="B309" s="12" t="str">
        <f t="shared" si="50"/>
        <v>October, 2019</v>
      </c>
      <c r="C309" s="12" t="str">
        <f t="shared" si="51"/>
        <v>October, 2019´</v>
      </c>
      <c r="D309" s="3" t="s">
        <v>37</v>
      </c>
      <c r="E309" s="9" t="s">
        <v>1938</v>
      </c>
      <c r="F309" s="3" t="s">
        <v>20</v>
      </c>
      <c r="G309" s="3" t="s">
        <v>86</v>
      </c>
      <c r="H309" s="3" t="s">
        <v>87</v>
      </c>
      <c r="I309" s="3" t="s">
        <v>21</v>
      </c>
      <c r="J309" s="3" t="s">
        <v>82</v>
      </c>
      <c r="K309" s="3" t="s">
        <v>275</v>
      </c>
      <c r="L309" s="4">
        <v>111000</v>
      </c>
      <c r="M309" s="4">
        <v>111</v>
      </c>
      <c r="N309" s="4">
        <v>341000</v>
      </c>
      <c r="O309">
        <f t="shared" si="48"/>
        <v>3.0720720720720722</v>
      </c>
      <c r="P309" t="s">
        <v>1915</v>
      </c>
      <c r="Q309" t="str">
        <f>VLOOKUP(P309,[1]Sheet1!$A$1:$C$40,2,FALSE)</f>
        <v>Not Identified</v>
      </c>
      <c r="R309" t="str">
        <f>VLOOKUP(P309,[1]Sheet1!$A$1:$C$40,3,FALSE)</f>
        <v>General Chemical</v>
      </c>
    </row>
    <row r="310" spans="1:18" ht="22" customHeight="1" x14ac:dyDescent="0.3">
      <c r="A310" s="5">
        <v>43768</v>
      </c>
      <c r="B310" s="12" t="str">
        <f t="shared" si="50"/>
        <v>October, 2019</v>
      </c>
      <c r="C310" s="12" t="str">
        <f t="shared" si="51"/>
        <v>October, 2019´</v>
      </c>
      <c r="D310" s="6" t="s">
        <v>37</v>
      </c>
      <c r="E310" s="13" t="s">
        <v>1938</v>
      </c>
      <c r="F310" s="6" t="s">
        <v>20</v>
      </c>
      <c r="G310" s="6" t="s">
        <v>111</v>
      </c>
      <c r="H310" s="6" t="s">
        <v>189</v>
      </c>
      <c r="I310" s="6" t="s">
        <v>21</v>
      </c>
      <c r="J310" s="6" t="s">
        <v>29</v>
      </c>
      <c r="K310" s="6" t="s">
        <v>276</v>
      </c>
      <c r="L310" s="7">
        <v>54000</v>
      </c>
      <c r="M310" s="7">
        <v>54</v>
      </c>
      <c r="N310" s="7">
        <v>268000</v>
      </c>
      <c r="O310">
        <f t="shared" si="48"/>
        <v>4.9629629629629628</v>
      </c>
      <c r="P310" t="str">
        <f t="shared" si="56"/>
        <v>2,4-Dichlorophenoxyacetic acid</v>
      </c>
      <c r="Q310" t="str">
        <f>VLOOKUP(P310,[1]Sheet1!$A$1:$C$40,2,FALSE)</f>
        <v>2,4 D</v>
      </c>
      <c r="R310" t="str">
        <f>VLOOKUP(P310,[1]Sheet1!$A$1:$C$40,3,FALSE)</f>
        <v>Herbicide</v>
      </c>
    </row>
    <row r="311" spans="1:18" ht="22" customHeight="1" x14ac:dyDescent="0.3">
      <c r="A311" s="2">
        <v>43768</v>
      </c>
      <c r="B311" s="12" t="str">
        <f t="shared" si="50"/>
        <v>October, 2019</v>
      </c>
      <c r="C311" s="12" t="str">
        <f t="shared" si="51"/>
        <v>October, 2019´</v>
      </c>
      <c r="D311" s="3" t="s">
        <v>37</v>
      </c>
      <c r="E311" s="9" t="s">
        <v>1938</v>
      </c>
      <c r="F311" s="3" t="s">
        <v>20</v>
      </c>
      <c r="G311" s="3" t="s">
        <v>111</v>
      </c>
      <c r="H311" s="3" t="s">
        <v>189</v>
      </c>
      <c r="I311" s="3" t="s">
        <v>21</v>
      </c>
      <c r="J311" s="3" t="s">
        <v>29</v>
      </c>
      <c r="K311" s="3" t="s">
        <v>270</v>
      </c>
      <c r="L311" s="4">
        <v>91240</v>
      </c>
      <c r="M311" s="4">
        <v>91.24</v>
      </c>
      <c r="N311" s="4">
        <v>453000</v>
      </c>
      <c r="O311">
        <f t="shared" si="48"/>
        <v>4.9649276633055681</v>
      </c>
      <c r="P311" t="str">
        <f t="shared" si="56"/>
        <v>2,4-Dichlorophenoxyacetic acid</v>
      </c>
      <c r="Q311" t="str">
        <f>VLOOKUP(P311,[1]Sheet1!$A$1:$C$40,2,FALSE)</f>
        <v>2,4 D</v>
      </c>
      <c r="R311" t="str">
        <f>VLOOKUP(P311,[1]Sheet1!$A$1:$C$40,3,FALSE)</f>
        <v>Herbicide</v>
      </c>
    </row>
    <row r="312" spans="1:18" ht="22" customHeight="1" x14ac:dyDescent="0.3">
      <c r="A312" s="5">
        <v>43767</v>
      </c>
      <c r="B312" s="12" t="str">
        <f t="shared" si="50"/>
        <v>October, 2019</v>
      </c>
      <c r="C312" s="12" t="str">
        <f t="shared" si="51"/>
        <v>October, 2019´</v>
      </c>
      <c r="D312" s="6" t="s">
        <v>64</v>
      </c>
      <c r="E312" s="13" t="s">
        <v>1938</v>
      </c>
      <c r="F312" s="6" t="s">
        <v>12</v>
      </c>
      <c r="G312" s="6" t="s">
        <v>203</v>
      </c>
      <c r="H312" s="6" t="s">
        <v>39</v>
      </c>
      <c r="I312" s="6" t="s">
        <v>15</v>
      </c>
      <c r="J312" s="6" t="s">
        <v>204</v>
      </c>
      <c r="K312" s="6" t="s">
        <v>277</v>
      </c>
      <c r="L312" s="7">
        <v>246960.01</v>
      </c>
      <c r="M312" s="7">
        <v>246.96</v>
      </c>
      <c r="N312" s="7">
        <v>972000</v>
      </c>
      <c r="O312">
        <f t="shared" si="48"/>
        <v>3.9358598989366738</v>
      </c>
      <c r="P312" t="str">
        <f t="shared" ref="P312" si="59">IF(ISNUMBER(SEARCH("CIPERMET",K312)),"Cypermethrin",IF(ISNUMBER(SEARCH("MANFIL",K312)),"Mancozeb",IF(ISNUMBER(SEARCH("ISOPROPYLAMINE",K312)),"Isopropylamine",IF(ISNUMBER(SEARCH("CARBENDAZIN",K312)),"Carbendazin",IF(ISNUMBER(SEARCH("CHLORPYRIFOS",K312)),"Chlorpyrifos","FIX IT")))))</f>
        <v>Mancozeb</v>
      </c>
      <c r="Q312" t="str">
        <f>VLOOKUP(P312,[1]Sheet1!$A$1:$C$40,2,FALSE)</f>
        <v>Manfill 800 WP</v>
      </c>
      <c r="R312" t="str">
        <f>VLOOKUP(P312,[1]Sheet1!$A$1:$C$40,3,FALSE)</f>
        <v>Fungicide</v>
      </c>
    </row>
    <row r="313" spans="1:18" ht="22" customHeight="1" x14ac:dyDescent="0.3">
      <c r="A313" s="2">
        <v>43766</v>
      </c>
      <c r="B313" s="12" t="str">
        <f t="shared" si="50"/>
        <v>October, 2019</v>
      </c>
      <c r="C313" s="12" t="str">
        <f t="shared" si="51"/>
        <v>October, 2019´</v>
      </c>
      <c r="D313" s="3" t="s">
        <v>37</v>
      </c>
      <c r="E313" s="9" t="s">
        <v>1938</v>
      </c>
      <c r="F313" s="3" t="s">
        <v>20</v>
      </c>
      <c r="G313" s="3" t="s">
        <v>38</v>
      </c>
      <c r="H313" s="3" t="s">
        <v>39</v>
      </c>
      <c r="I313" s="3" t="s">
        <v>21</v>
      </c>
      <c r="J313" s="3" t="s">
        <v>40</v>
      </c>
      <c r="K313" s="3" t="s">
        <v>150</v>
      </c>
      <c r="L313" s="4">
        <v>42750</v>
      </c>
      <c r="M313" s="4">
        <v>42.75</v>
      </c>
      <c r="N313" s="4">
        <v>593000</v>
      </c>
      <c r="O313">
        <f t="shared" si="48"/>
        <v>13.871345029239766</v>
      </c>
      <c r="P313" t="str">
        <f t="shared" si="49"/>
        <v>Cyhalothrin</v>
      </c>
      <c r="Q313" t="str">
        <f>VLOOKUP(P313,[1]Sheet1!$A$1:$C$40,2,FALSE)</f>
        <v>Kaiso</v>
      </c>
      <c r="R313" t="str">
        <f>VLOOKUP(P313,[1]Sheet1!$A$1:$C$40,3,FALSE)</f>
        <v>Pesticide</v>
      </c>
    </row>
    <row r="314" spans="1:18" ht="22" customHeight="1" x14ac:dyDescent="0.3">
      <c r="A314" s="5">
        <v>43765</v>
      </c>
      <c r="B314" s="12" t="str">
        <f t="shared" si="50"/>
        <v>October, 2019</v>
      </c>
      <c r="C314" s="12" t="str">
        <f t="shared" si="51"/>
        <v>October, 2019´</v>
      </c>
      <c r="D314" s="6" t="s">
        <v>37</v>
      </c>
      <c r="E314" s="13" t="s">
        <v>1938</v>
      </c>
      <c r="F314" s="6" t="s">
        <v>20</v>
      </c>
      <c r="G314" s="6" t="s">
        <v>171</v>
      </c>
      <c r="H314" s="6" t="s">
        <v>34</v>
      </c>
      <c r="I314" s="6" t="s">
        <v>21</v>
      </c>
      <c r="J314" s="6" t="s">
        <v>29</v>
      </c>
      <c r="K314" s="6" t="s">
        <v>278</v>
      </c>
      <c r="L314" s="7">
        <v>93500</v>
      </c>
      <c r="M314" s="7">
        <v>93.5</v>
      </c>
      <c r="N314" s="7">
        <v>1778000</v>
      </c>
      <c r="O314">
        <f t="shared" si="48"/>
        <v>19.016042780748663</v>
      </c>
      <c r="P314" t="str">
        <f>IF(ISNUMBER(SEARCH("CLORPIRIFOS",K314)),"Chlorpyrifos",IF(ISNUMBER(SEARCH("TEBUCONAZOLE",K314)),"Tebuconazole",IF(ISNUMBER(SEARCH("ACID",K314)),"2,4-Dichlorophenoxyacetic acid",IF(ISNUMBER(SEARCH("ACETAMIPRID",K314)),"Acetamiprid",IF(ISNUMBER(SEARCH("NUFURON",K314)),"Metsulfuron",IF(ISNUMBER(SEARCH("MONOISOPROPYLAMINE",K314)),"Isopropylamine","FIX IT"))))))</f>
        <v>2,4-Dichlorophenoxyacetic acid</v>
      </c>
      <c r="Q314" t="str">
        <f>VLOOKUP(P314,[1]Sheet1!$A$1:$C$40,2,FALSE)</f>
        <v>2,4 D</v>
      </c>
      <c r="R314" t="str">
        <f>VLOOKUP(P314,[1]Sheet1!$A$1:$C$40,3,FALSE)</f>
        <v>Herbicide</v>
      </c>
    </row>
    <row r="315" spans="1:18" ht="22" customHeight="1" x14ac:dyDescent="0.3">
      <c r="A315" s="2">
        <v>43765</v>
      </c>
      <c r="B315" s="12" t="str">
        <f t="shared" si="50"/>
        <v>October, 2019</v>
      </c>
      <c r="C315" s="12" t="str">
        <f t="shared" si="51"/>
        <v>October, 2019´</v>
      </c>
      <c r="D315" s="3" t="s">
        <v>37</v>
      </c>
      <c r="E315" s="9" t="s">
        <v>1938</v>
      </c>
      <c r="F315" s="3" t="s">
        <v>20</v>
      </c>
      <c r="G315" s="3" t="s">
        <v>38</v>
      </c>
      <c r="H315" s="3" t="s">
        <v>39</v>
      </c>
      <c r="I315" s="3" t="s">
        <v>21</v>
      </c>
      <c r="J315" s="3" t="s">
        <v>40</v>
      </c>
      <c r="K315" s="3" t="s">
        <v>198</v>
      </c>
      <c r="L315" s="4">
        <v>42750</v>
      </c>
      <c r="M315" s="4">
        <v>42.75</v>
      </c>
      <c r="N315" s="4">
        <v>593000</v>
      </c>
      <c r="O315">
        <f t="shared" si="48"/>
        <v>13.871345029239766</v>
      </c>
      <c r="P315" t="str">
        <f t="shared" si="49"/>
        <v>Cyhalothrin</v>
      </c>
      <c r="Q315" t="str">
        <f>VLOOKUP(P315,[1]Sheet1!$A$1:$C$40,2,FALSE)</f>
        <v>Kaiso</v>
      </c>
      <c r="R315" t="str">
        <f>VLOOKUP(P315,[1]Sheet1!$A$1:$C$40,3,FALSE)</f>
        <v>Pesticide</v>
      </c>
    </row>
    <row r="316" spans="1:18" ht="22" customHeight="1" x14ac:dyDescent="0.3">
      <c r="A316" s="5">
        <v>43765</v>
      </c>
      <c r="B316" s="12" t="str">
        <f t="shared" si="50"/>
        <v>October, 2019</v>
      </c>
      <c r="C316" s="12" t="str">
        <f t="shared" si="51"/>
        <v>October, 2019´</v>
      </c>
      <c r="D316" s="6" t="s">
        <v>37</v>
      </c>
      <c r="E316" s="13" t="s">
        <v>1938</v>
      </c>
      <c r="F316" s="6" t="s">
        <v>20</v>
      </c>
      <c r="G316" s="6" t="s">
        <v>38</v>
      </c>
      <c r="H316" s="6" t="s">
        <v>39</v>
      </c>
      <c r="I316" s="6" t="s">
        <v>21</v>
      </c>
      <c r="J316" s="6" t="s">
        <v>40</v>
      </c>
      <c r="K316" s="6" t="s">
        <v>198</v>
      </c>
      <c r="L316" s="7">
        <v>42750</v>
      </c>
      <c r="M316" s="7">
        <v>42.75</v>
      </c>
      <c r="N316" s="7">
        <v>593000</v>
      </c>
      <c r="O316">
        <f t="shared" si="48"/>
        <v>13.871345029239766</v>
      </c>
      <c r="P316" t="str">
        <f t="shared" si="49"/>
        <v>Cyhalothrin</v>
      </c>
      <c r="Q316" t="str">
        <f>VLOOKUP(P316,[1]Sheet1!$A$1:$C$40,2,FALSE)</f>
        <v>Kaiso</v>
      </c>
      <c r="R316" t="str">
        <f>VLOOKUP(P316,[1]Sheet1!$A$1:$C$40,3,FALSE)</f>
        <v>Pesticide</v>
      </c>
    </row>
    <row r="317" spans="1:18" ht="22" customHeight="1" x14ac:dyDescent="0.3">
      <c r="A317" s="2">
        <v>43764</v>
      </c>
      <c r="B317" s="12" t="str">
        <f t="shared" si="50"/>
        <v>October, 2019</v>
      </c>
      <c r="C317" s="12" t="str">
        <f t="shared" si="51"/>
        <v>October, 2019´</v>
      </c>
      <c r="D317" s="3" t="s">
        <v>64</v>
      </c>
      <c r="E317" s="9" t="s">
        <v>1938</v>
      </c>
      <c r="F317" s="3" t="s">
        <v>12</v>
      </c>
      <c r="G317" s="3" t="s">
        <v>203</v>
      </c>
      <c r="H317" s="3" t="s">
        <v>39</v>
      </c>
      <c r="I317" s="3" t="s">
        <v>15</v>
      </c>
      <c r="J317" s="3" t="s">
        <v>204</v>
      </c>
      <c r="K317" s="3" t="s">
        <v>279</v>
      </c>
      <c r="L317" s="4">
        <v>274399.99</v>
      </c>
      <c r="M317" s="4">
        <v>274.39999999999998</v>
      </c>
      <c r="N317" s="4">
        <v>1080000</v>
      </c>
      <c r="O317">
        <f t="shared" ref="O317:O380" si="60">N317/L317</f>
        <v>3.9358602017441764</v>
      </c>
      <c r="P317" t="str">
        <f>IF(ISNUMBER(SEARCH("CIPERMET",K317)),"Cypermethrin",IF(ISNUMBER(SEARCH("MANFIL",K317)),"Mancozeb",IF(ISNUMBER(SEARCH("ISOPROPYLAMINE",K317)),"Isopropylamine",IF(ISNUMBER(SEARCH("CARBENDAZIN",K317)),"Carbendazin",IF(ISNUMBER(SEARCH("CHLORPYRIFOS",K317)),"Chlorpyrifos","FIX IT")))))</f>
        <v>Mancozeb</v>
      </c>
      <c r="Q317" t="str">
        <f>VLOOKUP(P317,[1]Sheet1!$A$1:$C$40,2,FALSE)</f>
        <v>Manfill 800 WP</v>
      </c>
      <c r="R317" t="str">
        <f>VLOOKUP(P317,[1]Sheet1!$A$1:$C$40,3,FALSE)</f>
        <v>Fungicide</v>
      </c>
    </row>
    <row r="318" spans="1:18" ht="22" customHeight="1" x14ac:dyDescent="0.3">
      <c r="A318" s="5">
        <v>43764</v>
      </c>
      <c r="B318" s="12" t="str">
        <f t="shared" si="50"/>
        <v>October, 2019</v>
      </c>
      <c r="C318" s="12" t="str">
        <f t="shared" si="51"/>
        <v>October, 2019´</v>
      </c>
      <c r="D318" s="6" t="s">
        <v>37</v>
      </c>
      <c r="E318" s="13" t="s">
        <v>1938</v>
      </c>
      <c r="F318" s="6" t="s">
        <v>20</v>
      </c>
      <c r="G318" s="6" t="s">
        <v>27</v>
      </c>
      <c r="H318" s="6" t="s">
        <v>28</v>
      </c>
      <c r="I318" s="6" t="s">
        <v>21</v>
      </c>
      <c r="J318" s="6" t="s">
        <v>29</v>
      </c>
      <c r="K318" s="6" t="s">
        <v>210</v>
      </c>
      <c r="L318" s="7">
        <v>163840</v>
      </c>
      <c r="M318" s="7">
        <v>163.84</v>
      </c>
      <c r="N318" s="7">
        <v>1832000</v>
      </c>
      <c r="O318">
        <f t="shared" si="60"/>
        <v>11.181640625</v>
      </c>
      <c r="P318" t="str">
        <f t="shared" ref="P318:P331" si="61">IF(ISNUMBER(SEARCH("CLORPIRIFOS",K318)),"Chlorpyrifos",IF(ISNUMBER(SEARCH("TEBUCONAZOLE",K318)),"Tebuconazole",IF(ISNUMBER(SEARCH("ACID",K318)),"2,4-Dichlorophenoxyacetic acid",IF(ISNUMBER(SEARCH("ACETAMIPRID",K318)),"Acetamiprid",IF(ISNUMBER(SEARCH("NUFURON",K318)),"Metsulfuron",IF(ISNUMBER(SEARCH("MONOISOPROPYLAMINE",K318)),"Isopropylamine","FIX IT"))))))</f>
        <v>2,4-Dichlorophenoxyacetic acid</v>
      </c>
      <c r="Q318" t="str">
        <f>VLOOKUP(P318,[1]Sheet1!$A$1:$C$40,2,FALSE)</f>
        <v>2,4 D</v>
      </c>
      <c r="R318" t="str">
        <f>VLOOKUP(P318,[1]Sheet1!$A$1:$C$40,3,FALSE)</f>
        <v>Herbicide</v>
      </c>
    </row>
    <row r="319" spans="1:18" ht="22" customHeight="1" x14ac:dyDescent="0.3">
      <c r="A319" s="2">
        <v>43764</v>
      </c>
      <c r="B319" s="12" t="str">
        <f t="shared" si="50"/>
        <v>October, 2019</v>
      </c>
      <c r="C319" s="12" t="str">
        <f t="shared" si="51"/>
        <v>October, 2019´</v>
      </c>
      <c r="D319" s="3" t="s">
        <v>64</v>
      </c>
      <c r="E319" s="9" t="s">
        <v>1938</v>
      </c>
      <c r="F319" s="3" t="s">
        <v>12</v>
      </c>
      <c r="G319" s="3" t="s">
        <v>242</v>
      </c>
      <c r="H319" s="3" t="s">
        <v>243</v>
      </c>
      <c r="I319" s="3" t="s">
        <v>15</v>
      </c>
      <c r="J319" s="3" t="s">
        <v>280</v>
      </c>
      <c r="K319" s="3" t="s">
        <v>281</v>
      </c>
      <c r="L319" s="4">
        <v>127080</v>
      </c>
      <c r="M319" s="4">
        <v>127.08</v>
      </c>
      <c r="N319" s="4">
        <v>701000</v>
      </c>
      <c r="O319">
        <f t="shared" si="60"/>
        <v>5.5162102612527546</v>
      </c>
      <c r="P319" t="str">
        <f t="shared" ref="P319:P320" si="62">IF(ISNUMBER(SEARCH("XYLENE",K319)),"Xylene",IF(ISNUMBER(SEARCH("PARAQUAT",K319)),"Paraquat",IF(ISNUMBER(SEARCH("LUFENURON",K319)),"Lufenuron",IF(ISNUMBER(SEARCH("CLETHODIM",K319)),"Clethodim",IF(ISNUMBER(SEARCH("ABAMECTIN",K319)),"Abamectin")))))</f>
        <v>Paraquat</v>
      </c>
      <c r="Q319" t="str">
        <f>VLOOKUP(P319,[1]Sheet1!$A$1:$C$40,2,FALSE)</f>
        <v>Nuquat</v>
      </c>
      <c r="R319" t="str">
        <f>VLOOKUP(P319,[1]Sheet1!$A$1:$C$40,3,FALSE)</f>
        <v>Herbicide</v>
      </c>
    </row>
    <row r="320" spans="1:18" ht="22" customHeight="1" x14ac:dyDescent="0.3">
      <c r="A320" s="5">
        <v>43764</v>
      </c>
      <c r="B320" s="12" t="str">
        <f t="shared" si="50"/>
        <v>October, 2019</v>
      </c>
      <c r="C320" s="12" t="str">
        <f t="shared" si="51"/>
        <v>October, 2019´</v>
      </c>
      <c r="D320" s="6" t="s">
        <v>64</v>
      </c>
      <c r="E320" s="13" t="s">
        <v>1938</v>
      </c>
      <c r="F320" s="6" t="s">
        <v>12</v>
      </c>
      <c r="G320" s="6" t="s">
        <v>242</v>
      </c>
      <c r="H320" s="6" t="s">
        <v>243</v>
      </c>
      <c r="I320" s="6" t="s">
        <v>15</v>
      </c>
      <c r="J320" s="6" t="s">
        <v>280</v>
      </c>
      <c r="K320" s="6" t="s">
        <v>282</v>
      </c>
      <c r="L320" s="7">
        <v>101664</v>
      </c>
      <c r="M320" s="7">
        <v>101.66</v>
      </c>
      <c r="N320" s="7">
        <v>561000</v>
      </c>
      <c r="O320">
        <f t="shared" si="60"/>
        <v>5.5181775259678947</v>
      </c>
      <c r="P320" t="str">
        <f t="shared" si="62"/>
        <v>Paraquat</v>
      </c>
      <c r="Q320" t="str">
        <f>VLOOKUP(P320,[1]Sheet1!$A$1:$C$40,2,FALSE)</f>
        <v>Nuquat</v>
      </c>
      <c r="R320" t="str">
        <f>VLOOKUP(P320,[1]Sheet1!$A$1:$C$40,3,FALSE)</f>
        <v>Herbicide</v>
      </c>
    </row>
    <row r="321" spans="1:18" ht="22" customHeight="1" x14ac:dyDescent="0.3">
      <c r="A321" s="2">
        <v>43761</v>
      </c>
      <c r="B321" s="12" t="str">
        <f t="shared" si="50"/>
        <v>October, 2019</v>
      </c>
      <c r="C321" s="12" t="str">
        <f t="shared" si="51"/>
        <v>October, 2019´</v>
      </c>
      <c r="D321" s="3" t="s">
        <v>37</v>
      </c>
      <c r="E321" s="9" t="s">
        <v>1938</v>
      </c>
      <c r="F321" s="3" t="s">
        <v>20</v>
      </c>
      <c r="G321" s="3" t="s">
        <v>111</v>
      </c>
      <c r="H321" s="3" t="s">
        <v>189</v>
      </c>
      <c r="I321" s="3" t="s">
        <v>21</v>
      </c>
      <c r="J321" s="3" t="s">
        <v>29</v>
      </c>
      <c r="K321" s="3" t="s">
        <v>283</v>
      </c>
      <c r="L321" s="4">
        <v>54000</v>
      </c>
      <c r="M321" s="4">
        <v>54</v>
      </c>
      <c r="N321" s="4">
        <v>268000</v>
      </c>
      <c r="O321">
        <f t="shared" si="60"/>
        <v>4.9629629629629628</v>
      </c>
      <c r="P321" t="str">
        <f t="shared" si="61"/>
        <v>2,4-Dichlorophenoxyacetic acid</v>
      </c>
      <c r="Q321" t="str">
        <f>VLOOKUP(P321,[1]Sheet1!$A$1:$C$40,2,FALSE)</f>
        <v>2,4 D</v>
      </c>
      <c r="R321" t="str">
        <f>VLOOKUP(P321,[1]Sheet1!$A$1:$C$40,3,FALSE)</f>
        <v>Herbicide</v>
      </c>
    </row>
    <row r="322" spans="1:18" ht="22" customHeight="1" x14ac:dyDescent="0.3">
      <c r="A322" s="5">
        <v>43761</v>
      </c>
      <c r="B322" s="12" t="str">
        <f t="shared" si="50"/>
        <v>October, 2019</v>
      </c>
      <c r="C322" s="12" t="str">
        <f t="shared" si="51"/>
        <v>October, 2019´</v>
      </c>
      <c r="D322" s="6" t="s">
        <v>37</v>
      </c>
      <c r="E322" s="13" t="s">
        <v>1938</v>
      </c>
      <c r="F322" s="6" t="s">
        <v>20</v>
      </c>
      <c r="G322" s="6" t="s">
        <v>111</v>
      </c>
      <c r="H322" s="6" t="s">
        <v>189</v>
      </c>
      <c r="I322" s="6" t="s">
        <v>21</v>
      </c>
      <c r="J322" s="6" t="s">
        <v>284</v>
      </c>
      <c r="K322" s="6" t="s">
        <v>285</v>
      </c>
      <c r="L322" s="7">
        <v>72000</v>
      </c>
      <c r="M322" s="7">
        <v>72</v>
      </c>
      <c r="N322" s="7">
        <v>357000</v>
      </c>
      <c r="O322">
        <f t="shared" si="60"/>
        <v>4.958333333333333</v>
      </c>
      <c r="P322" t="str">
        <f t="shared" si="61"/>
        <v>2,4-Dichlorophenoxyacetic acid</v>
      </c>
      <c r="Q322" t="str">
        <f>VLOOKUP(P322,[1]Sheet1!$A$1:$C$40,2,FALSE)</f>
        <v>2,4 D</v>
      </c>
      <c r="R322" t="str">
        <f>VLOOKUP(P322,[1]Sheet1!$A$1:$C$40,3,FALSE)</f>
        <v>Herbicide</v>
      </c>
    </row>
    <row r="323" spans="1:18" ht="22" customHeight="1" x14ac:dyDescent="0.3">
      <c r="A323" s="2">
        <v>43761</v>
      </c>
      <c r="B323" s="12" t="str">
        <f t="shared" ref="B323:B386" si="63">TEXT(A323,"MMMM, YYYY")</f>
        <v>October, 2019</v>
      </c>
      <c r="C323" s="12" t="str">
        <f t="shared" ref="C323:C386" si="64">B323&amp;"´"</f>
        <v>October, 2019´</v>
      </c>
      <c r="D323" s="3" t="s">
        <v>37</v>
      </c>
      <c r="E323" s="9" t="s">
        <v>1938</v>
      </c>
      <c r="F323" s="3" t="s">
        <v>20</v>
      </c>
      <c r="G323" s="3" t="s">
        <v>111</v>
      </c>
      <c r="H323" s="3" t="s">
        <v>189</v>
      </c>
      <c r="I323" s="3" t="s">
        <v>21</v>
      </c>
      <c r="J323" s="3" t="s">
        <v>29</v>
      </c>
      <c r="K323" s="3" t="s">
        <v>286</v>
      </c>
      <c r="L323" s="4">
        <v>18000</v>
      </c>
      <c r="M323" s="4">
        <v>18</v>
      </c>
      <c r="N323" s="4">
        <v>89400</v>
      </c>
      <c r="O323">
        <f t="shared" si="60"/>
        <v>4.9666666666666668</v>
      </c>
      <c r="P323" t="str">
        <f t="shared" si="61"/>
        <v>2,4-Dichlorophenoxyacetic acid</v>
      </c>
      <c r="Q323" t="str">
        <f>VLOOKUP(P323,[1]Sheet1!$A$1:$C$40,2,FALSE)</f>
        <v>2,4 D</v>
      </c>
      <c r="R323" t="str">
        <f>VLOOKUP(P323,[1]Sheet1!$A$1:$C$40,3,FALSE)</f>
        <v>Herbicide</v>
      </c>
    </row>
    <row r="324" spans="1:18" ht="22" customHeight="1" x14ac:dyDescent="0.3">
      <c r="A324" s="5">
        <v>43761</v>
      </c>
      <c r="B324" s="12" t="str">
        <f t="shared" si="63"/>
        <v>October, 2019</v>
      </c>
      <c r="C324" s="12" t="str">
        <f t="shared" si="64"/>
        <v>October, 2019´</v>
      </c>
      <c r="D324" s="6" t="s">
        <v>37</v>
      </c>
      <c r="E324" s="13" t="s">
        <v>1938</v>
      </c>
      <c r="F324" s="6" t="s">
        <v>20</v>
      </c>
      <c r="G324" s="6" t="s">
        <v>111</v>
      </c>
      <c r="H324" s="6" t="s">
        <v>189</v>
      </c>
      <c r="I324" s="6" t="s">
        <v>21</v>
      </c>
      <c r="J324" s="6" t="s">
        <v>29</v>
      </c>
      <c r="K324" s="6" t="s">
        <v>286</v>
      </c>
      <c r="L324" s="7">
        <v>18000</v>
      </c>
      <c r="M324" s="7">
        <v>18</v>
      </c>
      <c r="N324" s="7">
        <v>89400</v>
      </c>
      <c r="O324">
        <f t="shared" si="60"/>
        <v>4.9666666666666668</v>
      </c>
      <c r="P324" t="str">
        <f t="shared" si="61"/>
        <v>2,4-Dichlorophenoxyacetic acid</v>
      </c>
      <c r="Q324" t="str">
        <f>VLOOKUP(P324,[1]Sheet1!$A$1:$C$40,2,FALSE)</f>
        <v>2,4 D</v>
      </c>
      <c r="R324" t="str">
        <f>VLOOKUP(P324,[1]Sheet1!$A$1:$C$40,3,FALSE)</f>
        <v>Herbicide</v>
      </c>
    </row>
    <row r="325" spans="1:18" ht="22" customHeight="1" x14ac:dyDescent="0.3">
      <c r="A325" s="2">
        <v>43761</v>
      </c>
      <c r="B325" s="12" t="str">
        <f t="shared" si="63"/>
        <v>October, 2019</v>
      </c>
      <c r="C325" s="12" t="str">
        <f t="shared" si="64"/>
        <v>October, 2019´</v>
      </c>
      <c r="D325" s="3" t="s">
        <v>37</v>
      </c>
      <c r="E325" s="9" t="s">
        <v>1938</v>
      </c>
      <c r="F325" s="3" t="s">
        <v>20</v>
      </c>
      <c r="G325" s="3" t="s">
        <v>232</v>
      </c>
      <c r="H325" s="3" t="s">
        <v>73</v>
      </c>
      <c r="I325" s="3" t="s">
        <v>21</v>
      </c>
      <c r="J325" s="3" t="s">
        <v>102</v>
      </c>
      <c r="K325" s="3" t="s">
        <v>287</v>
      </c>
      <c r="L325" s="4">
        <v>130672</v>
      </c>
      <c r="M325" s="4">
        <v>130.66999999999999</v>
      </c>
      <c r="N325" s="4">
        <v>412000</v>
      </c>
      <c r="O325">
        <f t="shared" si="60"/>
        <v>3.152932533365985</v>
      </c>
      <c r="P325" t="str">
        <f>IF(ISNUMBER(SEARCH("CIPERMET",K325)),"Cypermethrin",IF(ISNUMBER(SEARCH("MANFIL",K325)),"Mancozeb",IF(ISNUMBER(SEARCH("ISOPROPYLAMINE",K325)),"Isopropylamine",IF(ISNUMBER(SEARCH("CARBENDAZIN",K325)),"Carbendazin",IF(ISNUMBER(SEARCH("CHLORPYRIFOS",K325)),"Chlorpyrifos","FIX IT")))))</f>
        <v>Isopropylamine</v>
      </c>
      <c r="Q325" t="str">
        <f>VLOOKUP(P325,[1]Sheet1!$A$1:$C$40,2,FALSE)</f>
        <v>Not Identified</v>
      </c>
      <c r="R325" t="str">
        <f>VLOOKUP(P325,[1]Sheet1!$A$1:$C$40,3,FALSE)</f>
        <v>General Chemical</v>
      </c>
    </row>
    <row r="326" spans="1:18" ht="22" customHeight="1" x14ac:dyDescent="0.3">
      <c r="A326" s="5">
        <v>43761</v>
      </c>
      <c r="B326" s="12" t="str">
        <f t="shared" si="63"/>
        <v>October, 2019</v>
      </c>
      <c r="C326" s="12" t="str">
        <f t="shared" si="64"/>
        <v>October, 2019´</v>
      </c>
      <c r="D326" s="6" t="s">
        <v>37</v>
      </c>
      <c r="E326" s="13" t="s">
        <v>1938</v>
      </c>
      <c r="F326" s="6" t="s">
        <v>20</v>
      </c>
      <c r="G326" s="6" t="s">
        <v>234</v>
      </c>
      <c r="H326" s="6" t="s">
        <v>73</v>
      </c>
      <c r="I326" s="6" t="s">
        <v>21</v>
      </c>
      <c r="J326" s="6" t="s">
        <v>77</v>
      </c>
      <c r="K326" s="6" t="s">
        <v>288</v>
      </c>
      <c r="L326" s="7">
        <v>52231</v>
      </c>
      <c r="M326" s="7">
        <v>52.23</v>
      </c>
      <c r="N326" s="7">
        <v>131000</v>
      </c>
      <c r="O326">
        <f t="shared" si="60"/>
        <v>2.5080890658804158</v>
      </c>
      <c r="P326" t="str">
        <f t="shared" ref="P326" si="65">IF(ISNUMBER(SEARCH("TRITON",K326)),"Surfactant",IF(ISNUMBER(SEARCH("DIMETHYLAMINE",K326)),"Dimethylamine",IF(ISNUMBER(SEARCH("FLUAZINAN",K326)),"Fluazinan","FIX IT")))</f>
        <v>Surfactant</v>
      </c>
      <c r="Q326" t="str">
        <f>VLOOKUP(P326,[1]Sheet1!$A$1:$C$40,2,FALSE)</f>
        <v>Triton</v>
      </c>
      <c r="R326" t="str">
        <f>VLOOKUP(P326,[1]Sheet1!$A$1:$C$40,3,FALSE)</f>
        <v>Surfactant</v>
      </c>
    </row>
    <row r="327" spans="1:18" ht="22" customHeight="1" x14ac:dyDescent="0.3">
      <c r="A327" s="2">
        <v>43758</v>
      </c>
      <c r="B327" s="12" t="str">
        <f t="shared" si="63"/>
        <v>October, 2019</v>
      </c>
      <c r="C327" s="12" t="str">
        <f t="shared" si="64"/>
        <v>October, 2019´</v>
      </c>
      <c r="D327" s="3" t="s">
        <v>37</v>
      </c>
      <c r="E327" s="9" t="s">
        <v>1938</v>
      </c>
      <c r="F327" s="3" t="s">
        <v>20</v>
      </c>
      <c r="G327" s="3" t="s">
        <v>180</v>
      </c>
      <c r="H327" s="3" t="s">
        <v>14</v>
      </c>
      <c r="I327" s="3" t="s">
        <v>21</v>
      </c>
      <c r="J327" s="3" t="s">
        <v>289</v>
      </c>
      <c r="K327" s="3" t="s">
        <v>290</v>
      </c>
      <c r="L327" s="4">
        <v>9900</v>
      </c>
      <c r="M327" s="4">
        <v>9.9</v>
      </c>
      <c r="N327" s="4">
        <v>74600</v>
      </c>
      <c r="O327">
        <f t="shared" si="60"/>
        <v>7.5353535353535355</v>
      </c>
      <c r="P327" t="str">
        <f>IF(ISNUMBER(SEARCH("XYLENE",K327)),"Xylene",IF(ISNUMBER(SEARCH("PARAQUAT",K327)),"Paraquat",IF(ISNUMBER(SEARCH("LUFENURON",K327)),"Lufenuron",IF(ISNUMBER(SEARCH("CLETHODIM",K327)),"Clethodim",IF(ISNUMBER(SEARCH("ABAMECTIN",K327)),"Abamectin")))))</f>
        <v>Lufenuron</v>
      </c>
      <c r="Q327" t="str">
        <f>VLOOKUP(P327,[1]Sheet1!$A$1:$C$40,2,FALSE)</f>
        <v>Compact</v>
      </c>
      <c r="R327" t="str">
        <f>VLOOKUP(P327,[1]Sheet1!$A$1:$C$40,3,FALSE)</f>
        <v>Insecticide</v>
      </c>
    </row>
    <row r="328" spans="1:18" ht="22" customHeight="1" x14ac:dyDescent="0.3">
      <c r="A328" s="5">
        <v>43757</v>
      </c>
      <c r="B328" s="12" t="str">
        <f t="shared" si="63"/>
        <v>October, 2019</v>
      </c>
      <c r="C328" s="12" t="str">
        <f t="shared" si="64"/>
        <v>October, 2019´</v>
      </c>
      <c r="D328" s="6" t="s">
        <v>64</v>
      </c>
      <c r="E328" s="13" t="s">
        <v>1938</v>
      </c>
      <c r="F328" s="6" t="s">
        <v>12</v>
      </c>
      <c r="G328" s="6" t="s">
        <v>203</v>
      </c>
      <c r="H328" s="6" t="s">
        <v>39</v>
      </c>
      <c r="I328" s="6" t="s">
        <v>15</v>
      </c>
      <c r="J328" s="6" t="s">
        <v>204</v>
      </c>
      <c r="K328" s="6" t="s">
        <v>279</v>
      </c>
      <c r="L328" s="7">
        <v>274399.99</v>
      </c>
      <c r="M328" s="7">
        <v>274.39999999999998</v>
      </c>
      <c r="N328" s="7">
        <v>1080000</v>
      </c>
      <c r="O328">
        <f t="shared" si="60"/>
        <v>3.9358602017441764</v>
      </c>
      <c r="P328" t="str">
        <f t="shared" ref="P328" si="66">IF(ISNUMBER(SEARCH("CIPERMET",K328)),"Cypermethrin",IF(ISNUMBER(SEARCH("MANFIL",K328)),"Mancozeb",IF(ISNUMBER(SEARCH("ISOPROPYLAMINE",K328)),"Isopropylamine",IF(ISNUMBER(SEARCH("CARBENDAZIN",K328)),"Carbendazin",IF(ISNUMBER(SEARCH("CHLORPYRIFOS",K328)),"Chlorpyrifos","FIX IT")))))</f>
        <v>Mancozeb</v>
      </c>
      <c r="Q328" t="str">
        <f>VLOOKUP(P328,[1]Sheet1!$A$1:$C$40,2,FALSE)</f>
        <v>Manfill 800 WP</v>
      </c>
      <c r="R328" t="str">
        <f>VLOOKUP(P328,[1]Sheet1!$A$1:$C$40,3,FALSE)</f>
        <v>Fungicide</v>
      </c>
    </row>
    <row r="329" spans="1:18" ht="22" customHeight="1" x14ac:dyDescent="0.3">
      <c r="A329" s="2">
        <v>43757</v>
      </c>
      <c r="B329" s="12" t="str">
        <f t="shared" si="63"/>
        <v>October, 2019</v>
      </c>
      <c r="C329" s="12" t="str">
        <f t="shared" si="64"/>
        <v>October, 2019´</v>
      </c>
      <c r="D329" s="3" t="s">
        <v>37</v>
      </c>
      <c r="E329" s="9" t="s">
        <v>1938</v>
      </c>
      <c r="F329" s="3" t="s">
        <v>20</v>
      </c>
      <c r="G329" s="3" t="s">
        <v>27</v>
      </c>
      <c r="H329" s="3" t="s">
        <v>28</v>
      </c>
      <c r="I329" s="3" t="s">
        <v>21</v>
      </c>
      <c r="J329" s="3" t="s">
        <v>29</v>
      </c>
      <c r="K329" s="3" t="s">
        <v>291</v>
      </c>
      <c r="L329" s="4">
        <v>163840</v>
      </c>
      <c r="M329" s="4">
        <v>163.84</v>
      </c>
      <c r="N329" s="4">
        <v>1832000</v>
      </c>
      <c r="O329">
        <f t="shared" si="60"/>
        <v>11.181640625</v>
      </c>
      <c r="P329" t="str">
        <f t="shared" si="61"/>
        <v>2,4-Dichlorophenoxyacetic acid</v>
      </c>
      <c r="Q329" t="str">
        <f>VLOOKUP(P329,[1]Sheet1!$A$1:$C$40,2,FALSE)</f>
        <v>2,4 D</v>
      </c>
      <c r="R329" t="str">
        <f>VLOOKUP(P329,[1]Sheet1!$A$1:$C$40,3,FALSE)</f>
        <v>Herbicide</v>
      </c>
    </row>
    <row r="330" spans="1:18" ht="22" customHeight="1" x14ac:dyDescent="0.3">
      <c r="A330" s="5">
        <v>43756</v>
      </c>
      <c r="B330" s="12" t="str">
        <f t="shared" si="63"/>
        <v>October, 2019</v>
      </c>
      <c r="C330" s="12" t="str">
        <f t="shared" si="64"/>
        <v>October, 2019´</v>
      </c>
      <c r="D330" s="6" t="s">
        <v>64</v>
      </c>
      <c r="E330" s="13" t="s">
        <v>1938</v>
      </c>
      <c r="F330" s="6" t="s">
        <v>12</v>
      </c>
      <c r="G330" s="6" t="s">
        <v>292</v>
      </c>
      <c r="H330" s="6" t="s">
        <v>14</v>
      </c>
      <c r="I330" s="6" t="s">
        <v>15</v>
      </c>
      <c r="J330" s="6" t="s">
        <v>18</v>
      </c>
      <c r="K330" s="6" t="s">
        <v>293</v>
      </c>
      <c r="L330" s="7">
        <v>17381</v>
      </c>
      <c r="M330" s="7">
        <v>17.38</v>
      </c>
      <c r="N330" s="7">
        <v>95900</v>
      </c>
      <c r="O330">
        <f t="shared" si="60"/>
        <v>5.5175191300845752</v>
      </c>
      <c r="P330" t="str">
        <f>IF(ISNUMBER(SEARCH("XYLENE",K330)),"Xylene",IF(ISNUMBER(SEARCH("PARAQUAT",K330)),"Paraquat",IF(ISNUMBER(SEARCH("LUFENURON",K330)),"Lufenuron",IF(ISNUMBER(SEARCH("CLETHODIM",K330)),"Clethodim",IF(ISNUMBER(SEARCH("ABAMECTIN",K330)),"Abamectin")))))</f>
        <v>Clethodim</v>
      </c>
      <c r="Q330" t="str">
        <f>VLOOKUP(P330,[1]Sheet1!$A$1:$C$40,2,FALSE)</f>
        <v>Kraken</v>
      </c>
      <c r="R330" t="str">
        <f>VLOOKUP(P330,[1]Sheet1!$A$1:$C$40,3,FALSE)</f>
        <v>Herbicide</v>
      </c>
    </row>
    <row r="331" spans="1:18" ht="22" customHeight="1" x14ac:dyDescent="0.3">
      <c r="A331" s="2">
        <v>43756</v>
      </c>
      <c r="B331" s="12" t="str">
        <f t="shared" si="63"/>
        <v>October, 2019</v>
      </c>
      <c r="C331" s="12" t="str">
        <f t="shared" si="64"/>
        <v>October, 2019´</v>
      </c>
      <c r="D331" s="3" t="s">
        <v>37</v>
      </c>
      <c r="E331" s="9" t="s">
        <v>1938</v>
      </c>
      <c r="F331" s="3" t="s">
        <v>20</v>
      </c>
      <c r="G331" s="3" t="s">
        <v>171</v>
      </c>
      <c r="H331" s="3" t="s">
        <v>34</v>
      </c>
      <c r="I331" s="3" t="s">
        <v>21</v>
      </c>
      <c r="J331" s="3" t="s">
        <v>29</v>
      </c>
      <c r="K331" s="3" t="s">
        <v>294</v>
      </c>
      <c r="L331" s="4">
        <v>93500</v>
      </c>
      <c r="M331" s="4">
        <v>93.5</v>
      </c>
      <c r="N331" s="4">
        <v>1778000</v>
      </c>
      <c r="O331">
        <f t="shared" si="60"/>
        <v>19.016042780748663</v>
      </c>
      <c r="P331" t="str">
        <f t="shared" si="61"/>
        <v>2,4-Dichlorophenoxyacetic acid</v>
      </c>
      <c r="Q331" t="str">
        <f>VLOOKUP(P331,[1]Sheet1!$A$1:$C$40,2,FALSE)</f>
        <v>2,4 D</v>
      </c>
      <c r="R331" t="str">
        <f>VLOOKUP(P331,[1]Sheet1!$A$1:$C$40,3,FALSE)</f>
        <v>Herbicide</v>
      </c>
    </row>
    <row r="332" spans="1:18" ht="22" customHeight="1" x14ac:dyDescent="0.3">
      <c r="A332" s="5">
        <v>43756</v>
      </c>
      <c r="B332" s="12" t="str">
        <f t="shared" si="63"/>
        <v>October, 2019</v>
      </c>
      <c r="C332" s="12" t="str">
        <f t="shared" si="64"/>
        <v>October, 2019´</v>
      </c>
      <c r="D332" s="6" t="s">
        <v>37</v>
      </c>
      <c r="E332" s="13" t="s">
        <v>1938</v>
      </c>
      <c r="F332" s="6" t="s">
        <v>20</v>
      </c>
      <c r="G332" s="6" t="s">
        <v>171</v>
      </c>
      <c r="H332" s="6" t="s">
        <v>34</v>
      </c>
      <c r="I332" s="6" t="s">
        <v>21</v>
      </c>
      <c r="J332" s="6" t="s">
        <v>35</v>
      </c>
      <c r="K332" s="6" t="s">
        <v>295</v>
      </c>
      <c r="L332" s="7">
        <v>22032</v>
      </c>
      <c r="M332" s="7">
        <v>22.03</v>
      </c>
      <c r="N332" s="7">
        <v>73800</v>
      </c>
      <c r="O332">
        <f t="shared" si="60"/>
        <v>3.3496732026143792</v>
      </c>
      <c r="P332" t="str">
        <f t="shared" ref="P332:P377" si="67">IF(ISNUMBER(SEARCH("IMAZETHAPYR",K332)),"Imazethapyr",IF(ISNUMBER(SEARCH("NIPPON 40",K332)),"Nicosulfuron",IF(ISNUMBER(SEARCH("PICLORAM",K332)),"Picloram",IF(ISNUMBER(SEARCH("GLYPHOSATE",K332)),"Glyphosate",IF(ISNUMBER(SEARCH("FLUTRIAFOL",K332)),"Flutriafol",IF(ISNUMBER(SEARCH("IMIDACLOPRID",K332)),"Imidacloprid",IF(ISNUMBER(SEARCH("CYHALOTHRIN",K332)),"Cyhalothrin","FIX IT")))))))</f>
        <v>Imidacloprid</v>
      </c>
      <c r="Q332" t="str">
        <f>VLOOKUP(P332,[1]Sheet1!$A$1:$C$40,2,FALSE)</f>
        <v>Nuprid</v>
      </c>
      <c r="R332" t="str">
        <f>VLOOKUP(P332,[1]Sheet1!$A$1:$C$40,3,FALSE)</f>
        <v>Insecticide</v>
      </c>
    </row>
    <row r="333" spans="1:18" ht="22" customHeight="1" x14ac:dyDescent="0.3">
      <c r="A333" s="2">
        <v>43756</v>
      </c>
      <c r="B333" s="12" t="str">
        <f t="shared" si="63"/>
        <v>October, 2019</v>
      </c>
      <c r="C333" s="12" t="str">
        <f t="shared" si="64"/>
        <v>October, 2019´</v>
      </c>
      <c r="D333" s="3" t="s">
        <v>37</v>
      </c>
      <c r="E333" s="9" t="s">
        <v>1938</v>
      </c>
      <c r="F333" s="3" t="s">
        <v>20</v>
      </c>
      <c r="G333" s="3" t="s">
        <v>228</v>
      </c>
      <c r="H333" s="3" t="s">
        <v>14</v>
      </c>
      <c r="I333" s="3" t="s">
        <v>21</v>
      </c>
      <c r="J333" s="3" t="s">
        <v>22</v>
      </c>
      <c r="K333" s="3" t="s">
        <v>296</v>
      </c>
      <c r="L333" s="4">
        <v>83200</v>
      </c>
      <c r="M333" s="4">
        <v>83.2</v>
      </c>
      <c r="N333" s="4">
        <v>1822000</v>
      </c>
      <c r="O333">
        <f t="shared" si="60"/>
        <v>21.89903846153846</v>
      </c>
      <c r="P333" t="str">
        <f t="shared" si="67"/>
        <v>Picloram</v>
      </c>
      <c r="Q333" t="str">
        <f>VLOOKUP(P333,[1]Sheet1!$A$1:$C$40,2,FALSE)</f>
        <v>Not Identified</v>
      </c>
      <c r="R333" t="str">
        <f>VLOOKUP(P333,[1]Sheet1!$A$1:$C$40,3,FALSE)</f>
        <v>Herbicide</v>
      </c>
    </row>
    <row r="334" spans="1:18" ht="22" customHeight="1" x14ac:dyDescent="0.3">
      <c r="A334" s="5">
        <v>43755</v>
      </c>
      <c r="B334" s="12" t="str">
        <f t="shared" si="63"/>
        <v>October, 2019</v>
      </c>
      <c r="C334" s="12" t="str">
        <f t="shared" si="64"/>
        <v>October, 2019´</v>
      </c>
      <c r="D334" s="6" t="s">
        <v>37</v>
      </c>
      <c r="E334" s="13" t="s">
        <v>1938</v>
      </c>
      <c r="F334" s="6" t="s">
        <v>20</v>
      </c>
      <c r="G334" s="6" t="s">
        <v>173</v>
      </c>
      <c r="H334" s="6" t="s">
        <v>174</v>
      </c>
      <c r="I334" s="6" t="s">
        <v>21</v>
      </c>
      <c r="J334" s="6" t="s">
        <v>118</v>
      </c>
      <c r="K334" s="6" t="s">
        <v>297</v>
      </c>
      <c r="L334" s="7">
        <v>21680</v>
      </c>
      <c r="M334" s="7">
        <v>21.68</v>
      </c>
      <c r="N334" s="7">
        <v>60300</v>
      </c>
      <c r="O334">
        <f t="shared" si="60"/>
        <v>2.7813653136531364</v>
      </c>
      <c r="P334" t="str">
        <f>IF(ISNUMBER(SEARCH("CIPERMET",K334)),"Cypermethrin",IF(ISNUMBER(SEARCH("MANFIL",K334)),"Mancozeb",IF(ISNUMBER(SEARCH("ISOPROPYLAMINE",K334)),"Isopropylamine",IF(ISNUMBER(SEARCH("CARBENDAZIN",K334)),"Carbendazin",IF(ISNUMBER(SEARCH("CHLORPYRIFOS",K334)),"Chlorpyrifos","FIX IT")))))</f>
        <v>Cypermethrin</v>
      </c>
      <c r="Q334" t="str">
        <f>VLOOKUP(P334,[1]Sheet1!$A$1:$C$40,2,FALSE)</f>
        <v>Not Identified</v>
      </c>
      <c r="R334" t="str">
        <f>VLOOKUP(P334,[1]Sheet1!$A$1:$C$40,3,FALSE)</f>
        <v>Insecticide</v>
      </c>
    </row>
    <row r="335" spans="1:18" ht="22" customHeight="1" x14ac:dyDescent="0.3">
      <c r="A335" s="2">
        <v>43754</v>
      </c>
      <c r="B335" s="12" t="str">
        <f t="shared" si="63"/>
        <v>October, 2019</v>
      </c>
      <c r="C335" s="12" t="str">
        <f t="shared" si="64"/>
        <v>October, 2019´</v>
      </c>
      <c r="D335" s="3" t="s">
        <v>37</v>
      </c>
      <c r="E335" s="9" t="s">
        <v>1938</v>
      </c>
      <c r="F335" s="3" t="s">
        <v>20</v>
      </c>
      <c r="G335" s="3" t="s">
        <v>111</v>
      </c>
      <c r="H335" s="3" t="s">
        <v>189</v>
      </c>
      <c r="I335" s="3" t="s">
        <v>21</v>
      </c>
      <c r="J335" s="3" t="s">
        <v>298</v>
      </c>
      <c r="K335" s="3" t="s">
        <v>299</v>
      </c>
      <c r="L335" s="4">
        <v>72000</v>
      </c>
      <c r="M335" s="4">
        <v>72</v>
      </c>
      <c r="N335" s="3" t="s">
        <v>107</v>
      </c>
      <c r="O335" t="e">
        <f t="shared" si="60"/>
        <v>#VALUE!</v>
      </c>
      <c r="P335" t="str">
        <f t="shared" ref="P335:P343" si="68">IF(ISNUMBER(SEARCH("CLORPIRIFOS",K335)),"Chlorpyrifos",IF(ISNUMBER(SEARCH("TEBUCONAZOLE",K335)),"Tebuconazole",IF(ISNUMBER(SEARCH("ACID",K335)),"2,4-Dichlorophenoxyacetic acid",IF(ISNUMBER(SEARCH("ACETAMIPRID",K335)),"Acetamiprid",IF(ISNUMBER(SEARCH("NUFURON",K335)),"Metsulfuron",IF(ISNUMBER(SEARCH("MONOISOPROPYLAMINE",K335)),"Isopropylamine","FIX IT"))))))</f>
        <v>2,4-Dichlorophenoxyacetic acid</v>
      </c>
      <c r="Q335" t="str">
        <f>VLOOKUP(P335,[1]Sheet1!$A$1:$C$40,2,FALSE)</f>
        <v>2,4 D</v>
      </c>
      <c r="R335" t="str">
        <f>VLOOKUP(P335,[1]Sheet1!$A$1:$C$40,3,FALSE)</f>
        <v>Herbicide</v>
      </c>
    </row>
    <row r="336" spans="1:18" ht="22" customHeight="1" x14ac:dyDescent="0.3">
      <c r="A336" s="5">
        <v>43754</v>
      </c>
      <c r="B336" s="12" t="str">
        <f t="shared" si="63"/>
        <v>October, 2019</v>
      </c>
      <c r="C336" s="12" t="str">
        <f t="shared" si="64"/>
        <v>October, 2019´</v>
      </c>
      <c r="D336" s="6" t="s">
        <v>37</v>
      </c>
      <c r="E336" s="13" t="s">
        <v>1938</v>
      </c>
      <c r="F336" s="6" t="s">
        <v>20</v>
      </c>
      <c r="G336" s="6" t="s">
        <v>232</v>
      </c>
      <c r="H336" s="6" t="s">
        <v>73</v>
      </c>
      <c r="I336" s="6" t="s">
        <v>21</v>
      </c>
      <c r="J336" s="6" t="s">
        <v>74</v>
      </c>
      <c r="K336" s="6" t="s">
        <v>300</v>
      </c>
      <c r="L336" s="7">
        <v>87326</v>
      </c>
      <c r="M336" s="7">
        <v>87.33</v>
      </c>
      <c r="N336" s="7">
        <v>275000</v>
      </c>
      <c r="O336">
        <f t="shared" si="60"/>
        <v>3.1491193917046472</v>
      </c>
      <c r="P336" t="str">
        <f t="shared" si="68"/>
        <v>Isopropylamine</v>
      </c>
      <c r="Q336" t="str">
        <f>VLOOKUP(P336,[1]Sheet1!$A$1:$C$40,2,FALSE)</f>
        <v>Not Identified</v>
      </c>
      <c r="R336" t="str">
        <f>VLOOKUP(P336,[1]Sheet1!$A$1:$C$40,3,FALSE)</f>
        <v>General Chemical</v>
      </c>
    </row>
    <row r="337" spans="1:18" ht="22" customHeight="1" x14ac:dyDescent="0.3">
      <c r="A337" s="2">
        <v>43754</v>
      </c>
      <c r="B337" s="12" t="str">
        <f t="shared" si="63"/>
        <v>October, 2019</v>
      </c>
      <c r="C337" s="12" t="str">
        <f t="shared" si="64"/>
        <v>October, 2019´</v>
      </c>
      <c r="D337" s="3" t="s">
        <v>37</v>
      </c>
      <c r="E337" s="9" t="s">
        <v>1938</v>
      </c>
      <c r="F337" s="3" t="s">
        <v>20</v>
      </c>
      <c r="G337" s="3" t="s">
        <v>111</v>
      </c>
      <c r="H337" s="3" t="s">
        <v>189</v>
      </c>
      <c r="I337" s="3" t="s">
        <v>21</v>
      </c>
      <c r="J337" s="3" t="s">
        <v>298</v>
      </c>
      <c r="K337" s="3" t="s">
        <v>301</v>
      </c>
      <c r="L337" s="4">
        <v>90000</v>
      </c>
      <c r="M337" s="4">
        <v>90</v>
      </c>
      <c r="N337" s="3" t="s">
        <v>107</v>
      </c>
      <c r="O337" t="e">
        <f t="shared" si="60"/>
        <v>#VALUE!</v>
      </c>
      <c r="P337" t="str">
        <f t="shared" si="68"/>
        <v>2,4-Dichlorophenoxyacetic acid</v>
      </c>
      <c r="Q337" t="str">
        <f>VLOOKUP(P337,[1]Sheet1!$A$1:$C$40,2,FALSE)</f>
        <v>2,4 D</v>
      </c>
      <c r="R337" t="str">
        <f>VLOOKUP(P337,[1]Sheet1!$A$1:$C$40,3,FALSE)</f>
        <v>Herbicide</v>
      </c>
    </row>
    <row r="338" spans="1:18" ht="22" customHeight="1" x14ac:dyDescent="0.3">
      <c r="A338" s="5">
        <v>43754</v>
      </c>
      <c r="B338" s="12" t="str">
        <f t="shared" si="63"/>
        <v>October, 2019</v>
      </c>
      <c r="C338" s="12" t="str">
        <f t="shared" si="64"/>
        <v>October, 2019´</v>
      </c>
      <c r="D338" s="6" t="s">
        <v>37</v>
      </c>
      <c r="E338" s="13" t="s">
        <v>1938</v>
      </c>
      <c r="F338" s="6" t="s">
        <v>20</v>
      </c>
      <c r="G338" s="6" t="s">
        <v>111</v>
      </c>
      <c r="H338" s="6" t="s">
        <v>189</v>
      </c>
      <c r="I338" s="6" t="s">
        <v>21</v>
      </c>
      <c r="J338" s="6" t="s">
        <v>298</v>
      </c>
      <c r="K338" s="6" t="s">
        <v>302</v>
      </c>
      <c r="L338" s="7">
        <v>90000</v>
      </c>
      <c r="M338" s="7">
        <v>90</v>
      </c>
      <c r="N338" s="6" t="s">
        <v>107</v>
      </c>
      <c r="O338" t="e">
        <f t="shared" si="60"/>
        <v>#VALUE!</v>
      </c>
      <c r="P338" t="str">
        <f t="shared" si="68"/>
        <v>2,4-Dichlorophenoxyacetic acid</v>
      </c>
      <c r="Q338" t="str">
        <f>VLOOKUP(P338,[1]Sheet1!$A$1:$C$40,2,FALSE)</f>
        <v>2,4 D</v>
      </c>
      <c r="R338" t="str">
        <f>VLOOKUP(P338,[1]Sheet1!$A$1:$C$40,3,FALSE)</f>
        <v>Herbicide</v>
      </c>
    </row>
    <row r="339" spans="1:18" ht="22" customHeight="1" x14ac:dyDescent="0.3">
      <c r="A339" s="2">
        <v>43754</v>
      </c>
      <c r="B339" s="12" t="str">
        <f t="shared" si="63"/>
        <v>October, 2019</v>
      </c>
      <c r="C339" s="12" t="str">
        <f t="shared" si="64"/>
        <v>October, 2019´</v>
      </c>
      <c r="D339" s="3" t="s">
        <v>37</v>
      </c>
      <c r="E339" s="9" t="s">
        <v>1938</v>
      </c>
      <c r="F339" s="3" t="s">
        <v>20</v>
      </c>
      <c r="G339" s="3" t="s">
        <v>234</v>
      </c>
      <c r="H339" s="3" t="s">
        <v>73</v>
      </c>
      <c r="I339" s="3" t="s">
        <v>21</v>
      </c>
      <c r="J339" s="3" t="s">
        <v>77</v>
      </c>
      <c r="K339" s="3" t="s">
        <v>303</v>
      </c>
      <c r="L339" s="4">
        <v>34820</v>
      </c>
      <c r="M339" s="4">
        <v>34.82</v>
      </c>
      <c r="N339" s="4">
        <v>87300</v>
      </c>
      <c r="O339">
        <f t="shared" si="60"/>
        <v>2.5071797817346351</v>
      </c>
      <c r="P339" t="str">
        <f>IF(ISNUMBER(SEARCH("TRITON",K339)),"Surfactant",IF(ISNUMBER(SEARCH("DIMETHYLAMINE",K339)),"Dimethylamine",IF(ISNUMBER(SEARCH("FLUAZINAN",K339)),"Fluazinan","FIX IT")))</f>
        <v>Surfactant</v>
      </c>
      <c r="Q339" t="str">
        <f>VLOOKUP(P339,[1]Sheet1!$A$1:$C$40,2,FALSE)</f>
        <v>Triton</v>
      </c>
      <c r="R339" t="str">
        <f>VLOOKUP(P339,[1]Sheet1!$A$1:$C$40,3,FALSE)</f>
        <v>Surfactant</v>
      </c>
    </row>
    <row r="340" spans="1:18" ht="22" customHeight="1" x14ac:dyDescent="0.3">
      <c r="A340" s="5">
        <v>43754</v>
      </c>
      <c r="B340" s="12" t="str">
        <f t="shared" si="63"/>
        <v>October, 2019</v>
      </c>
      <c r="C340" s="12" t="str">
        <f t="shared" si="64"/>
        <v>October, 2019´</v>
      </c>
      <c r="D340" s="6" t="s">
        <v>37</v>
      </c>
      <c r="E340" s="13" t="s">
        <v>1938</v>
      </c>
      <c r="F340" s="6" t="s">
        <v>20</v>
      </c>
      <c r="G340" s="6" t="s">
        <v>232</v>
      </c>
      <c r="H340" s="6" t="s">
        <v>73</v>
      </c>
      <c r="I340" s="6" t="s">
        <v>21</v>
      </c>
      <c r="J340" s="6" t="s">
        <v>74</v>
      </c>
      <c r="K340" s="6" t="s">
        <v>304</v>
      </c>
      <c r="L340" s="7">
        <v>101778</v>
      </c>
      <c r="M340" s="7">
        <v>101.78</v>
      </c>
      <c r="N340" s="7">
        <v>321000</v>
      </c>
      <c r="O340">
        <f t="shared" si="60"/>
        <v>3.1539232447090728</v>
      </c>
      <c r="P340" t="str">
        <f t="shared" si="68"/>
        <v>Isopropylamine</v>
      </c>
      <c r="Q340" t="str">
        <f>VLOOKUP(P340,[1]Sheet1!$A$1:$C$40,2,FALSE)</f>
        <v>Not Identified</v>
      </c>
      <c r="R340" t="str">
        <f>VLOOKUP(P340,[1]Sheet1!$A$1:$C$40,3,FALSE)</f>
        <v>General Chemical</v>
      </c>
    </row>
    <row r="341" spans="1:18" ht="22" customHeight="1" x14ac:dyDescent="0.3">
      <c r="A341" s="2">
        <v>43754</v>
      </c>
      <c r="B341" s="12" t="str">
        <f t="shared" si="63"/>
        <v>October, 2019</v>
      </c>
      <c r="C341" s="12" t="str">
        <f t="shared" si="64"/>
        <v>October, 2019´</v>
      </c>
      <c r="D341" s="3" t="s">
        <v>37</v>
      </c>
      <c r="E341" s="9" t="s">
        <v>1938</v>
      </c>
      <c r="F341" s="3" t="s">
        <v>20</v>
      </c>
      <c r="G341" s="3" t="s">
        <v>232</v>
      </c>
      <c r="H341" s="3" t="s">
        <v>73</v>
      </c>
      <c r="I341" s="3" t="s">
        <v>21</v>
      </c>
      <c r="J341" s="3" t="s">
        <v>102</v>
      </c>
      <c r="K341" s="3" t="s">
        <v>305</v>
      </c>
      <c r="L341" s="4">
        <v>72993</v>
      </c>
      <c r="M341" s="4">
        <v>72.989999999999995</v>
      </c>
      <c r="N341" s="4">
        <v>230000</v>
      </c>
      <c r="O341">
        <f t="shared" si="60"/>
        <v>3.1509870809529681</v>
      </c>
      <c r="P341" t="str">
        <f t="shared" si="68"/>
        <v>Isopropylamine</v>
      </c>
      <c r="Q341" t="str">
        <f>VLOOKUP(P341,[1]Sheet1!$A$1:$C$40,2,FALSE)</f>
        <v>Not Identified</v>
      </c>
      <c r="R341" t="str">
        <f>VLOOKUP(P341,[1]Sheet1!$A$1:$C$40,3,FALSE)</f>
        <v>General Chemical</v>
      </c>
    </row>
    <row r="342" spans="1:18" ht="22" customHeight="1" x14ac:dyDescent="0.3">
      <c r="A342" s="5">
        <v>43754</v>
      </c>
      <c r="B342" s="12" t="str">
        <f t="shared" si="63"/>
        <v>October, 2019</v>
      </c>
      <c r="C342" s="12" t="str">
        <f t="shared" si="64"/>
        <v>October, 2019´</v>
      </c>
      <c r="D342" s="6" t="s">
        <v>37</v>
      </c>
      <c r="E342" s="13" t="s">
        <v>1938</v>
      </c>
      <c r="F342" s="6" t="s">
        <v>20</v>
      </c>
      <c r="G342" s="6" t="s">
        <v>111</v>
      </c>
      <c r="H342" s="6" t="s">
        <v>189</v>
      </c>
      <c r="I342" s="6" t="s">
        <v>21</v>
      </c>
      <c r="J342" s="6" t="s">
        <v>298</v>
      </c>
      <c r="K342" s="6" t="s">
        <v>306</v>
      </c>
      <c r="L342" s="7">
        <v>90000</v>
      </c>
      <c r="M342" s="7">
        <v>90</v>
      </c>
      <c r="N342" s="6" t="s">
        <v>107</v>
      </c>
      <c r="O342" t="e">
        <f t="shared" si="60"/>
        <v>#VALUE!</v>
      </c>
      <c r="P342" t="str">
        <f t="shared" si="68"/>
        <v>2,4-Dichlorophenoxyacetic acid</v>
      </c>
      <c r="Q342" t="str">
        <f>VLOOKUP(P342,[1]Sheet1!$A$1:$C$40,2,FALSE)</f>
        <v>2,4 D</v>
      </c>
      <c r="R342" t="str">
        <f>VLOOKUP(P342,[1]Sheet1!$A$1:$C$40,3,FALSE)</f>
        <v>Herbicide</v>
      </c>
    </row>
    <row r="343" spans="1:18" ht="22" customHeight="1" x14ac:dyDescent="0.3">
      <c r="A343" s="2">
        <v>43754</v>
      </c>
      <c r="B343" s="12" t="str">
        <f t="shared" si="63"/>
        <v>October, 2019</v>
      </c>
      <c r="C343" s="12" t="str">
        <f t="shared" si="64"/>
        <v>October, 2019´</v>
      </c>
      <c r="D343" s="3" t="s">
        <v>37</v>
      </c>
      <c r="E343" s="9" t="s">
        <v>1938</v>
      </c>
      <c r="F343" s="3" t="s">
        <v>20</v>
      </c>
      <c r="G343" s="3" t="s">
        <v>111</v>
      </c>
      <c r="H343" s="3" t="s">
        <v>189</v>
      </c>
      <c r="I343" s="3" t="s">
        <v>21</v>
      </c>
      <c r="J343" s="3" t="s">
        <v>298</v>
      </c>
      <c r="K343" s="3" t="s">
        <v>307</v>
      </c>
      <c r="L343" s="4">
        <v>72000</v>
      </c>
      <c r="M343" s="4">
        <v>72</v>
      </c>
      <c r="N343" s="3" t="s">
        <v>107</v>
      </c>
      <c r="O343" t="e">
        <f t="shared" si="60"/>
        <v>#VALUE!</v>
      </c>
      <c r="P343" t="str">
        <f t="shared" si="68"/>
        <v>2,4-Dichlorophenoxyacetic acid</v>
      </c>
      <c r="Q343" t="str">
        <f>VLOOKUP(P343,[1]Sheet1!$A$1:$C$40,2,FALSE)</f>
        <v>2,4 D</v>
      </c>
      <c r="R343" t="str">
        <f>VLOOKUP(P343,[1]Sheet1!$A$1:$C$40,3,FALSE)</f>
        <v>Herbicide</v>
      </c>
    </row>
    <row r="344" spans="1:18" ht="22" customHeight="1" x14ac:dyDescent="0.3">
      <c r="A344" s="5">
        <v>43753</v>
      </c>
      <c r="B344" s="12" t="str">
        <f t="shared" si="63"/>
        <v>October, 2019</v>
      </c>
      <c r="C344" s="12" t="str">
        <f t="shared" si="64"/>
        <v>October, 2019´</v>
      </c>
      <c r="D344" s="6" t="s">
        <v>37</v>
      </c>
      <c r="E344" s="13" t="s">
        <v>1938</v>
      </c>
      <c r="F344" s="6" t="s">
        <v>20</v>
      </c>
      <c r="G344" s="6" t="s">
        <v>38</v>
      </c>
      <c r="H344" s="6" t="s">
        <v>39</v>
      </c>
      <c r="I344" s="6" t="s">
        <v>21</v>
      </c>
      <c r="J344" s="6" t="s">
        <v>40</v>
      </c>
      <c r="K344" s="6" t="s">
        <v>308</v>
      </c>
      <c r="L344" s="7">
        <v>21375</v>
      </c>
      <c r="M344" s="7">
        <v>21.38</v>
      </c>
      <c r="N344" s="7">
        <v>297000</v>
      </c>
      <c r="O344">
        <f t="shared" si="60"/>
        <v>13.894736842105264</v>
      </c>
      <c r="P344" t="str">
        <f t="shared" si="67"/>
        <v>Cyhalothrin</v>
      </c>
      <c r="Q344" t="str">
        <f>VLOOKUP(P344,[1]Sheet1!$A$1:$C$40,2,FALSE)</f>
        <v>Kaiso</v>
      </c>
      <c r="R344" t="str">
        <f>VLOOKUP(P344,[1]Sheet1!$A$1:$C$40,3,FALSE)</f>
        <v>Pesticide</v>
      </c>
    </row>
    <row r="345" spans="1:18" ht="22" customHeight="1" x14ac:dyDescent="0.3">
      <c r="A345" s="2">
        <v>43753</v>
      </c>
      <c r="B345" s="12" t="str">
        <f t="shared" si="63"/>
        <v>October, 2019</v>
      </c>
      <c r="C345" s="12" t="str">
        <f t="shared" si="64"/>
        <v>October, 2019´</v>
      </c>
      <c r="D345" s="3" t="s">
        <v>37</v>
      </c>
      <c r="E345" s="9" t="s">
        <v>1938</v>
      </c>
      <c r="F345" s="3" t="s">
        <v>20</v>
      </c>
      <c r="G345" s="3" t="s">
        <v>38</v>
      </c>
      <c r="H345" s="3" t="s">
        <v>39</v>
      </c>
      <c r="I345" s="3" t="s">
        <v>21</v>
      </c>
      <c r="J345" s="3" t="s">
        <v>40</v>
      </c>
      <c r="K345" s="3" t="s">
        <v>309</v>
      </c>
      <c r="L345" s="4">
        <v>21375</v>
      </c>
      <c r="M345" s="4">
        <v>21.38</v>
      </c>
      <c r="N345" s="4">
        <v>297000</v>
      </c>
      <c r="O345">
        <f t="shared" si="60"/>
        <v>13.894736842105264</v>
      </c>
      <c r="P345" t="str">
        <f t="shared" si="67"/>
        <v>Cyhalothrin</v>
      </c>
      <c r="Q345" t="str">
        <f>VLOOKUP(P345,[1]Sheet1!$A$1:$C$40,2,FALSE)</f>
        <v>Kaiso</v>
      </c>
      <c r="R345" t="str">
        <f>VLOOKUP(P345,[1]Sheet1!$A$1:$C$40,3,FALSE)</f>
        <v>Pesticide</v>
      </c>
    </row>
    <row r="346" spans="1:18" ht="22" customHeight="1" x14ac:dyDescent="0.3">
      <c r="A346" s="5">
        <v>43751</v>
      </c>
      <c r="B346" s="12" t="str">
        <f t="shared" si="63"/>
        <v>October, 2019</v>
      </c>
      <c r="C346" s="12" t="str">
        <f t="shared" si="64"/>
        <v>October, 2019´</v>
      </c>
      <c r="D346" s="6" t="s">
        <v>37</v>
      </c>
      <c r="E346" s="13" t="s">
        <v>1938</v>
      </c>
      <c r="F346" s="6" t="s">
        <v>20</v>
      </c>
      <c r="G346" s="6" t="s">
        <v>171</v>
      </c>
      <c r="H346" s="6" t="s">
        <v>34</v>
      </c>
      <c r="I346" s="6" t="s">
        <v>21</v>
      </c>
      <c r="J346" s="6" t="s">
        <v>29</v>
      </c>
      <c r="K346" s="6" t="s">
        <v>310</v>
      </c>
      <c r="L346" s="7">
        <v>93500</v>
      </c>
      <c r="M346" s="7">
        <v>93.5</v>
      </c>
      <c r="N346" s="7">
        <v>1778000</v>
      </c>
      <c r="O346">
        <f t="shared" si="60"/>
        <v>19.016042780748663</v>
      </c>
      <c r="P346" t="str">
        <f t="shared" ref="P346" si="69">IF(ISNUMBER(SEARCH("CLORPIRIFOS",K346)),"Chlorpyrifos",IF(ISNUMBER(SEARCH("TEBUCONAZOLE",K346)),"Tebuconazole",IF(ISNUMBER(SEARCH("ACID",K346)),"2,4-Dichlorophenoxyacetic acid",IF(ISNUMBER(SEARCH("ACETAMIPRID",K346)),"Acetamiprid",IF(ISNUMBER(SEARCH("NUFURON",K346)),"Metsulfuron",IF(ISNUMBER(SEARCH("MONOISOPROPYLAMINE",K346)),"Isopropylamine","FIX IT"))))))</f>
        <v>2,4-Dichlorophenoxyacetic acid</v>
      </c>
      <c r="Q346" t="str">
        <f>VLOOKUP(P346,[1]Sheet1!$A$1:$C$40,2,FALSE)</f>
        <v>2,4 D</v>
      </c>
      <c r="R346" t="str">
        <f>VLOOKUP(P346,[1]Sheet1!$A$1:$C$40,3,FALSE)</f>
        <v>Herbicide</v>
      </c>
    </row>
    <row r="347" spans="1:18" ht="22" customHeight="1" x14ac:dyDescent="0.3">
      <c r="A347" s="2">
        <v>43751</v>
      </c>
      <c r="B347" s="12" t="str">
        <f t="shared" si="63"/>
        <v>October, 2019</v>
      </c>
      <c r="C347" s="12" t="str">
        <f t="shared" si="64"/>
        <v>October, 2019´</v>
      </c>
      <c r="D347" s="3" t="s">
        <v>37</v>
      </c>
      <c r="E347" s="9" t="s">
        <v>1938</v>
      </c>
      <c r="F347" s="3" t="s">
        <v>20</v>
      </c>
      <c r="G347" s="3" t="s">
        <v>180</v>
      </c>
      <c r="H347" s="3" t="s">
        <v>14</v>
      </c>
      <c r="I347" s="3" t="s">
        <v>21</v>
      </c>
      <c r="J347" s="3" t="s">
        <v>289</v>
      </c>
      <c r="K347" s="3" t="s">
        <v>311</v>
      </c>
      <c r="L347" s="4">
        <v>5040</v>
      </c>
      <c r="M347" s="4">
        <v>5.04</v>
      </c>
      <c r="N347" s="4">
        <v>38000</v>
      </c>
      <c r="O347">
        <f t="shared" si="60"/>
        <v>7.5396825396825395</v>
      </c>
      <c r="P347" t="str">
        <f>IF(ISNUMBER(SEARCH("XYLENE",K347)),"Xylene",IF(ISNUMBER(SEARCH("PARAQUAT",K347)),"Paraquat",IF(ISNUMBER(SEARCH("LUFENURON",K347)),"Lufenuron",IF(ISNUMBER(SEARCH("CLETHODIM",K347)),"Clethodim",IF(ISNUMBER(SEARCH("ABAMECTIN",K347)),"Abamectin")))))</f>
        <v>Lufenuron</v>
      </c>
      <c r="Q347" t="str">
        <f>VLOOKUP(P347,[1]Sheet1!$A$1:$C$40,2,FALSE)</f>
        <v>Compact</v>
      </c>
      <c r="R347" t="str">
        <f>VLOOKUP(P347,[1]Sheet1!$A$1:$C$40,3,FALSE)</f>
        <v>Insecticide</v>
      </c>
    </row>
    <row r="348" spans="1:18" ht="22" customHeight="1" x14ac:dyDescent="0.3">
      <c r="A348" s="5">
        <v>43751</v>
      </c>
      <c r="B348" s="12" t="str">
        <f t="shared" si="63"/>
        <v>October, 2019</v>
      </c>
      <c r="C348" s="12" t="str">
        <f t="shared" si="64"/>
        <v>October, 2019´</v>
      </c>
      <c r="D348" s="6" t="s">
        <v>37</v>
      </c>
      <c r="E348" s="13" t="s">
        <v>1938</v>
      </c>
      <c r="F348" s="6" t="s">
        <v>20</v>
      </c>
      <c r="G348" s="6" t="s">
        <v>171</v>
      </c>
      <c r="H348" s="6" t="s">
        <v>34</v>
      </c>
      <c r="I348" s="6" t="s">
        <v>21</v>
      </c>
      <c r="J348" s="6" t="s">
        <v>35</v>
      </c>
      <c r="K348" s="6" t="s">
        <v>312</v>
      </c>
      <c r="L348" s="7">
        <v>44062</v>
      </c>
      <c r="M348" s="7">
        <v>44.06</v>
      </c>
      <c r="N348" s="7">
        <v>148000</v>
      </c>
      <c r="O348">
        <f t="shared" si="60"/>
        <v>3.3589033634424221</v>
      </c>
      <c r="P348" t="str">
        <f t="shared" si="67"/>
        <v>Imidacloprid</v>
      </c>
      <c r="Q348" t="str">
        <f>VLOOKUP(P348,[1]Sheet1!$A$1:$C$40,2,FALSE)</f>
        <v>Nuprid</v>
      </c>
      <c r="R348" t="str">
        <f>VLOOKUP(P348,[1]Sheet1!$A$1:$C$40,3,FALSE)</f>
        <v>Insecticide</v>
      </c>
    </row>
    <row r="349" spans="1:18" ht="22" customHeight="1" x14ac:dyDescent="0.3">
      <c r="A349" s="2">
        <v>43750</v>
      </c>
      <c r="B349" s="12" t="str">
        <f t="shared" si="63"/>
        <v>October, 2019</v>
      </c>
      <c r="C349" s="12" t="str">
        <f t="shared" si="64"/>
        <v>October, 2019´</v>
      </c>
      <c r="D349" s="3" t="s">
        <v>37</v>
      </c>
      <c r="E349" s="9" t="s">
        <v>1938</v>
      </c>
      <c r="F349" s="3" t="s">
        <v>20</v>
      </c>
      <c r="G349" s="3" t="s">
        <v>42</v>
      </c>
      <c r="H349" s="3" t="s">
        <v>43</v>
      </c>
      <c r="I349" s="3" t="s">
        <v>21</v>
      </c>
      <c r="J349" s="3" t="s">
        <v>44</v>
      </c>
      <c r="K349" s="3" t="s">
        <v>313</v>
      </c>
      <c r="L349" s="4">
        <v>127067</v>
      </c>
      <c r="M349" s="4">
        <v>127.07</v>
      </c>
      <c r="N349" s="4">
        <v>3155000</v>
      </c>
      <c r="O349">
        <f t="shared" si="60"/>
        <v>24.82942069931611</v>
      </c>
      <c r="P349" t="str">
        <f t="shared" ref="P349:P354" si="70">IF(ISNUMBER(SEARCH("CLORPIRIFOS",K349)),"Chlorpyrifos",IF(ISNUMBER(SEARCH("TEBUCONAZOLE",K349)),"Tebuconazole",IF(ISNUMBER(SEARCH("ACID",K349)),"2,4-Dichlorophenoxyacetic acid",IF(ISNUMBER(SEARCH("ACETAMIPRID",K349)),"Acetamiprid",IF(ISNUMBER(SEARCH("NUFURON",K349)),"Metsulfuron",IF(ISNUMBER(SEARCH("MONOISOPROPYLAMINE",K349)),"Isopropylamine","FIX IT"))))))</f>
        <v>Chlorpyrifos</v>
      </c>
      <c r="Q349" t="str">
        <f>VLOOKUP(P349,[1]Sheet1!$A$1:$C$40,2,FALSE)</f>
        <v>Agripec</v>
      </c>
      <c r="R349" t="str">
        <f>VLOOKUP(P349,[1]Sheet1!$A$1:$C$40,3,FALSE)</f>
        <v>Pesticide</v>
      </c>
    </row>
    <row r="350" spans="1:18" ht="22" customHeight="1" x14ac:dyDescent="0.3">
      <c r="A350" s="5">
        <v>43748</v>
      </c>
      <c r="B350" s="12" t="str">
        <f t="shared" si="63"/>
        <v>October, 2019</v>
      </c>
      <c r="C350" s="12" t="str">
        <f t="shared" si="64"/>
        <v>October, 2019´</v>
      </c>
      <c r="D350" s="6" t="s">
        <v>64</v>
      </c>
      <c r="E350" s="13" t="s">
        <v>1938</v>
      </c>
      <c r="F350" s="6" t="s">
        <v>12</v>
      </c>
      <c r="G350" s="6" t="s">
        <v>314</v>
      </c>
      <c r="H350" s="6" t="s">
        <v>14</v>
      </c>
      <c r="I350" s="6" t="s">
        <v>15</v>
      </c>
      <c r="J350" s="6" t="s">
        <v>18</v>
      </c>
      <c r="K350" s="6" t="s">
        <v>315</v>
      </c>
      <c r="L350" s="7">
        <v>47521</v>
      </c>
      <c r="M350" s="7">
        <v>47.52</v>
      </c>
      <c r="N350" s="7">
        <v>262000</v>
      </c>
      <c r="O350">
        <f t="shared" si="60"/>
        <v>5.5133519917510156</v>
      </c>
      <c r="P350" t="str">
        <f t="shared" ref="P350:P351" si="71">IF(ISNUMBER(SEARCH("XYLENE",K350)),"Xylene",IF(ISNUMBER(SEARCH("PARAQUAT",K350)),"Paraquat",IF(ISNUMBER(SEARCH("LUFENURON",K350)),"Lufenuron",IF(ISNUMBER(SEARCH("CLETHODIM",K350)),"Clethodim",IF(ISNUMBER(SEARCH("ABAMECTIN",K350)),"Abamectin")))))</f>
        <v>Clethodim</v>
      </c>
      <c r="Q350" t="str">
        <f>VLOOKUP(P350,[1]Sheet1!$A$1:$C$40,2,FALSE)</f>
        <v>Kraken</v>
      </c>
      <c r="R350" t="str">
        <f>VLOOKUP(P350,[1]Sheet1!$A$1:$C$40,3,FALSE)</f>
        <v>Herbicide</v>
      </c>
    </row>
    <row r="351" spans="1:18" ht="22" customHeight="1" x14ac:dyDescent="0.3">
      <c r="A351" s="2">
        <v>43748</v>
      </c>
      <c r="B351" s="12" t="str">
        <f t="shared" si="63"/>
        <v>October, 2019</v>
      </c>
      <c r="C351" s="12" t="str">
        <f t="shared" si="64"/>
        <v>October, 2019´</v>
      </c>
      <c r="D351" s="3" t="s">
        <v>64</v>
      </c>
      <c r="E351" s="9" t="s">
        <v>1938</v>
      </c>
      <c r="F351" s="3" t="s">
        <v>12</v>
      </c>
      <c r="G351" s="3" t="s">
        <v>314</v>
      </c>
      <c r="H351" s="3" t="s">
        <v>14</v>
      </c>
      <c r="I351" s="3" t="s">
        <v>15</v>
      </c>
      <c r="J351" s="3" t="s">
        <v>18</v>
      </c>
      <c r="K351" s="3" t="s">
        <v>315</v>
      </c>
      <c r="L351" s="4">
        <v>47521</v>
      </c>
      <c r="M351" s="4">
        <v>47.52</v>
      </c>
      <c r="N351" s="4">
        <v>262000</v>
      </c>
      <c r="O351">
        <f t="shared" si="60"/>
        <v>5.5133519917510156</v>
      </c>
      <c r="P351" t="str">
        <f t="shared" si="71"/>
        <v>Clethodim</v>
      </c>
      <c r="Q351" t="str">
        <f>VLOOKUP(P351,[1]Sheet1!$A$1:$C$40,2,FALSE)</f>
        <v>Kraken</v>
      </c>
      <c r="R351" t="str">
        <f>VLOOKUP(P351,[1]Sheet1!$A$1:$C$40,3,FALSE)</f>
        <v>Herbicide</v>
      </c>
    </row>
    <row r="352" spans="1:18" ht="22" customHeight="1" x14ac:dyDescent="0.3">
      <c r="A352" s="5">
        <v>43747</v>
      </c>
      <c r="B352" s="12" t="str">
        <f t="shared" si="63"/>
        <v>October, 2019</v>
      </c>
      <c r="C352" s="12" t="str">
        <f t="shared" si="64"/>
        <v>October, 2019´</v>
      </c>
      <c r="D352" s="6" t="s">
        <v>37</v>
      </c>
      <c r="E352" s="13" t="s">
        <v>1938</v>
      </c>
      <c r="F352" s="6" t="s">
        <v>20</v>
      </c>
      <c r="G352" s="6" t="s">
        <v>232</v>
      </c>
      <c r="H352" s="6" t="s">
        <v>73</v>
      </c>
      <c r="I352" s="6" t="s">
        <v>21</v>
      </c>
      <c r="J352" s="6" t="s">
        <v>74</v>
      </c>
      <c r="K352" s="6" t="s">
        <v>316</v>
      </c>
      <c r="L352" s="7">
        <v>101887</v>
      </c>
      <c r="M352" s="7">
        <v>101.89</v>
      </c>
      <c r="N352" s="7">
        <v>321000</v>
      </c>
      <c r="O352">
        <f t="shared" si="60"/>
        <v>3.150549137770275</v>
      </c>
      <c r="P352" t="str">
        <f t="shared" si="70"/>
        <v>Isopropylamine</v>
      </c>
      <c r="Q352" t="str">
        <f>VLOOKUP(P352,[1]Sheet1!$A$1:$C$40,2,FALSE)</f>
        <v>Not Identified</v>
      </c>
      <c r="R352" t="str">
        <f>VLOOKUP(P352,[1]Sheet1!$A$1:$C$40,3,FALSE)</f>
        <v>General Chemical</v>
      </c>
    </row>
    <row r="353" spans="1:18" ht="22" customHeight="1" x14ac:dyDescent="0.3">
      <c r="A353" s="2">
        <v>43747</v>
      </c>
      <c r="B353" s="12" t="str">
        <f t="shared" si="63"/>
        <v>October, 2019</v>
      </c>
      <c r="C353" s="12" t="str">
        <f t="shared" si="64"/>
        <v>October, 2019´</v>
      </c>
      <c r="D353" s="3" t="s">
        <v>37</v>
      </c>
      <c r="E353" s="9" t="s">
        <v>1938</v>
      </c>
      <c r="F353" s="3" t="s">
        <v>20</v>
      </c>
      <c r="G353" s="3" t="s">
        <v>232</v>
      </c>
      <c r="H353" s="3" t="s">
        <v>73</v>
      </c>
      <c r="I353" s="3" t="s">
        <v>21</v>
      </c>
      <c r="J353" s="3" t="s">
        <v>74</v>
      </c>
      <c r="K353" s="3" t="s">
        <v>317</v>
      </c>
      <c r="L353" s="4">
        <v>116763</v>
      </c>
      <c r="M353" s="4">
        <v>116.76</v>
      </c>
      <c r="N353" s="4">
        <v>368000</v>
      </c>
      <c r="O353">
        <f t="shared" si="60"/>
        <v>3.1516833243407585</v>
      </c>
      <c r="P353" t="str">
        <f t="shared" si="70"/>
        <v>Isopropylamine</v>
      </c>
      <c r="Q353" t="str">
        <f>VLOOKUP(P353,[1]Sheet1!$A$1:$C$40,2,FALSE)</f>
        <v>Not Identified</v>
      </c>
      <c r="R353" t="str">
        <f>VLOOKUP(P353,[1]Sheet1!$A$1:$C$40,3,FALSE)</f>
        <v>General Chemical</v>
      </c>
    </row>
    <row r="354" spans="1:18" ht="22" customHeight="1" x14ac:dyDescent="0.3">
      <c r="A354" s="5">
        <v>43747</v>
      </c>
      <c r="B354" s="12" t="str">
        <f t="shared" si="63"/>
        <v>October, 2019</v>
      </c>
      <c r="C354" s="12" t="str">
        <f t="shared" si="64"/>
        <v>October, 2019´</v>
      </c>
      <c r="D354" s="6" t="s">
        <v>37</v>
      </c>
      <c r="E354" s="13" t="s">
        <v>1938</v>
      </c>
      <c r="F354" s="6" t="s">
        <v>20</v>
      </c>
      <c r="G354" s="6" t="s">
        <v>232</v>
      </c>
      <c r="H354" s="6" t="s">
        <v>73</v>
      </c>
      <c r="I354" s="6" t="s">
        <v>21</v>
      </c>
      <c r="J354" s="6" t="s">
        <v>74</v>
      </c>
      <c r="K354" s="6" t="s">
        <v>318</v>
      </c>
      <c r="L354" s="7">
        <v>102193</v>
      </c>
      <c r="M354" s="7">
        <v>102.19</v>
      </c>
      <c r="N354" s="7">
        <v>322000</v>
      </c>
      <c r="O354">
        <f t="shared" si="60"/>
        <v>3.1509007466264811</v>
      </c>
      <c r="P354" t="str">
        <f t="shared" si="70"/>
        <v>Isopropylamine</v>
      </c>
      <c r="Q354" t="str">
        <f>VLOOKUP(P354,[1]Sheet1!$A$1:$C$40,2,FALSE)</f>
        <v>Not Identified</v>
      </c>
      <c r="R354" t="str">
        <f>VLOOKUP(P354,[1]Sheet1!$A$1:$C$40,3,FALSE)</f>
        <v>General Chemical</v>
      </c>
    </row>
    <row r="355" spans="1:18" ht="22" customHeight="1" x14ac:dyDescent="0.3">
      <c r="A355" s="2">
        <v>43746</v>
      </c>
      <c r="B355" s="12" t="str">
        <f t="shared" si="63"/>
        <v>October, 2019</v>
      </c>
      <c r="C355" s="12" t="str">
        <f t="shared" si="64"/>
        <v>October, 2019´</v>
      </c>
      <c r="D355" s="3" t="s">
        <v>37</v>
      </c>
      <c r="E355" s="9" t="s">
        <v>1938</v>
      </c>
      <c r="F355" s="3" t="s">
        <v>20</v>
      </c>
      <c r="G355" s="3" t="s">
        <v>42</v>
      </c>
      <c r="H355" s="3" t="s">
        <v>104</v>
      </c>
      <c r="I355" s="3" t="s">
        <v>21</v>
      </c>
      <c r="J355" s="3" t="s">
        <v>118</v>
      </c>
      <c r="K355" s="3" t="s">
        <v>319</v>
      </c>
      <c r="L355" s="4">
        <v>20280</v>
      </c>
      <c r="M355" s="4">
        <v>20.28</v>
      </c>
      <c r="N355" s="4">
        <v>56400</v>
      </c>
      <c r="O355">
        <f t="shared" si="60"/>
        <v>2.7810650887573964</v>
      </c>
      <c r="P355" t="str">
        <f>IF(ISNUMBER(SEARCH("FLUAZINAN",K355)),"Fluazinan",IF(ISNUMBER(SEARCH("CYPERMETHRIN",K355)),"Cypermethrin",IF(ISNUMBER(SEARCH("IMAZETAPIR",K355)),"Imazetapyr",IF(ISNUMBER(SEARCH("FIPRONIL",K355)),"Fipronil","FIX IT"))))</f>
        <v>Cypermethrin</v>
      </c>
      <c r="Q355" t="str">
        <f>VLOOKUP(P355,[1]Sheet1!$A$1:$C$40,2,FALSE)</f>
        <v>Not Identified</v>
      </c>
      <c r="R355" t="str">
        <f>VLOOKUP(P355,[1]Sheet1!$A$1:$C$40,3,FALSE)</f>
        <v>Insecticide</v>
      </c>
    </row>
    <row r="356" spans="1:18" ht="22" customHeight="1" x14ac:dyDescent="0.3">
      <c r="A356" s="2">
        <v>43744</v>
      </c>
      <c r="B356" s="12" t="str">
        <f t="shared" si="63"/>
        <v>October, 2019</v>
      </c>
      <c r="C356" s="12" t="str">
        <f t="shared" si="64"/>
        <v>October, 2019´</v>
      </c>
      <c r="D356" s="3" t="s">
        <v>37</v>
      </c>
      <c r="E356" s="13" t="s">
        <v>1938</v>
      </c>
      <c r="F356" s="3" t="s">
        <v>20</v>
      </c>
      <c r="G356" s="3" t="s">
        <v>234</v>
      </c>
      <c r="H356" s="3" t="s">
        <v>73</v>
      </c>
      <c r="I356" s="3" t="s">
        <v>21</v>
      </c>
      <c r="J356" s="3" t="s">
        <v>77</v>
      </c>
      <c r="K356" s="3" t="s">
        <v>132</v>
      </c>
      <c r="L356" s="4">
        <v>52231</v>
      </c>
      <c r="M356" s="4">
        <v>52.23</v>
      </c>
      <c r="N356" s="4">
        <v>131000</v>
      </c>
      <c r="O356">
        <f t="shared" si="60"/>
        <v>2.5080890658804158</v>
      </c>
      <c r="P356" t="str">
        <f t="shared" ref="P356:P357" si="72">IF(ISNUMBER(SEARCH("TRITON",K356)),"Surfactant",IF(ISNUMBER(SEARCH("DIMETHYLAMINE",K356)),"Dimethylamine",IF(ISNUMBER(SEARCH("FLUAZINAN",K356)),"Fluazinan","FIX IT")))</f>
        <v>Surfactant</v>
      </c>
      <c r="Q356" t="str">
        <f>VLOOKUP(P356,[1]Sheet1!$A$1:$C$40,2,FALSE)</f>
        <v>Triton</v>
      </c>
      <c r="R356" t="str">
        <f>VLOOKUP(P356,[1]Sheet1!$A$1:$C$40,3,FALSE)</f>
        <v>Surfactant</v>
      </c>
    </row>
    <row r="357" spans="1:18" ht="22" customHeight="1" x14ac:dyDescent="0.3">
      <c r="A357" s="5">
        <v>43744</v>
      </c>
      <c r="B357" s="12" t="str">
        <f t="shared" si="63"/>
        <v>October, 2019</v>
      </c>
      <c r="C357" s="12" t="str">
        <f t="shared" si="64"/>
        <v>October, 2019´</v>
      </c>
      <c r="D357" s="6" t="s">
        <v>37</v>
      </c>
      <c r="E357" s="9" t="s">
        <v>1938</v>
      </c>
      <c r="F357" s="6" t="s">
        <v>20</v>
      </c>
      <c r="G357" s="6" t="s">
        <v>234</v>
      </c>
      <c r="H357" s="6" t="s">
        <v>73</v>
      </c>
      <c r="I357" s="6" t="s">
        <v>21</v>
      </c>
      <c r="J357" s="6" t="s">
        <v>77</v>
      </c>
      <c r="K357" s="6" t="s">
        <v>320</v>
      </c>
      <c r="L357" s="7">
        <v>34820</v>
      </c>
      <c r="M357" s="7">
        <v>34.82</v>
      </c>
      <c r="N357" s="7">
        <v>87300</v>
      </c>
      <c r="O357">
        <f t="shared" si="60"/>
        <v>2.5071797817346351</v>
      </c>
      <c r="P357" t="str">
        <f t="shared" si="72"/>
        <v>Surfactant</v>
      </c>
      <c r="Q357" t="str">
        <f>VLOOKUP(P357,[1]Sheet1!$A$1:$C$40,2,FALSE)</f>
        <v>Triton</v>
      </c>
      <c r="R357" t="str">
        <f>VLOOKUP(P357,[1]Sheet1!$A$1:$C$40,3,FALSE)</f>
        <v>Surfactant</v>
      </c>
    </row>
    <row r="358" spans="1:18" ht="22" customHeight="1" x14ac:dyDescent="0.3">
      <c r="A358" s="2">
        <v>43744</v>
      </c>
      <c r="B358" s="12" t="str">
        <f t="shared" si="63"/>
        <v>October, 2019</v>
      </c>
      <c r="C358" s="12" t="str">
        <f t="shared" si="64"/>
        <v>October, 2019´</v>
      </c>
      <c r="D358" s="3" t="s">
        <v>37</v>
      </c>
      <c r="E358" s="13" t="s">
        <v>1938</v>
      </c>
      <c r="F358" s="3" t="s">
        <v>20</v>
      </c>
      <c r="G358" s="3" t="s">
        <v>86</v>
      </c>
      <c r="H358" s="3" t="s">
        <v>87</v>
      </c>
      <c r="I358" s="3" t="s">
        <v>21</v>
      </c>
      <c r="J358" s="3" t="s">
        <v>321</v>
      </c>
      <c r="K358" s="3" t="s">
        <v>322</v>
      </c>
      <c r="L358" s="4">
        <v>128710.01</v>
      </c>
      <c r="M358" s="4">
        <v>128.71</v>
      </c>
      <c r="N358" s="4">
        <v>134000</v>
      </c>
      <c r="O358">
        <f t="shared" si="60"/>
        <v>1.0411000667314065</v>
      </c>
      <c r="P358" t="s">
        <v>1915</v>
      </c>
      <c r="Q358" t="str">
        <f>VLOOKUP(P358,[1]Sheet1!$A$1:$C$40,2,FALSE)</f>
        <v>Not Identified</v>
      </c>
      <c r="R358" t="str">
        <f>VLOOKUP(P358,[1]Sheet1!$A$1:$C$40,3,FALSE)</f>
        <v>General Chemical</v>
      </c>
    </row>
    <row r="359" spans="1:18" ht="22" customHeight="1" x14ac:dyDescent="0.3">
      <c r="A359" s="5">
        <v>43744</v>
      </c>
      <c r="B359" s="12" t="str">
        <f t="shared" si="63"/>
        <v>October, 2019</v>
      </c>
      <c r="C359" s="12" t="str">
        <f t="shared" si="64"/>
        <v>October, 2019´</v>
      </c>
      <c r="D359" s="6" t="s">
        <v>37</v>
      </c>
      <c r="E359" s="9" t="s">
        <v>1938</v>
      </c>
      <c r="F359" s="6" t="s">
        <v>20</v>
      </c>
      <c r="G359" s="6" t="s">
        <v>171</v>
      </c>
      <c r="H359" s="6" t="s">
        <v>34</v>
      </c>
      <c r="I359" s="6" t="s">
        <v>21</v>
      </c>
      <c r="J359" s="6" t="s">
        <v>35</v>
      </c>
      <c r="K359" s="6" t="s">
        <v>323</v>
      </c>
      <c r="L359" s="7">
        <v>22031</v>
      </c>
      <c r="M359" s="7">
        <v>22.03</v>
      </c>
      <c r="N359" s="7">
        <v>73800</v>
      </c>
      <c r="O359">
        <f t="shared" si="60"/>
        <v>3.3498252462439289</v>
      </c>
      <c r="P359" t="str">
        <f t="shared" si="67"/>
        <v>Imidacloprid</v>
      </c>
      <c r="Q359" t="str">
        <f>VLOOKUP(P359,[1]Sheet1!$A$1:$C$40,2,FALSE)</f>
        <v>Nuprid</v>
      </c>
      <c r="R359" t="str">
        <f>VLOOKUP(P359,[1]Sheet1!$A$1:$C$40,3,FALSE)</f>
        <v>Insecticide</v>
      </c>
    </row>
    <row r="360" spans="1:18" ht="22" customHeight="1" x14ac:dyDescent="0.3">
      <c r="A360" s="2">
        <v>43743</v>
      </c>
      <c r="B360" s="12" t="str">
        <f t="shared" si="63"/>
        <v>October, 2019</v>
      </c>
      <c r="C360" s="12" t="str">
        <f t="shared" si="64"/>
        <v>October, 2019´</v>
      </c>
      <c r="D360" s="3" t="s">
        <v>37</v>
      </c>
      <c r="E360" s="13" t="s">
        <v>1938</v>
      </c>
      <c r="F360" s="3" t="s">
        <v>20</v>
      </c>
      <c r="G360" s="3" t="s">
        <v>27</v>
      </c>
      <c r="H360" s="3" t="s">
        <v>28</v>
      </c>
      <c r="I360" s="3" t="s">
        <v>21</v>
      </c>
      <c r="J360" s="3" t="s">
        <v>29</v>
      </c>
      <c r="K360" s="3" t="s">
        <v>324</v>
      </c>
      <c r="L360" s="4">
        <v>184320.01</v>
      </c>
      <c r="M360" s="4">
        <v>184.32</v>
      </c>
      <c r="N360" s="4">
        <v>2061000</v>
      </c>
      <c r="O360">
        <f t="shared" si="60"/>
        <v>11.181640018357204</v>
      </c>
      <c r="P360" t="str">
        <f t="shared" ref="P360" si="73">IF(ISNUMBER(SEARCH("CLORPIRIFOS",K360)),"Chlorpyrifos",IF(ISNUMBER(SEARCH("TEBUCONAZOLE",K360)),"Tebuconazole",IF(ISNUMBER(SEARCH("ACID",K360)),"2,4-Dichlorophenoxyacetic acid",IF(ISNUMBER(SEARCH("ACETAMIPRID",K360)),"Acetamiprid",IF(ISNUMBER(SEARCH("NUFURON",K360)),"Metsulfuron",IF(ISNUMBER(SEARCH("MONOISOPROPYLAMINE",K360)),"Isopropylamine","FIX IT"))))))</f>
        <v>2,4-Dichlorophenoxyacetic acid</v>
      </c>
      <c r="Q360" t="str">
        <f>VLOOKUP(P360,[1]Sheet1!$A$1:$C$40,2,FALSE)</f>
        <v>2,4 D</v>
      </c>
      <c r="R360" t="str">
        <f>VLOOKUP(P360,[1]Sheet1!$A$1:$C$40,3,FALSE)</f>
        <v>Herbicide</v>
      </c>
    </row>
    <row r="361" spans="1:18" ht="22" customHeight="1" x14ac:dyDescent="0.3">
      <c r="A361" s="5">
        <v>43742</v>
      </c>
      <c r="B361" s="12" t="str">
        <f t="shared" si="63"/>
        <v>October, 2019</v>
      </c>
      <c r="C361" s="12" t="str">
        <f t="shared" si="64"/>
        <v>October, 2019´</v>
      </c>
      <c r="D361" s="6" t="s">
        <v>64</v>
      </c>
      <c r="E361" s="9" t="s">
        <v>1938</v>
      </c>
      <c r="F361" s="6" t="s">
        <v>12</v>
      </c>
      <c r="G361" s="6" t="s">
        <v>242</v>
      </c>
      <c r="H361" s="6" t="s">
        <v>243</v>
      </c>
      <c r="I361" s="6" t="s">
        <v>15</v>
      </c>
      <c r="J361" s="6" t="s">
        <v>280</v>
      </c>
      <c r="K361" s="6" t="s">
        <v>281</v>
      </c>
      <c r="L361" s="7">
        <v>127080</v>
      </c>
      <c r="M361" s="7">
        <v>127.08</v>
      </c>
      <c r="N361" s="7">
        <v>701000</v>
      </c>
      <c r="O361">
        <f t="shared" si="60"/>
        <v>5.5162102612527546</v>
      </c>
      <c r="P361" t="str">
        <f t="shared" ref="P361:P363" si="74">IF(ISNUMBER(SEARCH("XYLENE",K361)),"Xylene",IF(ISNUMBER(SEARCH("PARAQUAT",K361)),"Paraquat",IF(ISNUMBER(SEARCH("LUFENURON",K361)),"Lufenuron",IF(ISNUMBER(SEARCH("CLETHODIM",K361)),"Clethodim",IF(ISNUMBER(SEARCH("ABAMECTIN",K361)),"Abamectin")))))</f>
        <v>Paraquat</v>
      </c>
      <c r="Q361" t="str">
        <f>VLOOKUP(P361,[1]Sheet1!$A$1:$C$40,2,FALSE)</f>
        <v>Nuquat</v>
      </c>
      <c r="R361" t="str">
        <f>VLOOKUP(P361,[1]Sheet1!$A$1:$C$40,3,FALSE)</f>
        <v>Herbicide</v>
      </c>
    </row>
    <row r="362" spans="1:18" ht="22" customHeight="1" x14ac:dyDescent="0.3">
      <c r="A362" s="2">
        <v>43742</v>
      </c>
      <c r="B362" s="12" t="str">
        <f t="shared" si="63"/>
        <v>October, 2019</v>
      </c>
      <c r="C362" s="12" t="str">
        <f t="shared" si="64"/>
        <v>October, 2019´</v>
      </c>
      <c r="D362" s="3" t="s">
        <v>37</v>
      </c>
      <c r="E362" s="13" t="s">
        <v>1938</v>
      </c>
      <c r="F362" s="3" t="s">
        <v>20</v>
      </c>
      <c r="G362" s="3" t="s">
        <v>325</v>
      </c>
      <c r="H362" s="3" t="s">
        <v>14</v>
      </c>
      <c r="I362" s="3" t="s">
        <v>21</v>
      </c>
      <c r="J362" s="3" t="s">
        <v>326</v>
      </c>
      <c r="K362" s="3" t="s">
        <v>327</v>
      </c>
      <c r="L362" s="4">
        <v>20160</v>
      </c>
      <c r="M362" s="4">
        <v>20.16</v>
      </c>
      <c r="N362" s="4">
        <v>486000</v>
      </c>
      <c r="O362">
        <f t="shared" si="60"/>
        <v>24.107142857142858</v>
      </c>
      <c r="P362" t="str">
        <f t="shared" si="74"/>
        <v>Abamectin</v>
      </c>
      <c r="Q362" t="str">
        <f>VLOOKUP(P362,[1]Sheet1!$A$1:$C$40,2,FALSE)</f>
        <v>Not Identified</v>
      </c>
      <c r="R362" t="str">
        <f>VLOOKUP(P362,[1]Sheet1!$A$1:$C$40,3,FALSE)</f>
        <v>Insecticide</v>
      </c>
    </row>
    <row r="363" spans="1:18" ht="22" customHeight="1" x14ac:dyDescent="0.3">
      <c r="A363" s="5">
        <v>43742</v>
      </c>
      <c r="B363" s="12" t="str">
        <f t="shared" si="63"/>
        <v>October, 2019</v>
      </c>
      <c r="C363" s="12" t="str">
        <f t="shared" si="64"/>
        <v>October, 2019´</v>
      </c>
      <c r="D363" s="6" t="s">
        <v>64</v>
      </c>
      <c r="E363" s="9" t="s">
        <v>1938</v>
      </c>
      <c r="F363" s="6" t="s">
        <v>12</v>
      </c>
      <c r="G363" s="6" t="s">
        <v>242</v>
      </c>
      <c r="H363" s="6" t="s">
        <v>243</v>
      </c>
      <c r="I363" s="6" t="s">
        <v>15</v>
      </c>
      <c r="J363" s="6" t="s">
        <v>280</v>
      </c>
      <c r="K363" s="6" t="s">
        <v>328</v>
      </c>
      <c r="L363" s="7">
        <v>101664</v>
      </c>
      <c r="M363" s="7">
        <v>101.66</v>
      </c>
      <c r="N363" s="7">
        <v>561000</v>
      </c>
      <c r="O363">
        <f t="shared" si="60"/>
        <v>5.5181775259678947</v>
      </c>
      <c r="P363" t="str">
        <f t="shared" si="74"/>
        <v>Paraquat</v>
      </c>
      <c r="Q363" t="str">
        <f>VLOOKUP(P363,[1]Sheet1!$A$1:$C$40,2,FALSE)</f>
        <v>Nuquat</v>
      </c>
      <c r="R363" t="str">
        <f>VLOOKUP(P363,[1]Sheet1!$A$1:$C$40,3,FALSE)</f>
        <v>Herbicide</v>
      </c>
    </row>
    <row r="364" spans="1:18" ht="22" customHeight="1" x14ac:dyDescent="0.3">
      <c r="A364" s="2">
        <v>43742</v>
      </c>
      <c r="B364" s="12" t="str">
        <f t="shared" si="63"/>
        <v>October, 2019</v>
      </c>
      <c r="C364" s="12" t="str">
        <f t="shared" si="64"/>
        <v>October, 2019´</v>
      </c>
      <c r="D364" s="3" t="s">
        <v>64</v>
      </c>
      <c r="E364" s="13" t="s">
        <v>1938</v>
      </c>
      <c r="F364" s="3" t="s">
        <v>12</v>
      </c>
      <c r="G364" s="3" t="s">
        <v>242</v>
      </c>
      <c r="H364" s="3" t="s">
        <v>243</v>
      </c>
      <c r="I364" s="3" t="s">
        <v>15</v>
      </c>
      <c r="J364" s="3" t="s">
        <v>244</v>
      </c>
      <c r="K364" s="3" t="s">
        <v>329</v>
      </c>
      <c r="L364" s="4">
        <v>128640</v>
      </c>
      <c r="M364" s="4">
        <v>128.63999999999999</v>
      </c>
      <c r="N364" s="4">
        <v>710000</v>
      </c>
      <c r="O364">
        <f t="shared" si="60"/>
        <v>5.519278606965174</v>
      </c>
      <c r="P364" t="str">
        <f t="shared" si="67"/>
        <v>Glyphosate</v>
      </c>
      <c r="Q364" t="str">
        <f>VLOOKUP(P364,[1]Sheet1!$A$1:$C$40,2,FALSE)</f>
        <v>Nufosate</v>
      </c>
      <c r="R364" t="str">
        <f>VLOOKUP(P364,[1]Sheet1!$A$1:$C$40,3,FALSE)</f>
        <v>Herbicide</v>
      </c>
    </row>
    <row r="365" spans="1:18" ht="22" customHeight="1" x14ac:dyDescent="0.3">
      <c r="A365" s="5">
        <v>43742</v>
      </c>
      <c r="B365" s="12" t="str">
        <f t="shared" si="63"/>
        <v>October, 2019</v>
      </c>
      <c r="C365" s="12" t="str">
        <f t="shared" si="64"/>
        <v>October, 2019´</v>
      </c>
      <c r="D365" s="6" t="s">
        <v>64</v>
      </c>
      <c r="E365" s="9" t="s">
        <v>1938</v>
      </c>
      <c r="F365" s="6" t="s">
        <v>12</v>
      </c>
      <c r="G365" s="6" t="s">
        <v>292</v>
      </c>
      <c r="H365" s="6" t="s">
        <v>14</v>
      </c>
      <c r="I365" s="6" t="s">
        <v>15</v>
      </c>
      <c r="J365" s="6" t="s">
        <v>18</v>
      </c>
      <c r="K365" s="6" t="s">
        <v>330</v>
      </c>
      <c r="L365" s="7">
        <v>47521</v>
      </c>
      <c r="M365" s="7">
        <v>47.52</v>
      </c>
      <c r="N365" s="7">
        <v>262000</v>
      </c>
      <c r="O365">
        <f t="shared" si="60"/>
        <v>5.5133519917510156</v>
      </c>
      <c r="P365" t="str">
        <f t="shared" ref="P365:P366" si="75">IF(ISNUMBER(SEARCH("XYLENE",K365)),"Xylene",IF(ISNUMBER(SEARCH("PARAQUAT",K365)),"Paraquat",IF(ISNUMBER(SEARCH("LUFENURON",K365)),"Lufenuron",IF(ISNUMBER(SEARCH("CLETHODIM",K365)),"Clethodim",IF(ISNUMBER(SEARCH("ABAMECTIN",K365)),"Abamectin")))))</f>
        <v>Clethodim</v>
      </c>
      <c r="Q365" t="str">
        <f>VLOOKUP(P365,[1]Sheet1!$A$1:$C$40,2,FALSE)</f>
        <v>Kraken</v>
      </c>
      <c r="R365" t="str">
        <f>VLOOKUP(P365,[1]Sheet1!$A$1:$C$40,3,FALSE)</f>
        <v>Herbicide</v>
      </c>
    </row>
    <row r="366" spans="1:18" ht="22" customHeight="1" x14ac:dyDescent="0.3">
      <c r="A366" s="2">
        <v>43742</v>
      </c>
      <c r="B366" s="12" t="str">
        <f t="shared" si="63"/>
        <v>October, 2019</v>
      </c>
      <c r="C366" s="12" t="str">
        <f t="shared" si="64"/>
        <v>October, 2019´</v>
      </c>
      <c r="D366" s="3" t="s">
        <v>64</v>
      </c>
      <c r="E366" s="13" t="s">
        <v>1938</v>
      </c>
      <c r="F366" s="3" t="s">
        <v>12</v>
      </c>
      <c r="G366" s="3" t="s">
        <v>292</v>
      </c>
      <c r="H366" s="3" t="s">
        <v>14</v>
      </c>
      <c r="I366" s="3" t="s">
        <v>15</v>
      </c>
      <c r="J366" s="3" t="s">
        <v>18</v>
      </c>
      <c r="K366" s="3" t="s">
        <v>331</v>
      </c>
      <c r="L366" s="4">
        <v>126724</v>
      </c>
      <c r="M366" s="4">
        <v>126.72</v>
      </c>
      <c r="N366" s="4">
        <v>699000</v>
      </c>
      <c r="O366">
        <f t="shared" si="60"/>
        <v>5.5159243710741457</v>
      </c>
      <c r="P366" t="str">
        <f t="shared" si="75"/>
        <v>Clethodim</v>
      </c>
      <c r="Q366" t="str">
        <f>VLOOKUP(P366,[1]Sheet1!$A$1:$C$40,2,FALSE)</f>
        <v>Kraken</v>
      </c>
      <c r="R366" t="str">
        <f>VLOOKUP(P366,[1]Sheet1!$A$1:$C$40,3,FALSE)</f>
        <v>Herbicide</v>
      </c>
    </row>
    <row r="367" spans="1:18" ht="22" customHeight="1" x14ac:dyDescent="0.3">
      <c r="A367" s="5">
        <v>43742</v>
      </c>
      <c r="B367" s="12" t="str">
        <f t="shared" si="63"/>
        <v>October, 2019</v>
      </c>
      <c r="C367" s="12" t="str">
        <f t="shared" si="64"/>
        <v>October, 2019´</v>
      </c>
      <c r="D367" s="6" t="s">
        <v>64</v>
      </c>
      <c r="E367" s="9" t="s">
        <v>1938</v>
      </c>
      <c r="F367" s="6" t="s">
        <v>12</v>
      </c>
      <c r="G367" s="6" t="s">
        <v>242</v>
      </c>
      <c r="H367" s="6" t="s">
        <v>243</v>
      </c>
      <c r="I367" s="6" t="s">
        <v>15</v>
      </c>
      <c r="J367" s="6" t="s">
        <v>244</v>
      </c>
      <c r="K367" s="6" t="s">
        <v>329</v>
      </c>
      <c r="L367" s="7">
        <v>128640</v>
      </c>
      <c r="M367" s="7">
        <v>128.63999999999999</v>
      </c>
      <c r="N367" s="7">
        <v>710000</v>
      </c>
      <c r="O367">
        <f t="shared" si="60"/>
        <v>5.519278606965174</v>
      </c>
      <c r="P367" t="str">
        <f t="shared" si="67"/>
        <v>Glyphosate</v>
      </c>
      <c r="Q367" t="str">
        <f>VLOOKUP(P367,[1]Sheet1!$A$1:$C$40,2,FALSE)</f>
        <v>Nufosate</v>
      </c>
      <c r="R367" t="str">
        <f>VLOOKUP(P367,[1]Sheet1!$A$1:$C$40,3,FALSE)</f>
        <v>Herbicide</v>
      </c>
    </row>
    <row r="368" spans="1:18" ht="22" customHeight="1" x14ac:dyDescent="0.3">
      <c r="A368" s="2">
        <v>43737</v>
      </c>
      <c r="B368" s="12" t="str">
        <f t="shared" si="63"/>
        <v>September, 2019</v>
      </c>
      <c r="C368" s="12" t="str">
        <f t="shared" si="64"/>
        <v>September, 2019´</v>
      </c>
      <c r="D368" s="3" t="s">
        <v>37</v>
      </c>
      <c r="E368" s="13" t="s">
        <v>1938</v>
      </c>
      <c r="F368" s="3" t="s">
        <v>20</v>
      </c>
      <c r="G368" s="3" t="s">
        <v>171</v>
      </c>
      <c r="H368" s="3" t="s">
        <v>34</v>
      </c>
      <c r="I368" s="3" t="s">
        <v>21</v>
      </c>
      <c r="J368" s="3" t="s">
        <v>35</v>
      </c>
      <c r="K368" s="3" t="s">
        <v>332</v>
      </c>
      <c r="L368" s="4">
        <v>44064</v>
      </c>
      <c r="M368" s="4">
        <v>44.06</v>
      </c>
      <c r="N368" s="4">
        <v>1175000</v>
      </c>
      <c r="O368">
        <f t="shared" si="60"/>
        <v>26.665758896151054</v>
      </c>
      <c r="P368" t="str">
        <f t="shared" si="67"/>
        <v>Imidacloprid</v>
      </c>
      <c r="Q368" t="str">
        <f>VLOOKUP(P368,[1]Sheet1!$A$1:$C$40,2,FALSE)</f>
        <v>Nuprid</v>
      </c>
      <c r="R368" t="str">
        <f>VLOOKUP(P368,[1]Sheet1!$A$1:$C$40,3,FALSE)</f>
        <v>Insecticide</v>
      </c>
    </row>
    <row r="369" spans="1:18" ht="22" customHeight="1" x14ac:dyDescent="0.3">
      <c r="A369" s="5">
        <v>43736</v>
      </c>
      <c r="B369" s="12" t="str">
        <f t="shared" si="63"/>
        <v>September, 2019</v>
      </c>
      <c r="C369" s="12" t="str">
        <f t="shared" si="64"/>
        <v>September, 2019´</v>
      </c>
      <c r="D369" s="6" t="s">
        <v>37</v>
      </c>
      <c r="E369" s="9" t="s">
        <v>1938</v>
      </c>
      <c r="F369" s="6" t="s">
        <v>20</v>
      </c>
      <c r="G369" s="6" t="s">
        <v>27</v>
      </c>
      <c r="H369" s="6" t="s">
        <v>28</v>
      </c>
      <c r="I369" s="6" t="s">
        <v>21</v>
      </c>
      <c r="J369" s="6" t="s">
        <v>29</v>
      </c>
      <c r="K369" s="6" t="s">
        <v>333</v>
      </c>
      <c r="L369" s="7">
        <v>184320.01</v>
      </c>
      <c r="M369" s="7">
        <v>184.32</v>
      </c>
      <c r="N369" s="7">
        <v>1942000</v>
      </c>
      <c r="O369">
        <f t="shared" si="60"/>
        <v>10.536023733939684</v>
      </c>
      <c r="P369" t="str">
        <f t="shared" ref="P369:P370" si="76">IF(ISNUMBER(SEARCH("CLORPIRIFOS",K369)),"Chlorpyrifos",IF(ISNUMBER(SEARCH("TEBUCONAZOLE",K369)),"Tebuconazole",IF(ISNUMBER(SEARCH("ACID",K369)),"2,4-Dichlorophenoxyacetic acid",IF(ISNUMBER(SEARCH("ACETAMIPRID",K369)),"Acetamiprid",IF(ISNUMBER(SEARCH("NUFURON",K369)),"Metsulfuron",IF(ISNUMBER(SEARCH("MONOISOPROPYLAMINE",K369)),"Isopropylamine","FIX IT"))))))</f>
        <v>2,4-Dichlorophenoxyacetic acid</v>
      </c>
      <c r="Q369" t="str">
        <f>VLOOKUP(P369,[1]Sheet1!$A$1:$C$40,2,FALSE)</f>
        <v>2,4 D</v>
      </c>
      <c r="R369" t="str">
        <f>VLOOKUP(P369,[1]Sheet1!$A$1:$C$40,3,FALSE)</f>
        <v>Herbicide</v>
      </c>
    </row>
    <row r="370" spans="1:18" ht="22" customHeight="1" x14ac:dyDescent="0.3">
      <c r="A370" s="2">
        <v>43736</v>
      </c>
      <c r="B370" s="12" t="str">
        <f t="shared" si="63"/>
        <v>September, 2019</v>
      </c>
      <c r="C370" s="12" t="str">
        <f t="shared" si="64"/>
        <v>September, 2019´</v>
      </c>
      <c r="D370" s="3" t="s">
        <v>37</v>
      </c>
      <c r="E370" s="13" t="s">
        <v>1938</v>
      </c>
      <c r="F370" s="3" t="s">
        <v>20</v>
      </c>
      <c r="G370" s="3" t="s">
        <v>27</v>
      </c>
      <c r="H370" s="3" t="s">
        <v>28</v>
      </c>
      <c r="I370" s="3" t="s">
        <v>21</v>
      </c>
      <c r="J370" s="3" t="s">
        <v>29</v>
      </c>
      <c r="K370" s="3" t="s">
        <v>333</v>
      </c>
      <c r="L370" s="4">
        <v>184320.01</v>
      </c>
      <c r="M370" s="4">
        <v>184.32</v>
      </c>
      <c r="N370" s="4">
        <v>1942000</v>
      </c>
      <c r="O370">
        <f t="shared" si="60"/>
        <v>10.536023733939684</v>
      </c>
      <c r="P370" t="str">
        <f t="shared" si="76"/>
        <v>2,4-Dichlorophenoxyacetic acid</v>
      </c>
      <c r="Q370" t="str">
        <f>VLOOKUP(P370,[1]Sheet1!$A$1:$C$40,2,FALSE)</f>
        <v>2,4 D</v>
      </c>
      <c r="R370" t="str">
        <f>VLOOKUP(P370,[1]Sheet1!$A$1:$C$40,3,FALSE)</f>
        <v>Herbicide</v>
      </c>
    </row>
    <row r="371" spans="1:18" ht="22" customHeight="1" x14ac:dyDescent="0.3">
      <c r="A371" s="5">
        <v>43735</v>
      </c>
      <c r="B371" s="12" t="str">
        <f t="shared" si="63"/>
        <v>September, 2019</v>
      </c>
      <c r="C371" s="12" t="str">
        <f t="shared" si="64"/>
        <v>September, 2019´</v>
      </c>
      <c r="D371" s="6" t="s">
        <v>64</v>
      </c>
      <c r="E371" s="9" t="s">
        <v>1938</v>
      </c>
      <c r="F371" s="6" t="s">
        <v>12</v>
      </c>
      <c r="G371" s="6" t="s">
        <v>242</v>
      </c>
      <c r="H371" s="6" t="s">
        <v>243</v>
      </c>
      <c r="I371" s="6" t="s">
        <v>15</v>
      </c>
      <c r="J371" s="6" t="s">
        <v>280</v>
      </c>
      <c r="K371" s="6" t="s">
        <v>334</v>
      </c>
      <c r="L371" s="7">
        <v>127080</v>
      </c>
      <c r="M371" s="7">
        <v>127.08</v>
      </c>
      <c r="N371" s="7">
        <v>534000</v>
      </c>
      <c r="O371">
        <f t="shared" si="60"/>
        <v>4.2020774315391876</v>
      </c>
      <c r="P371" t="str">
        <f t="shared" ref="P371:P372" si="77">IF(ISNUMBER(SEARCH("XYLENE",K371)),"Xylene",IF(ISNUMBER(SEARCH("PARAQUAT",K371)),"Paraquat",IF(ISNUMBER(SEARCH("LUFENURON",K371)),"Lufenuron",IF(ISNUMBER(SEARCH("CLETHODIM",K371)),"Clethodim",IF(ISNUMBER(SEARCH("ABAMECTIN",K371)),"Abamectin")))))</f>
        <v>Paraquat</v>
      </c>
      <c r="Q371" t="str">
        <f>VLOOKUP(P371,[1]Sheet1!$A$1:$C$40,2,FALSE)</f>
        <v>Nuquat</v>
      </c>
      <c r="R371" t="str">
        <f>VLOOKUP(P371,[1]Sheet1!$A$1:$C$40,3,FALSE)</f>
        <v>Herbicide</v>
      </c>
    </row>
    <row r="372" spans="1:18" ht="22" customHeight="1" x14ac:dyDescent="0.3">
      <c r="A372" s="2">
        <v>43735</v>
      </c>
      <c r="B372" s="12" t="str">
        <f t="shared" si="63"/>
        <v>September, 2019</v>
      </c>
      <c r="C372" s="12" t="str">
        <f t="shared" si="64"/>
        <v>September, 2019´</v>
      </c>
      <c r="D372" s="3" t="s">
        <v>64</v>
      </c>
      <c r="E372" s="13" t="s">
        <v>1938</v>
      </c>
      <c r="F372" s="3" t="s">
        <v>12</v>
      </c>
      <c r="G372" s="3" t="s">
        <v>314</v>
      </c>
      <c r="H372" s="3" t="s">
        <v>14</v>
      </c>
      <c r="I372" s="3" t="s">
        <v>15</v>
      </c>
      <c r="J372" s="3" t="s">
        <v>18</v>
      </c>
      <c r="K372" s="3" t="s">
        <v>335</v>
      </c>
      <c r="L372" s="4">
        <v>31681</v>
      </c>
      <c r="M372" s="4">
        <v>31.68</v>
      </c>
      <c r="N372" s="4">
        <v>133000</v>
      </c>
      <c r="O372">
        <f t="shared" si="60"/>
        <v>4.1980998074555727</v>
      </c>
      <c r="P372" t="str">
        <f t="shared" si="77"/>
        <v>Clethodim</v>
      </c>
      <c r="Q372" t="str">
        <f>VLOOKUP(P372,[1]Sheet1!$A$1:$C$40,2,FALSE)</f>
        <v>Kraken</v>
      </c>
      <c r="R372" t="str">
        <f>VLOOKUP(P372,[1]Sheet1!$A$1:$C$40,3,FALSE)</f>
        <v>Herbicide</v>
      </c>
    </row>
    <row r="373" spans="1:18" ht="22" customHeight="1" x14ac:dyDescent="0.3">
      <c r="A373" s="5">
        <v>43735</v>
      </c>
      <c r="B373" s="12" t="str">
        <f t="shared" si="63"/>
        <v>September, 2019</v>
      </c>
      <c r="C373" s="12" t="str">
        <f t="shared" si="64"/>
        <v>September, 2019´</v>
      </c>
      <c r="D373" s="6" t="s">
        <v>37</v>
      </c>
      <c r="E373" s="9" t="s">
        <v>1938</v>
      </c>
      <c r="F373" s="6" t="s">
        <v>20</v>
      </c>
      <c r="G373" s="6" t="s">
        <v>228</v>
      </c>
      <c r="H373" s="6" t="s">
        <v>14</v>
      </c>
      <c r="I373" s="6" t="s">
        <v>21</v>
      </c>
      <c r="J373" s="6" t="s">
        <v>22</v>
      </c>
      <c r="K373" s="6" t="s">
        <v>97</v>
      </c>
      <c r="L373" s="7">
        <v>62400</v>
      </c>
      <c r="M373" s="7">
        <v>62.4</v>
      </c>
      <c r="N373" s="7">
        <v>1429000</v>
      </c>
      <c r="O373">
        <f t="shared" si="60"/>
        <v>22.900641025641026</v>
      </c>
      <c r="P373" t="str">
        <f t="shared" si="67"/>
        <v>Picloram</v>
      </c>
      <c r="Q373" t="str">
        <f>VLOOKUP(P373,[1]Sheet1!$A$1:$C$40,2,FALSE)</f>
        <v>Not Identified</v>
      </c>
      <c r="R373" t="str">
        <f>VLOOKUP(P373,[1]Sheet1!$A$1:$C$40,3,FALSE)</f>
        <v>Herbicide</v>
      </c>
    </row>
    <row r="374" spans="1:18" ht="22" customHeight="1" x14ac:dyDescent="0.3">
      <c r="A374" s="2">
        <v>43735</v>
      </c>
      <c r="B374" s="12" t="str">
        <f t="shared" si="63"/>
        <v>September, 2019</v>
      </c>
      <c r="C374" s="12" t="str">
        <f t="shared" si="64"/>
        <v>September, 2019´</v>
      </c>
      <c r="D374" s="3" t="s">
        <v>64</v>
      </c>
      <c r="E374" s="13" t="s">
        <v>1938</v>
      </c>
      <c r="F374" s="3" t="s">
        <v>12</v>
      </c>
      <c r="G374" s="3" t="s">
        <v>242</v>
      </c>
      <c r="H374" s="3" t="s">
        <v>243</v>
      </c>
      <c r="I374" s="3" t="s">
        <v>15</v>
      </c>
      <c r="J374" s="3" t="s">
        <v>280</v>
      </c>
      <c r="K374" s="3" t="s">
        <v>334</v>
      </c>
      <c r="L374" s="4">
        <v>127080</v>
      </c>
      <c r="M374" s="4">
        <v>127.08</v>
      </c>
      <c r="N374" s="4">
        <v>534000</v>
      </c>
      <c r="O374">
        <f t="shared" si="60"/>
        <v>4.2020774315391876</v>
      </c>
      <c r="P374" t="str">
        <f t="shared" ref="P374:P375" si="78">IF(ISNUMBER(SEARCH("XYLENE",K374)),"Xylene",IF(ISNUMBER(SEARCH("PARAQUAT",K374)),"Paraquat",IF(ISNUMBER(SEARCH("LUFENURON",K374)),"Lufenuron",IF(ISNUMBER(SEARCH("CLETHODIM",K374)),"Clethodim",IF(ISNUMBER(SEARCH("ABAMECTIN",K374)),"Abamectin")))))</f>
        <v>Paraquat</v>
      </c>
      <c r="Q374" t="str">
        <f>VLOOKUP(P374,[1]Sheet1!$A$1:$C$40,2,FALSE)</f>
        <v>Nuquat</v>
      </c>
      <c r="R374" t="str">
        <f>VLOOKUP(P374,[1]Sheet1!$A$1:$C$40,3,FALSE)</f>
        <v>Herbicide</v>
      </c>
    </row>
    <row r="375" spans="1:18" ht="22" customHeight="1" x14ac:dyDescent="0.3">
      <c r="A375" s="5">
        <v>43734</v>
      </c>
      <c r="B375" s="12" t="str">
        <f t="shared" si="63"/>
        <v>September, 2019</v>
      </c>
      <c r="C375" s="12" t="str">
        <f t="shared" si="64"/>
        <v>September, 2019´</v>
      </c>
      <c r="D375" s="6" t="s">
        <v>64</v>
      </c>
      <c r="E375" s="9" t="s">
        <v>1938</v>
      </c>
      <c r="F375" s="6" t="s">
        <v>12</v>
      </c>
      <c r="G375" s="6" t="s">
        <v>242</v>
      </c>
      <c r="H375" s="6" t="s">
        <v>243</v>
      </c>
      <c r="I375" s="6" t="s">
        <v>15</v>
      </c>
      <c r="J375" s="6" t="s">
        <v>280</v>
      </c>
      <c r="K375" s="6" t="s">
        <v>336</v>
      </c>
      <c r="L375" s="7">
        <v>152496</v>
      </c>
      <c r="M375" s="7">
        <v>152.5</v>
      </c>
      <c r="N375" s="7">
        <v>641000</v>
      </c>
      <c r="O375">
        <f t="shared" si="60"/>
        <v>4.2033889413492815</v>
      </c>
      <c r="P375" t="str">
        <f t="shared" si="78"/>
        <v>Paraquat</v>
      </c>
      <c r="Q375" t="str">
        <f>VLOOKUP(P375,[1]Sheet1!$A$1:$C$40,2,FALSE)</f>
        <v>Nuquat</v>
      </c>
      <c r="R375" t="str">
        <f>VLOOKUP(P375,[1]Sheet1!$A$1:$C$40,3,FALSE)</f>
        <v>Herbicide</v>
      </c>
    </row>
    <row r="376" spans="1:18" ht="22" customHeight="1" x14ac:dyDescent="0.3">
      <c r="A376" s="2">
        <v>43733</v>
      </c>
      <c r="B376" s="12" t="str">
        <f t="shared" si="63"/>
        <v>September, 2019</v>
      </c>
      <c r="C376" s="12" t="str">
        <f t="shared" si="64"/>
        <v>September, 2019´</v>
      </c>
      <c r="D376" s="3" t="s">
        <v>37</v>
      </c>
      <c r="E376" s="13" t="s">
        <v>1938</v>
      </c>
      <c r="F376" s="3" t="s">
        <v>20</v>
      </c>
      <c r="G376" s="3" t="s">
        <v>232</v>
      </c>
      <c r="H376" s="3" t="s">
        <v>73</v>
      </c>
      <c r="I376" s="3" t="s">
        <v>21</v>
      </c>
      <c r="J376" s="3" t="s">
        <v>74</v>
      </c>
      <c r="K376" s="3" t="s">
        <v>337</v>
      </c>
      <c r="L376" s="4">
        <v>43554</v>
      </c>
      <c r="M376" s="4">
        <v>43.55</v>
      </c>
      <c r="N376" s="4">
        <v>127000</v>
      </c>
      <c r="O376">
        <f t="shared" si="60"/>
        <v>2.9159204665472744</v>
      </c>
      <c r="P376" t="str">
        <f t="shared" ref="P376" si="79">IF(ISNUMBER(SEARCH("CLORPIRIFOS",K376)),"Chlorpyrifos",IF(ISNUMBER(SEARCH("TEBUCONAZOLE",K376)),"Tebuconazole",IF(ISNUMBER(SEARCH("ACID",K376)),"2,4-Dichlorophenoxyacetic acid",IF(ISNUMBER(SEARCH("ACETAMIPRID",K376)),"Acetamiprid",IF(ISNUMBER(SEARCH("NUFURON",K376)),"Metsulfuron",IF(ISNUMBER(SEARCH("MONOISOPROPYLAMINE",K376)),"Isopropylamine","FIX IT"))))))</f>
        <v>Isopropylamine</v>
      </c>
      <c r="Q376" t="str">
        <f>VLOOKUP(P376,[1]Sheet1!$A$1:$C$40,2,FALSE)</f>
        <v>Not Identified</v>
      </c>
      <c r="R376" t="str">
        <f>VLOOKUP(P376,[1]Sheet1!$A$1:$C$40,3,FALSE)</f>
        <v>General Chemical</v>
      </c>
    </row>
    <row r="377" spans="1:18" ht="22" customHeight="1" x14ac:dyDescent="0.3">
      <c r="A377" s="5">
        <v>43730</v>
      </c>
      <c r="B377" s="12" t="str">
        <f t="shared" si="63"/>
        <v>September, 2019</v>
      </c>
      <c r="C377" s="12" t="str">
        <f t="shared" si="64"/>
        <v>September, 2019´</v>
      </c>
      <c r="D377" s="6" t="s">
        <v>37</v>
      </c>
      <c r="E377" s="9" t="s">
        <v>1938</v>
      </c>
      <c r="F377" s="6" t="s">
        <v>20</v>
      </c>
      <c r="G377" s="6" t="s">
        <v>38</v>
      </c>
      <c r="H377" s="6" t="s">
        <v>39</v>
      </c>
      <c r="I377" s="6" t="s">
        <v>21</v>
      </c>
      <c r="J377" s="6" t="s">
        <v>40</v>
      </c>
      <c r="K377" s="6" t="s">
        <v>338</v>
      </c>
      <c r="L377" s="7">
        <v>21375</v>
      </c>
      <c r="M377" s="7">
        <v>21.38</v>
      </c>
      <c r="N377" s="7">
        <v>3791000</v>
      </c>
      <c r="O377">
        <f t="shared" si="60"/>
        <v>177.35672514619884</v>
      </c>
      <c r="P377" t="str">
        <f t="shared" si="67"/>
        <v>Cyhalothrin</v>
      </c>
      <c r="Q377" t="str">
        <f>VLOOKUP(P377,[1]Sheet1!$A$1:$C$40,2,FALSE)</f>
        <v>Kaiso</v>
      </c>
      <c r="R377" t="str">
        <f>VLOOKUP(P377,[1]Sheet1!$A$1:$C$40,3,FALSE)</f>
        <v>Pesticide</v>
      </c>
    </row>
    <row r="378" spans="1:18" ht="22" customHeight="1" x14ac:dyDescent="0.3">
      <c r="A378" s="2">
        <v>43728</v>
      </c>
      <c r="B378" s="12" t="str">
        <f t="shared" si="63"/>
        <v>September, 2019</v>
      </c>
      <c r="C378" s="12" t="str">
        <f t="shared" si="64"/>
        <v>September, 2019´</v>
      </c>
      <c r="D378" s="3" t="s">
        <v>64</v>
      </c>
      <c r="E378" s="13" t="s">
        <v>1938</v>
      </c>
      <c r="F378" s="3" t="s">
        <v>12</v>
      </c>
      <c r="G378" s="3" t="s">
        <v>242</v>
      </c>
      <c r="H378" s="3" t="s">
        <v>243</v>
      </c>
      <c r="I378" s="3" t="s">
        <v>15</v>
      </c>
      <c r="J378" s="3" t="s">
        <v>280</v>
      </c>
      <c r="K378" s="3" t="s">
        <v>339</v>
      </c>
      <c r="L378" s="4">
        <v>152496</v>
      </c>
      <c r="M378" s="4">
        <v>152.5</v>
      </c>
      <c r="N378" s="4">
        <v>641000</v>
      </c>
      <c r="O378">
        <f t="shared" si="60"/>
        <v>4.2033889413492815</v>
      </c>
      <c r="P378" t="str">
        <f t="shared" ref="P378:P381" si="80">IF(ISNUMBER(SEARCH("XYLENE",K378)),"Xylene",IF(ISNUMBER(SEARCH("PARAQUAT",K378)),"Paraquat",IF(ISNUMBER(SEARCH("LUFENURON",K378)),"Lufenuron",IF(ISNUMBER(SEARCH("CLETHODIM",K378)),"Clethodim",IF(ISNUMBER(SEARCH("ABAMECTIN",K378)),"Abamectin")))))</f>
        <v>Paraquat</v>
      </c>
      <c r="Q378" t="str">
        <f>VLOOKUP(P378,[1]Sheet1!$A$1:$C$40,2,FALSE)</f>
        <v>Nuquat</v>
      </c>
      <c r="R378" t="str">
        <f>VLOOKUP(P378,[1]Sheet1!$A$1:$C$40,3,FALSE)</f>
        <v>Herbicide</v>
      </c>
    </row>
    <row r="379" spans="1:18" ht="22" customHeight="1" x14ac:dyDescent="0.3">
      <c r="A379" s="5">
        <v>43728</v>
      </c>
      <c r="B379" s="12" t="str">
        <f t="shared" si="63"/>
        <v>September, 2019</v>
      </c>
      <c r="C379" s="12" t="str">
        <f t="shared" si="64"/>
        <v>September, 2019´</v>
      </c>
      <c r="D379" s="6" t="s">
        <v>64</v>
      </c>
      <c r="E379" s="9" t="s">
        <v>1938</v>
      </c>
      <c r="F379" s="6" t="s">
        <v>12</v>
      </c>
      <c r="G379" s="6" t="s">
        <v>242</v>
      </c>
      <c r="H379" s="6" t="s">
        <v>243</v>
      </c>
      <c r="I379" s="6" t="s">
        <v>15</v>
      </c>
      <c r="J379" s="6" t="s">
        <v>244</v>
      </c>
      <c r="K379" s="6" t="s">
        <v>340</v>
      </c>
      <c r="L379" s="7">
        <v>107200</v>
      </c>
      <c r="M379" s="7">
        <v>107.2</v>
      </c>
      <c r="N379" s="7">
        <v>451000</v>
      </c>
      <c r="O379">
        <f t="shared" si="60"/>
        <v>4.2070895522388057</v>
      </c>
      <c r="P379" s="11" t="str">
        <f>IF(ISNUMBER(SEARCH("NUFOSATE",K379)),"Glyphosate",IF(ISNUMBER(SEARCH("HALOXYFOP",K379)),"Haloxyfop - P",IF(ISNUMBER(SEARCH("AZOXYSTROBIN",K379)),"Azoxystrobin",IF(ISNUMBER(SEARCH("ETHEPHON",K379)),"Ethephon",IF(ISNUMBER(SEARCH("KROMO",K379)),"Clorimuron",IF(ISNUMBER(SEARCH("MAESTRO",K379)),"3,5-dibromo-4-hydroxybenzonitrile",))))))</f>
        <v>Glyphosate</v>
      </c>
      <c r="Q379" t="str">
        <f>VLOOKUP(P379,[1]Sheet1!$A$1:$C$40,2,FALSE)</f>
        <v>Nufosate</v>
      </c>
      <c r="R379" t="str">
        <f>VLOOKUP(P379,[1]Sheet1!$A$1:$C$40,3,FALSE)</f>
        <v>Herbicide</v>
      </c>
    </row>
    <row r="380" spans="1:18" ht="22" customHeight="1" x14ac:dyDescent="0.3">
      <c r="A380" s="2">
        <v>43728</v>
      </c>
      <c r="B380" s="12" t="str">
        <f t="shared" si="63"/>
        <v>September, 2019</v>
      </c>
      <c r="C380" s="12" t="str">
        <f t="shared" si="64"/>
        <v>September, 2019´</v>
      </c>
      <c r="D380" s="3" t="s">
        <v>64</v>
      </c>
      <c r="E380" s="13" t="s">
        <v>1938</v>
      </c>
      <c r="F380" s="3" t="s">
        <v>12</v>
      </c>
      <c r="G380" s="3" t="s">
        <v>242</v>
      </c>
      <c r="H380" s="3" t="s">
        <v>243</v>
      </c>
      <c r="I380" s="3" t="s">
        <v>15</v>
      </c>
      <c r="J380" s="3" t="s">
        <v>280</v>
      </c>
      <c r="K380" s="3" t="s">
        <v>334</v>
      </c>
      <c r="L380" s="4">
        <v>127080</v>
      </c>
      <c r="M380" s="4">
        <v>127.08</v>
      </c>
      <c r="N380" s="4">
        <v>534000</v>
      </c>
      <c r="O380">
        <f t="shared" si="60"/>
        <v>4.2020774315391876</v>
      </c>
      <c r="P380" t="str">
        <f t="shared" si="80"/>
        <v>Paraquat</v>
      </c>
      <c r="Q380" t="str">
        <f>VLOOKUP(P380,[1]Sheet1!$A$1:$C$40,2,FALSE)</f>
        <v>Nuquat</v>
      </c>
      <c r="R380" t="str">
        <f>VLOOKUP(P380,[1]Sheet1!$A$1:$C$40,3,FALSE)</f>
        <v>Herbicide</v>
      </c>
    </row>
    <row r="381" spans="1:18" ht="22" customHeight="1" x14ac:dyDescent="0.3">
      <c r="A381" s="5">
        <v>43728</v>
      </c>
      <c r="B381" s="12" t="str">
        <f t="shared" si="63"/>
        <v>September, 2019</v>
      </c>
      <c r="C381" s="12" t="str">
        <f t="shared" si="64"/>
        <v>September, 2019´</v>
      </c>
      <c r="D381" s="6" t="s">
        <v>64</v>
      </c>
      <c r="E381" s="9" t="s">
        <v>1938</v>
      </c>
      <c r="F381" s="6" t="s">
        <v>12</v>
      </c>
      <c r="G381" s="6" t="s">
        <v>242</v>
      </c>
      <c r="H381" s="6" t="s">
        <v>243</v>
      </c>
      <c r="I381" s="6" t="s">
        <v>15</v>
      </c>
      <c r="J381" s="6" t="s">
        <v>280</v>
      </c>
      <c r="K381" s="6" t="s">
        <v>334</v>
      </c>
      <c r="L381" s="7">
        <v>127080</v>
      </c>
      <c r="M381" s="7">
        <v>127.08</v>
      </c>
      <c r="N381" s="7">
        <v>534000</v>
      </c>
      <c r="O381">
        <f t="shared" ref="O381:O444" si="81">N381/L381</f>
        <v>4.2020774315391876</v>
      </c>
      <c r="P381" t="str">
        <f t="shared" si="80"/>
        <v>Paraquat</v>
      </c>
      <c r="Q381" t="str">
        <f>VLOOKUP(P381,[1]Sheet1!$A$1:$C$40,2,FALSE)</f>
        <v>Nuquat</v>
      </c>
      <c r="R381" t="str">
        <f>VLOOKUP(P381,[1]Sheet1!$A$1:$C$40,3,FALSE)</f>
        <v>Herbicide</v>
      </c>
    </row>
    <row r="382" spans="1:18" ht="22" customHeight="1" x14ac:dyDescent="0.3">
      <c r="A382" s="2">
        <v>43728</v>
      </c>
      <c r="B382" s="12" t="str">
        <f t="shared" si="63"/>
        <v>September, 2019</v>
      </c>
      <c r="C382" s="12" t="str">
        <f t="shared" si="64"/>
        <v>September, 2019´</v>
      </c>
      <c r="D382" s="3" t="s">
        <v>37</v>
      </c>
      <c r="E382" s="13" t="s">
        <v>1938</v>
      </c>
      <c r="F382" s="3" t="s">
        <v>20</v>
      </c>
      <c r="G382" s="3" t="s">
        <v>171</v>
      </c>
      <c r="H382" s="3" t="s">
        <v>34</v>
      </c>
      <c r="I382" s="3" t="s">
        <v>21</v>
      </c>
      <c r="J382" s="3" t="s">
        <v>35</v>
      </c>
      <c r="K382" s="3" t="s">
        <v>295</v>
      </c>
      <c r="L382" s="4">
        <v>22032</v>
      </c>
      <c r="M382" s="4">
        <v>22.03</v>
      </c>
      <c r="N382" s="4">
        <v>587000</v>
      </c>
      <c r="O382">
        <f t="shared" si="81"/>
        <v>26.64306463326071</v>
      </c>
      <c r="P382" t="str">
        <f t="shared" ref="P382:P437" si="82">IF(ISNUMBER(SEARCH("IMAZETHAPYR",K382)),"Imazethapyr",IF(ISNUMBER(SEARCH("NIPPON 40",K382)),"Nicosulfuron",IF(ISNUMBER(SEARCH("PICLORAM",K382)),"Picloram",IF(ISNUMBER(SEARCH("GLYPHOSATE",K382)),"Glyphosate",IF(ISNUMBER(SEARCH("FLUTRIAFOL",K382)),"Flutriafol",IF(ISNUMBER(SEARCH("IMIDACLOPRID",K382)),"Imidacloprid",IF(ISNUMBER(SEARCH("CYHALOTHRIN",K382)),"Cyhalothrin","FIX IT")))))))</f>
        <v>Imidacloprid</v>
      </c>
      <c r="Q382" t="str">
        <f>VLOOKUP(P382,[1]Sheet1!$A$1:$C$40,2,FALSE)</f>
        <v>Nuprid</v>
      </c>
      <c r="R382" t="str">
        <f>VLOOKUP(P382,[1]Sheet1!$A$1:$C$40,3,FALSE)</f>
        <v>Insecticide</v>
      </c>
    </row>
    <row r="383" spans="1:18" ht="22" customHeight="1" x14ac:dyDescent="0.3">
      <c r="A383" s="5">
        <v>43728</v>
      </c>
      <c r="B383" s="12" t="str">
        <f t="shared" si="63"/>
        <v>September, 2019</v>
      </c>
      <c r="C383" s="12" t="str">
        <f t="shared" si="64"/>
        <v>September, 2019´</v>
      </c>
      <c r="D383" s="6" t="s">
        <v>64</v>
      </c>
      <c r="E383" s="9" t="s">
        <v>1938</v>
      </c>
      <c r="F383" s="6" t="s">
        <v>12</v>
      </c>
      <c r="G383" s="6" t="s">
        <v>242</v>
      </c>
      <c r="H383" s="6" t="s">
        <v>243</v>
      </c>
      <c r="I383" s="6" t="s">
        <v>15</v>
      </c>
      <c r="J383" s="6" t="s">
        <v>244</v>
      </c>
      <c r="K383" s="6" t="s">
        <v>340</v>
      </c>
      <c r="L383" s="7">
        <v>107200</v>
      </c>
      <c r="M383" s="7">
        <v>107.2</v>
      </c>
      <c r="N383" s="7">
        <v>451000</v>
      </c>
      <c r="O383">
        <f t="shared" si="81"/>
        <v>4.2070895522388057</v>
      </c>
      <c r="P383" s="11" t="str">
        <f>IF(ISNUMBER(SEARCH("NUFOSATE",K383)),"Glyphosate",IF(ISNUMBER(SEARCH("HALOXYFOP",K383)),"Haloxyfop - P",IF(ISNUMBER(SEARCH("AZOXYSTROBIN",K383)),"Azoxystrobin",IF(ISNUMBER(SEARCH("ETHEPHON",K383)),"Ethephon",IF(ISNUMBER(SEARCH("KROMO",K383)),"Clorimuron",IF(ISNUMBER(SEARCH("MAESTRO",K383)),"3,5-dibromo-4-hydroxybenzonitrile",))))))</f>
        <v>Glyphosate</v>
      </c>
      <c r="Q383" t="str">
        <f>VLOOKUP(P383,[1]Sheet1!$A$1:$C$40,2,FALSE)</f>
        <v>Nufosate</v>
      </c>
      <c r="R383" t="str">
        <f>VLOOKUP(P383,[1]Sheet1!$A$1:$C$40,3,FALSE)</f>
        <v>Herbicide</v>
      </c>
    </row>
    <row r="384" spans="1:18" ht="22" customHeight="1" x14ac:dyDescent="0.3">
      <c r="A384" s="2">
        <v>43728</v>
      </c>
      <c r="B384" s="12" t="str">
        <f t="shared" si="63"/>
        <v>September, 2019</v>
      </c>
      <c r="C384" s="12" t="str">
        <f t="shared" si="64"/>
        <v>September, 2019´</v>
      </c>
      <c r="D384" s="3" t="s">
        <v>37</v>
      </c>
      <c r="E384" s="13" t="s">
        <v>1938</v>
      </c>
      <c r="F384" s="3" t="s">
        <v>20</v>
      </c>
      <c r="G384" s="3" t="s">
        <v>171</v>
      </c>
      <c r="H384" s="3" t="s">
        <v>34</v>
      </c>
      <c r="I384" s="3" t="s">
        <v>21</v>
      </c>
      <c r="J384" s="3" t="s">
        <v>35</v>
      </c>
      <c r="K384" s="3" t="s">
        <v>341</v>
      </c>
      <c r="L384" s="4">
        <v>22032</v>
      </c>
      <c r="M384" s="4">
        <v>22.03</v>
      </c>
      <c r="N384" s="4">
        <v>587000</v>
      </c>
      <c r="O384">
        <f t="shared" si="81"/>
        <v>26.64306463326071</v>
      </c>
      <c r="P384" t="str">
        <f t="shared" si="82"/>
        <v>Imidacloprid</v>
      </c>
      <c r="Q384" t="str">
        <f>VLOOKUP(P384,[1]Sheet1!$A$1:$C$40,2,FALSE)</f>
        <v>Nuprid</v>
      </c>
      <c r="R384" t="str">
        <f>VLOOKUP(P384,[1]Sheet1!$A$1:$C$40,3,FALSE)</f>
        <v>Insecticide</v>
      </c>
    </row>
    <row r="385" spans="1:18" ht="22" customHeight="1" x14ac:dyDescent="0.3">
      <c r="A385" s="5">
        <v>43727</v>
      </c>
      <c r="B385" s="12" t="str">
        <f t="shared" si="63"/>
        <v>September, 2019</v>
      </c>
      <c r="C385" s="12" t="str">
        <f t="shared" si="64"/>
        <v>September, 2019´</v>
      </c>
      <c r="D385" s="6" t="s">
        <v>37</v>
      </c>
      <c r="E385" s="9" t="s">
        <v>1938</v>
      </c>
      <c r="F385" s="6" t="s">
        <v>20</v>
      </c>
      <c r="G385" s="6" t="s">
        <v>173</v>
      </c>
      <c r="H385" s="6" t="s">
        <v>174</v>
      </c>
      <c r="I385" s="6" t="s">
        <v>21</v>
      </c>
      <c r="J385" s="6" t="s">
        <v>165</v>
      </c>
      <c r="K385" s="6" t="s">
        <v>342</v>
      </c>
      <c r="L385" s="7">
        <v>21680</v>
      </c>
      <c r="M385" s="7">
        <v>21.68</v>
      </c>
      <c r="N385" s="7">
        <v>312000</v>
      </c>
      <c r="O385">
        <f t="shared" si="81"/>
        <v>14.391143911439114</v>
      </c>
      <c r="P385" t="str">
        <f>IF(ISNUMBER(SEARCH("CIPERMET",K385)),"Cypermethrin",IF(ISNUMBER(SEARCH("MANFIL",K385)),"Mancozeb",IF(ISNUMBER(SEARCH("ISOPROPYLAMINE",K385)),"Isopropylamine",IF(ISNUMBER(SEARCH("CARBENDAZIN",K385)),"Carbendazin",IF(ISNUMBER(SEARCH("CHLORPYRIFOS",K385)),"Chlorpyrifos","FIX IT")))))</f>
        <v>Cypermethrin</v>
      </c>
      <c r="Q385" t="str">
        <f>VLOOKUP(P385,[1]Sheet1!$A$1:$C$40,2,FALSE)</f>
        <v>Not Identified</v>
      </c>
      <c r="R385" t="str">
        <f>VLOOKUP(P385,[1]Sheet1!$A$1:$C$40,3,FALSE)</f>
        <v>Insecticide</v>
      </c>
    </row>
    <row r="386" spans="1:18" ht="22" customHeight="1" x14ac:dyDescent="0.3">
      <c r="A386" s="2">
        <v>43723</v>
      </c>
      <c r="B386" s="12" t="str">
        <f t="shared" si="63"/>
        <v>September, 2019</v>
      </c>
      <c r="C386" s="12" t="str">
        <f t="shared" si="64"/>
        <v>September, 2019´</v>
      </c>
      <c r="D386" s="3" t="s">
        <v>64</v>
      </c>
      <c r="E386" s="13" t="s">
        <v>1938</v>
      </c>
      <c r="F386" s="3" t="s">
        <v>12</v>
      </c>
      <c r="G386" s="3" t="s">
        <v>180</v>
      </c>
      <c r="H386" s="3" t="s">
        <v>14</v>
      </c>
      <c r="I386" s="3" t="s">
        <v>15</v>
      </c>
      <c r="J386" s="3" t="s">
        <v>18</v>
      </c>
      <c r="K386" s="3" t="s">
        <v>188</v>
      </c>
      <c r="L386" s="4">
        <v>14400</v>
      </c>
      <c r="M386" s="4">
        <v>14.4</v>
      </c>
      <c r="N386" s="4">
        <v>60500</v>
      </c>
      <c r="O386">
        <f t="shared" si="81"/>
        <v>4.2013888888888893</v>
      </c>
      <c r="P386" t="str">
        <f t="shared" ref="P386" si="83">IF(ISNUMBER(SEARCH("CLORPIRIFOS",K386)),"Chlorpyrifos",IF(ISNUMBER(SEARCH("TEBUCONAZOLE",K386)),"Tebuconazole",IF(ISNUMBER(SEARCH("ACID",K386)),"2,4-Dichlorophenoxyacetic acid",IF(ISNUMBER(SEARCH("ACETAMIPRID",K386)),"Acetamiprid",IF(ISNUMBER(SEARCH("NUFURON",K386)),"Metsulfuron",IF(ISNUMBER(SEARCH("MONOISOPROPYLAMINE",K386)),"Isopropylamine","FIX IT"))))))</f>
        <v>Metsulfuron</v>
      </c>
      <c r="Q386" t="str">
        <f>VLOOKUP(P386,[1]Sheet1!$A$1:$C$40,2,FALSE)</f>
        <v>Nufuron</v>
      </c>
      <c r="R386" t="str">
        <f>VLOOKUP(P386,[1]Sheet1!$A$1:$C$40,3,FALSE)</f>
        <v>Herbicide</v>
      </c>
    </row>
    <row r="387" spans="1:18" ht="22" customHeight="1" x14ac:dyDescent="0.3">
      <c r="A387" s="5">
        <v>43723</v>
      </c>
      <c r="B387" s="12" t="str">
        <f t="shared" ref="B387:B450" si="84">TEXT(A387,"MMMM, YYYY")</f>
        <v>September, 2019</v>
      </c>
      <c r="C387" s="12" t="str">
        <f t="shared" ref="C387:C450" si="85">B387&amp;"´"</f>
        <v>September, 2019´</v>
      </c>
      <c r="D387" s="6" t="s">
        <v>37</v>
      </c>
      <c r="E387" s="9" t="s">
        <v>1938</v>
      </c>
      <c r="F387" s="6" t="s">
        <v>20</v>
      </c>
      <c r="G387" s="6" t="s">
        <v>38</v>
      </c>
      <c r="H387" s="6" t="s">
        <v>39</v>
      </c>
      <c r="I387" s="6" t="s">
        <v>21</v>
      </c>
      <c r="J387" s="6" t="s">
        <v>40</v>
      </c>
      <c r="K387" s="6" t="s">
        <v>150</v>
      </c>
      <c r="L387" s="7">
        <v>42750</v>
      </c>
      <c r="M387" s="7">
        <v>42.75</v>
      </c>
      <c r="N387" s="7">
        <v>7583000</v>
      </c>
      <c r="O387">
        <f t="shared" si="81"/>
        <v>177.38011695906434</v>
      </c>
      <c r="P387" t="str">
        <f t="shared" si="82"/>
        <v>Cyhalothrin</v>
      </c>
      <c r="Q387" t="str">
        <f>VLOOKUP(P387,[1]Sheet1!$A$1:$C$40,2,FALSE)</f>
        <v>Kaiso</v>
      </c>
      <c r="R387" t="str">
        <f>VLOOKUP(P387,[1]Sheet1!$A$1:$C$40,3,FALSE)</f>
        <v>Pesticide</v>
      </c>
    </row>
    <row r="388" spans="1:18" ht="22" customHeight="1" x14ac:dyDescent="0.3">
      <c r="A388" s="2">
        <v>43721</v>
      </c>
      <c r="B388" s="12" t="str">
        <f t="shared" si="84"/>
        <v>September, 2019</v>
      </c>
      <c r="C388" s="12" t="str">
        <f t="shared" si="85"/>
        <v>September, 2019´</v>
      </c>
      <c r="D388" s="3" t="s">
        <v>64</v>
      </c>
      <c r="E388" s="13" t="s">
        <v>1938</v>
      </c>
      <c r="F388" s="3" t="s">
        <v>12</v>
      </c>
      <c r="G388" s="3" t="s">
        <v>242</v>
      </c>
      <c r="H388" s="3" t="s">
        <v>243</v>
      </c>
      <c r="I388" s="3" t="s">
        <v>15</v>
      </c>
      <c r="J388" s="3" t="s">
        <v>244</v>
      </c>
      <c r="K388" s="3" t="s">
        <v>246</v>
      </c>
      <c r="L388" s="4">
        <v>107200</v>
      </c>
      <c r="M388" s="4">
        <v>107.2</v>
      </c>
      <c r="N388" s="4">
        <v>451000</v>
      </c>
      <c r="O388">
        <f t="shared" si="81"/>
        <v>4.2070895522388057</v>
      </c>
      <c r="P388" t="str">
        <f t="shared" si="82"/>
        <v>Glyphosate</v>
      </c>
      <c r="Q388" t="str">
        <f>VLOOKUP(P388,[1]Sheet1!$A$1:$C$40,2,FALSE)</f>
        <v>Nufosate</v>
      </c>
      <c r="R388" t="str">
        <f>VLOOKUP(P388,[1]Sheet1!$A$1:$C$40,3,FALSE)</f>
        <v>Herbicide</v>
      </c>
    </row>
    <row r="389" spans="1:18" ht="22" customHeight="1" x14ac:dyDescent="0.3">
      <c r="A389" s="5">
        <v>43721</v>
      </c>
      <c r="B389" s="12" t="str">
        <f t="shared" si="84"/>
        <v>September, 2019</v>
      </c>
      <c r="C389" s="12" t="str">
        <f t="shared" si="85"/>
        <v>September, 2019´</v>
      </c>
      <c r="D389" s="6" t="s">
        <v>64</v>
      </c>
      <c r="E389" s="9" t="s">
        <v>1938</v>
      </c>
      <c r="F389" s="6" t="s">
        <v>12</v>
      </c>
      <c r="G389" s="6" t="s">
        <v>242</v>
      </c>
      <c r="H389" s="6" t="s">
        <v>243</v>
      </c>
      <c r="I389" s="6" t="s">
        <v>15</v>
      </c>
      <c r="J389" s="6" t="s">
        <v>244</v>
      </c>
      <c r="K389" s="6" t="s">
        <v>246</v>
      </c>
      <c r="L389" s="7">
        <v>107200</v>
      </c>
      <c r="M389" s="7">
        <v>107.2</v>
      </c>
      <c r="N389" s="7">
        <v>451000</v>
      </c>
      <c r="O389">
        <f t="shared" si="81"/>
        <v>4.2070895522388057</v>
      </c>
      <c r="P389" t="str">
        <f t="shared" si="82"/>
        <v>Glyphosate</v>
      </c>
      <c r="Q389" t="str">
        <f>VLOOKUP(P389,[1]Sheet1!$A$1:$C$40,2,FALSE)</f>
        <v>Nufosate</v>
      </c>
      <c r="R389" t="str">
        <f>VLOOKUP(P389,[1]Sheet1!$A$1:$C$40,3,FALSE)</f>
        <v>Herbicide</v>
      </c>
    </row>
    <row r="390" spans="1:18" ht="22" customHeight="1" x14ac:dyDescent="0.3">
      <c r="A390" s="2">
        <v>43721</v>
      </c>
      <c r="B390" s="12" t="str">
        <f t="shared" si="84"/>
        <v>September, 2019</v>
      </c>
      <c r="C390" s="12" t="str">
        <f t="shared" si="85"/>
        <v>September, 2019´</v>
      </c>
      <c r="D390" s="3" t="s">
        <v>37</v>
      </c>
      <c r="E390" s="13" t="s">
        <v>1938</v>
      </c>
      <c r="F390" s="3" t="s">
        <v>20</v>
      </c>
      <c r="G390" s="3" t="s">
        <v>171</v>
      </c>
      <c r="H390" s="3" t="s">
        <v>34</v>
      </c>
      <c r="I390" s="3" t="s">
        <v>21</v>
      </c>
      <c r="J390" s="3" t="s">
        <v>29</v>
      </c>
      <c r="K390" s="3" t="s">
        <v>252</v>
      </c>
      <c r="L390" s="4">
        <v>93500</v>
      </c>
      <c r="M390" s="4">
        <v>93.5</v>
      </c>
      <c r="N390" s="4">
        <v>1635000</v>
      </c>
      <c r="O390">
        <f t="shared" si="81"/>
        <v>17.486631016042782</v>
      </c>
      <c r="P390" t="str">
        <f t="shared" ref="P390:P396" si="86">IF(ISNUMBER(SEARCH("CLORPIRIFOS",K390)),"Chlorpyrifos",IF(ISNUMBER(SEARCH("TEBUCONAZOLE",K390)),"Tebuconazole",IF(ISNUMBER(SEARCH("ACID",K390)),"2,4-Dichlorophenoxyacetic acid",IF(ISNUMBER(SEARCH("ACETAMIPRID",K390)),"Acetamiprid",IF(ISNUMBER(SEARCH("NUFURON",K390)),"Metsulfuron",IF(ISNUMBER(SEARCH("MONOISOPROPYLAMINE",K390)),"Isopropylamine","FIX IT"))))))</f>
        <v>2,4-Dichlorophenoxyacetic acid</v>
      </c>
      <c r="Q390" t="str">
        <f>VLOOKUP(P390,[1]Sheet1!$A$1:$C$40,2,FALSE)</f>
        <v>2,4 D</v>
      </c>
      <c r="R390" t="str">
        <f>VLOOKUP(P390,[1]Sheet1!$A$1:$C$40,3,FALSE)</f>
        <v>Herbicide</v>
      </c>
    </row>
    <row r="391" spans="1:18" ht="22" customHeight="1" x14ac:dyDescent="0.3">
      <c r="A391" s="5">
        <v>43721</v>
      </c>
      <c r="B391" s="12" t="str">
        <f t="shared" si="84"/>
        <v>September, 2019</v>
      </c>
      <c r="C391" s="12" t="str">
        <f t="shared" si="85"/>
        <v>September, 2019´</v>
      </c>
      <c r="D391" s="6" t="s">
        <v>37</v>
      </c>
      <c r="E391" s="9" t="s">
        <v>1938</v>
      </c>
      <c r="F391" s="6" t="s">
        <v>20</v>
      </c>
      <c r="G391" s="6" t="s">
        <v>180</v>
      </c>
      <c r="H391" s="6" t="s">
        <v>14</v>
      </c>
      <c r="I391" s="6" t="s">
        <v>21</v>
      </c>
      <c r="J391" s="6" t="s">
        <v>54</v>
      </c>
      <c r="K391" s="6" t="s">
        <v>269</v>
      </c>
      <c r="L391" s="7">
        <v>40240</v>
      </c>
      <c r="M391" s="7">
        <v>40.24</v>
      </c>
      <c r="N391" s="7">
        <v>1307000</v>
      </c>
      <c r="O391">
        <f t="shared" si="81"/>
        <v>32.480119284294233</v>
      </c>
      <c r="P391" t="s">
        <v>1914</v>
      </c>
      <c r="Q391" t="str">
        <f>VLOOKUP(P391,[1]Sheet1!$A$1:$C$40,2,FALSE)</f>
        <v>Fluazinan Pestanal</v>
      </c>
      <c r="R391" t="str">
        <f>VLOOKUP(P391,[1]Sheet1!$A$1:$C$40,3,FALSE)</f>
        <v>Fungicide</v>
      </c>
    </row>
    <row r="392" spans="1:18" ht="22" customHeight="1" x14ac:dyDescent="0.3">
      <c r="A392" s="2">
        <v>43721</v>
      </c>
      <c r="B392" s="12" t="str">
        <f t="shared" si="84"/>
        <v>September, 2019</v>
      </c>
      <c r="C392" s="12" t="str">
        <f t="shared" si="85"/>
        <v>September, 2019´</v>
      </c>
      <c r="D392" s="3" t="s">
        <v>37</v>
      </c>
      <c r="E392" s="13" t="s">
        <v>1938</v>
      </c>
      <c r="F392" s="3" t="s">
        <v>20</v>
      </c>
      <c r="G392" s="3" t="s">
        <v>171</v>
      </c>
      <c r="H392" s="3" t="s">
        <v>34</v>
      </c>
      <c r="I392" s="3" t="s">
        <v>21</v>
      </c>
      <c r="J392" s="3" t="s">
        <v>29</v>
      </c>
      <c r="K392" s="3" t="s">
        <v>252</v>
      </c>
      <c r="L392" s="4">
        <v>93500</v>
      </c>
      <c r="M392" s="4">
        <v>93.5</v>
      </c>
      <c r="N392" s="4">
        <v>1635000</v>
      </c>
      <c r="O392">
        <f t="shared" si="81"/>
        <v>17.486631016042782</v>
      </c>
      <c r="P392" t="str">
        <f t="shared" si="86"/>
        <v>2,4-Dichlorophenoxyacetic acid</v>
      </c>
      <c r="Q392" t="str">
        <f>VLOOKUP(P392,[1]Sheet1!$A$1:$C$40,2,FALSE)</f>
        <v>2,4 D</v>
      </c>
      <c r="R392" t="str">
        <f>VLOOKUP(P392,[1]Sheet1!$A$1:$C$40,3,FALSE)</f>
        <v>Herbicide</v>
      </c>
    </row>
    <row r="393" spans="1:18" ht="22" customHeight="1" x14ac:dyDescent="0.3">
      <c r="A393" s="5">
        <v>43719</v>
      </c>
      <c r="B393" s="12" t="str">
        <f t="shared" si="84"/>
        <v>September, 2019</v>
      </c>
      <c r="C393" s="12" t="str">
        <f t="shared" si="85"/>
        <v>September, 2019´</v>
      </c>
      <c r="D393" s="6" t="s">
        <v>37</v>
      </c>
      <c r="E393" s="9" t="s">
        <v>1938</v>
      </c>
      <c r="F393" s="6" t="s">
        <v>20</v>
      </c>
      <c r="G393" s="6" t="s">
        <v>232</v>
      </c>
      <c r="H393" s="6" t="s">
        <v>73</v>
      </c>
      <c r="I393" s="6" t="s">
        <v>21</v>
      </c>
      <c r="J393" s="6" t="s">
        <v>102</v>
      </c>
      <c r="K393" s="6" t="s">
        <v>131</v>
      </c>
      <c r="L393" s="7">
        <v>87408</v>
      </c>
      <c r="M393" s="7">
        <v>87.41</v>
      </c>
      <c r="N393" s="7">
        <v>256000</v>
      </c>
      <c r="O393">
        <f t="shared" si="81"/>
        <v>2.9287937030935383</v>
      </c>
      <c r="P393" t="str">
        <f t="shared" si="86"/>
        <v>Isopropylamine</v>
      </c>
      <c r="Q393" t="str">
        <f>VLOOKUP(P393,[1]Sheet1!$A$1:$C$40,2,FALSE)</f>
        <v>Not Identified</v>
      </c>
      <c r="R393" t="str">
        <f>VLOOKUP(P393,[1]Sheet1!$A$1:$C$40,3,FALSE)</f>
        <v>General Chemical</v>
      </c>
    </row>
    <row r="394" spans="1:18" ht="22" customHeight="1" x14ac:dyDescent="0.3">
      <c r="A394" s="2">
        <v>43719</v>
      </c>
      <c r="B394" s="12" t="str">
        <f t="shared" si="84"/>
        <v>September, 2019</v>
      </c>
      <c r="C394" s="12" t="str">
        <f t="shared" si="85"/>
        <v>September, 2019´</v>
      </c>
      <c r="D394" s="3" t="s">
        <v>37</v>
      </c>
      <c r="E394" s="13" t="s">
        <v>1938</v>
      </c>
      <c r="F394" s="3" t="s">
        <v>20</v>
      </c>
      <c r="G394" s="3" t="s">
        <v>234</v>
      </c>
      <c r="H394" s="3" t="s">
        <v>73</v>
      </c>
      <c r="I394" s="3" t="s">
        <v>21</v>
      </c>
      <c r="J394" s="3" t="s">
        <v>77</v>
      </c>
      <c r="K394" s="3" t="s">
        <v>343</v>
      </c>
      <c r="L394" s="4">
        <v>17410</v>
      </c>
      <c r="M394" s="4">
        <v>17.41</v>
      </c>
      <c r="N394" s="4">
        <v>43000</v>
      </c>
      <c r="O394">
        <f t="shared" si="81"/>
        <v>2.469844916714532</v>
      </c>
      <c r="P394" t="str">
        <f t="shared" ref="P394:P395" si="87">IF(ISNUMBER(SEARCH("TRITON",K394)),"Surfactant",IF(ISNUMBER(SEARCH("DIMETHYLAMINE",K394)),"Dimethylamine",IF(ISNUMBER(SEARCH("FLUAZINAN",K394)),"Fluazinan","FIX IT")))</f>
        <v>Surfactant</v>
      </c>
      <c r="Q394" t="str">
        <f>VLOOKUP(P394,[1]Sheet1!$A$1:$C$40,2,FALSE)</f>
        <v>Triton</v>
      </c>
      <c r="R394" t="str">
        <f>VLOOKUP(P394,[1]Sheet1!$A$1:$C$40,3,FALSE)</f>
        <v>Surfactant</v>
      </c>
    </row>
    <row r="395" spans="1:18" ht="22" customHeight="1" x14ac:dyDescent="0.3">
      <c r="A395" s="5">
        <v>43719</v>
      </c>
      <c r="B395" s="12" t="str">
        <f t="shared" si="84"/>
        <v>September, 2019</v>
      </c>
      <c r="C395" s="12" t="str">
        <f t="shared" si="85"/>
        <v>September, 2019´</v>
      </c>
      <c r="D395" s="6" t="s">
        <v>37</v>
      </c>
      <c r="E395" s="9" t="s">
        <v>1938</v>
      </c>
      <c r="F395" s="6" t="s">
        <v>20</v>
      </c>
      <c r="G395" s="6" t="s">
        <v>234</v>
      </c>
      <c r="H395" s="6" t="s">
        <v>73</v>
      </c>
      <c r="I395" s="6" t="s">
        <v>21</v>
      </c>
      <c r="J395" s="6" t="s">
        <v>77</v>
      </c>
      <c r="K395" s="6" t="s">
        <v>344</v>
      </c>
      <c r="L395" s="7">
        <v>17410</v>
      </c>
      <c r="M395" s="7">
        <v>17.41</v>
      </c>
      <c r="N395" s="7">
        <v>43000</v>
      </c>
      <c r="O395">
        <f t="shared" si="81"/>
        <v>2.469844916714532</v>
      </c>
      <c r="P395" t="str">
        <f t="shared" si="87"/>
        <v>Surfactant</v>
      </c>
      <c r="Q395" t="str">
        <f>VLOOKUP(P395,[1]Sheet1!$A$1:$C$40,2,FALSE)</f>
        <v>Triton</v>
      </c>
      <c r="R395" t="str">
        <f>VLOOKUP(P395,[1]Sheet1!$A$1:$C$40,3,FALSE)</f>
        <v>Surfactant</v>
      </c>
    </row>
    <row r="396" spans="1:18" ht="22" customHeight="1" x14ac:dyDescent="0.3">
      <c r="A396" s="2">
        <v>43719</v>
      </c>
      <c r="B396" s="12" t="str">
        <f t="shared" si="84"/>
        <v>September, 2019</v>
      </c>
      <c r="C396" s="12" t="str">
        <f t="shared" si="85"/>
        <v>September, 2019´</v>
      </c>
      <c r="D396" s="3" t="s">
        <v>37</v>
      </c>
      <c r="E396" s="13" t="s">
        <v>1938</v>
      </c>
      <c r="F396" s="3" t="s">
        <v>20</v>
      </c>
      <c r="G396" s="3" t="s">
        <v>232</v>
      </c>
      <c r="H396" s="3" t="s">
        <v>73</v>
      </c>
      <c r="I396" s="3" t="s">
        <v>21</v>
      </c>
      <c r="J396" s="3" t="s">
        <v>74</v>
      </c>
      <c r="K396" s="3" t="s">
        <v>75</v>
      </c>
      <c r="L396" s="4">
        <v>102105</v>
      </c>
      <c r="M396" s="4">
        <v>102.11</v>
      </c>
      <c r="N396" s="4">
        <v>299000</v>
      </c>
      <c r="O396">
        <f t="shared" si="81"/>
        <v>2.9283580627785124</v>
      </c>
      <c r="P396" t="str">
        <f t="shared" si="86"/>
        <v>Isopropylamine</v>
      </c>
      <c r="Q396" t="str">
        <f>VLOOKUP(P396,[1]Sheet1!$A$1:$C$40,2,FALSE)</f>
        <v>Not Identified</v>
      </c>
      <c r="R396" t="str">
        <f>VLOOKUP(P396,[1]Sheet1!$A$1:$C$40,3,FALSE)</f>
        <v>General Chemical</v>
      </c>
    </row>
    <row r="397" spans="1:18" ht="22" customHeight="1" x14ac:dyDescent="0.3">
      <c r="A397" s="5">
        <v>43719</v>
      </c>
      <c r="B397" s="12" t="str">
        <f t="shared" si="84"/>
        <v>September, 2019</v>
      </c>
      <c r="C397" s="12" t="str">
        <f t="shared" si="85"/>
        <v>September, 2019´</v>
      </c>
      <c r="D397" s="6" t="s">
        <v>37</v>
      </c>
      <c r="E397" s="9" t="s">
        <v>1938</v>
      </c>
      <c r="F397" s="6" t="s">
        <v>20</v>
      </c>
      <c r="G397" s="6" t="s">
        <v>234</v>
      </c>
      <c r="H397" s="6" t="s">
        <v>73</v>
      </c>
      <c r="I397" s="6" t="s">
        <v>21</v>
      </c>
      <c r="J397" s="6" t="s">
        <v>77</v>
      </c>
      <c r="K397" s="6" t="s">
        <v>218</v>
      </c>
      <c r="L397" s="7">
        <v>52231</v>
      </c>
      <c r="M397" s="7">
        <v>52.23</v>
      </c>
      <c r="N397" s="7">
        <v>129000</v>
      </c>
      <c r="O397">
        <f t="shared" si="81"/>
        <v>2.4697976297601043</v>
      </c>
      <c r="P397" t="str">
        <f t="shared" ref="P397" si="88">IF(ISNUMBER(SEARCH("TRITON",K397)),"Surfactant",IF(ISNUMBER(SEARCH("DIMETHYLAMINE",K397)),"Dimethylamine",IF(ISNUMBER(SEARCH("FLUAZINAN",K397)),"Fluazinan","FIX IT")))</f>
        <v>Surfactant</v>
      </c>
      <c r="Q397" t="str">
        <f>VLOOKUP(P397,[1]Sheet1!$A$1:$C$40,2,FALSE)</f>
        <v>Triton</v>
      </c>
      <c r="R397" t="str">
        <f>VLOOKUP(P397,[1]Sheet1!$A$1:$C$40,3,FALSE)</f>
        <v>Surfactant</v>
      </c>
    </row>
    <row r="398" spans="1:18" ht="22" customHeight="1" x14ac:dyDescent="0.3">
      <c r="A398" s="2">
        <v>43716</v>
      </c>
      <c r="B398" s="12" t="str">
        <f t="shared" si="84"/>
        <v>September, 2019</v>
      </c>
      <c r="C398" s="12" t="str">
        <f t="shared" si="85"/>
        <v>September, 2019´</v>
      </c>
      <c r="D398" s="3" t="s">
        <v>37</v>
      </c>
      <c r="E398" s="13" t="s">
        <v>1938</v>
      </c>
      <c r="F398" s="3" t="s">
        <v>20</v>
      </c>
      <c r="G398" s="3" t="s">
        <v>86</v>
      </c>
      <c r="H398" s="3" t="s">
        <v>87</v>
      </c>
      <c r="I398" s="3" t="s">
        <v>21</v>
      </c>
      <c r="J398" s="3" t="s">
        <v>82</v>
      </c>
      <c r="K398" s="3" t="s">
        <v>345</v>
      </c>
      <c r="L398" s="4">
        <v>128380.01</v>
      </c>
      <c r="M398" s="4">
        <v>128.38</v>
      </c>
      <c r="N398" s="4">
        <v>444000</v>
      </c>
      <c r="O398">
        <f t="shared" si="81"/>
        <v>3.4584823602989281</v>
      </c>
      <c r="P398" t="s">
        <v>1915</v>
      </c>
      <c r="Q398" t="str">
        <f>VLOOKUP(P398,[1]Sheet1!$A$1:$C$40,2,FALSE)</f>
        <v>Not Identified</v>
      </c>
      <c r="R398" t="str">
        <f>VLOOKUP(P398,[1]Sheet1!$A$1:$C$40,3,FALSE)</f>
        <v>General Chemical</v>
      </c>
    </row>
    <row r="399" spans="1:18" ht="22" customHeight="1" x14ac:dyDescent="0.3">
      <c r="A399" s="5">
        <v>43716</v>
      </c>
      <c r="B399" s="12" t="str">
        <f t="shared" si="84"/>
        <v>September, 2019</v>
      </c>
      <c r="C399" s="12" t="str">
        <f t="shared" si="85"/>
        <v>September, 2019´</v>
      </c>
      <c r="D399" s="6" t="s">
        <v>37</v>
      </c>
      <c r="E399" s="9" t="s">
        <v>1938</v>
      </c>
      <c r="F399" s="6" t="s">
        <v>20</v>
      </c>
      <c r="G399" s="6" t="s">
        <v>38</v>
      </c>
      <c r="H399" s="6" t="s">
        <v>39</v>
      </c>
      <c r="I399" s="6" t="s">
        <v>21</v>
      </c>
      <c r="J399" s="6" t="s">
        <v>40</v>
      </c>
      <c r="K399" s="6" t="s">
        <v>346</v>
      </c>
      <c r="L399" s="7">
        <v>21375</v>
      </c>
      <c r="M399" s="7">
        <v>21.38</v>
      </c>
      <c r="N399" s="7">
        <v>3791000</v>
      </c>
      <c r="O399">
        <f t="shared" si="81"/>
        <v>177.35672514619884</v>
      </c>
      <c r="P399" t="str">
        <f t="shared" si="82"/>
        <v>Cyhalothrin</v>
      </c>
      <c r="Q399" t="str">
        <f>VLOOKUP(P399,[1]Sheet1!$A$1:$C$40,2,FALSE)</f>
        <v>Kaiso</v>
      </c>
      <c r="R399" t="str">
        <f>VLOOKUP(P399,[1]Sheet1!$A$1:$C$40,3,FALSE)</f>
        <v>Pesticide</v>
      </c>
    </row>
    <row r="400" spans="1:18" ht="22" customHeight="1" x14ac:dyDescent="0.3">
      <c r="A400" s="2">
        <v>43716</v>
      </c>
      <c r="B400" s="12" t="str">
        <f t="shared" si="84"/>
        <v>September, 2019</v>
      </c>
      <c r="C400" s="12" t="str">
        <f t="shared" si="85"/>
        <v>September, 2019´</v>
      </c>
      <c r="D400" s="3" t="s">
        <v>37</v>
      </c>
      <c r="E400" s="13" t="s">
        <v>1938</v>
      </c>
      <c r="F400" s="3" t="s">
        <v>20</v>
      </c>
      <c r="G400" s="3" t="s">
        <v>86</v>
      </c>
      <c r="H400" s="3" t="s">
        <v>87</v>
      </c>
      <c r="I400" s="3" t="s">
        <v>21</v>
      </c>
      <c r="J400" s="3" t="s">
        <v>82</v>
      </c>
      <c r="K400" s="3" t="s">
        <v>347</v>
      </c>
      <c r="L400" s="4">
        <v>128649.99</v>
      </c>
      <c r="M400" s="4">
        <v>128.65</v>
      </c>
      <c r="N400" s="4">
        <v>445000</v>
      </c>
      <c r="O400">
        <f t="shared" si="81"/>
        <v>3.4589975483091759</v>
      </c>
      <c r="P400" t="s">
        <v>1915</v>
      </c>
      <c r="Q400" t="str">
        <f>VLOOKUP(P400,[1]Sheet1!$A$1:$C$40,2,FALSE)</f>
        <v>Not Identified</v>
      </c>
      <c r="R400" t="str">
        <f>VLOOKUP(P400,[1]Sheet1!$A$1:$C$40,3,FALSE)</f>
        <v>General Chemical</v>
      </c>
    </row>
    <row r="401" spans="1:18" ht="22" customHeight="1" x14ac:dyDescent="0.3">
      <c r="A401" s="5">
        <v>43715</v>
      </c>
      <c r="B401" s="12" t="str">
        <f t="shared" si="84"/>
        <v>September, 2019</v>
      </c>
      <c r="C401" s="12" t="str">
        <f t="shared" si="85"/>
        <v>September, 2019´</v>
      </c>
      <c r="D401" s="6" t="s">
        <v>64</v>
      </c>
      <c r="E401" s="9" t="s">
        <v>1938</v>
      </c>
      <c r="F401" s="6" t="s">
        <v>12</v>
      </c>
      <c r="G401" s="6" t="s">
        <v>242</v>
      </c>
      <c r="H401" s="6" t="s">
        <v>243</v>
      </c>
      <c r="I401" s="6" t="s">
        <v>15</v>
      </c>
      <c r="J401" s="6" t="s">
        <v>280</v>
      </c>
      <c r="K401" s="6" t="s">
        <v>281</v>
      </c>
      <c r="L401" s="7">
        <v>127080</v>
      </c>
      <c r="M401" s="7">
        <v>127.08</v>
      </c>
      <c r="N401" s="7">
        <v>534000</v>
      </c>
      <c r="O401">
        <f t="shared" si="81"/>
        <v>4.2020774315391876</v>
      </c>
      <c r="P401" t="str">
        <f t="shared" ref="P401:P402" si="89">IF(ISNUMBER(SEARCH("XYLENE",K401)),"Xylene",IF(ISNUMBER(SEARCH("PARAQUAT",K401)),"Paraquat",IF(ISNUMBER(SEARCH("LUFENURON",K401)),"Lufenuron",IF(ISNUMBER(SEARCH("CLETHODIM",K401)),"Clethodim",IF(ISNUMBER(SEARCH("ABAMECTIN",K401)),"Abamectin")))))</f>
        <v>Paraquat</v>
      </c>
      <c r="Q401" t="str">
        <f>VLOOKUP(P401,[1]Sheet1!$A$1:$C$40,2,FALSE)</f>
        <v>Nuquat</v>
      </c>
      <c r="R401" t="str">
        <f>VLOOKUP(P401,[1]Sheet1!$A$1:$C$40,3,FALSE)</f>
        <v>Herbicide</v>
      </c>
    </row>
    <row r="402" spans="1:18" ht="22" customHeight="1" x14ac:dyDescent="0.3">
      <c r="A402" s="2">
        <v>43715</v>
      </c>
      <c r="B402" s="12" t="str">
        <f t="shared" si="84"/>
        <v>September, 2019</v>
      </c>
      <c r="C402" s="12" t="str">
        <f t="shared" si="85"/>
        <v>September, 2019´</v>
      </c>
      <c r="D402" s="3" t="s">
        <v>64</v>
      </c>
      <c r="E402" s="13" t="s">
        <v>1938</v>
      </c>
      <c r="F402" s="3" t="s">
        <v>12</v>
      </c>
      <c r="G402" s="3" t="s">
        <v>242</v>
      </c>
      <c r="H402" s="3" t="s">
        <v>243</v>
      </c>
      <c r="I402" s="3" t="s">
        <v>15</v>
      </c>
      <c r="J402" s="3" t="s">
        <v>280</v>
      </c>
      <c r="K402" s="3" t="s">
        <v>328</v>
      </c>
      <c r="L402" s="4">
        <v>101664</v>
      </c>
      <c r="M402" s="4">
        <v>101.66</v>
      </c>
      <c r="N402" s="4">
        <v>427000</v>
      </c>
      <c r="O402">
        <f t="shared" si="81"/>
        <v>4.2001101668240475</v>
      </c>
      <c r="P402" t="str">
        <f t="shared" si="89"/>
        <v>Paraquat</v>
      </c>
      <c r="Q402" t="str">
        <f>VLOOKUP(P402,[1]Sheet1!$A$1:$C$40,2,FALSE)</f>
        <v>Nuquat</v>
      </c>
      <c r="R402" t="str">
        <f>VLOOKUP(P402,[1]Sheet1!$A$1:$C$40,3,FALSE)</f>
        <v>Herbicide</v>
      </c>
    </row>
    <row r="403" spans="1:18" ht="22" customHeight="1" x14ac:dyDescent="0.3">
      <c r="A403" s="5">
        <v>43715</v>
      </c>
      <c r="B403" s="12" t="str">
        <f t="shared" si="84"/>
        <v>September, 2019</v>
      </c>
      <c r="C403" s="12" t="str">
        <f t="shared" si="85"/>
        <v>September, 2019´</v>
      </c>
      <c r="D403" s="6" t="s">
        <v>37</v>
      </c>
      <c r="E403" s="9" t="s">
        <v>1938</v>
      </c>
      <c r="F403" s="6" t="s">
        <v>20</v>
      </c>
      <c r="G403" s="6" t="s">
        <v>171</v>
      </c>
      <c r="H403" s="6" t="s">
        <v>34</v>
      </c>
      <c r="I403" s="6" t="s">
        <v>21</v>
      </c>
      <c r="J403" s="6" t="s">
        <v>29</v>
      </c>
      <c r="K403" s="6" t="s">
        <v>267</v>
      </c>
      <c r="L403" s="7">
        <v>93500</v>
      </c>
      <c r="M403" s="7">
        <v>93.5</v>
      </c>
      <c r="N403" s="7">
        <v>1635000</v>
      </c>
      <c r="O403">
        <f t="shared" si="81"/>
        <v>17.486631016042782</v>
      </c>
      <c r="P403" t="str">
        <f t="shared" ref="P403:P409" si="90">IF(ISNUMBER(SEARCH("CLORPIRIFOS",K403)),"Chlorpyrifos",IF(ISNUMBER(SEARCH("TEBUCONAZOLE",K403)),"Tebuconazole",IF(ISNUMBER(SEARCH("ACID",K403)),"2,4-Dichlorophenoxyacetic acid",IF(ISNUMBER(SEARCH("ACETAMIPRID",K403)),"Acetamiprid",IF(ISNUMBER(SEARCH("NUFURON",K403)),"Metsulfuron",IF(ISNUMBER(SEARCH("MONOISOPROPYLAMINE",K403)),"Isopropylamine","FIX IT"))))))</f>
        <v>2,4-Dichlorophenoxyacetic acid</v>
      </c>
      <c r="Q403" t="str">
        <f>VLOOKUP(P403,[1]Sheet1!$A$1:$C$40,2,FALSE)</f>
        <v>2,4 D</v>
      </c>
      <c r="R403" t="str">
        <f>VLOOKUP(P403,[1]Sheet1!$A$1:$C$40,3,FALSE)</f>
        <v>Herbicide</v>
      </c>
    </row>
    <row r="404" spans="1:18" ht="22" customHeight="1" x14ac:dyDescent="0.3">
      <c r="A404" s="2">
        <v>43715</v>
      </c>
      <c r="B404" s="12" t="str">
        <f t="shared" si="84"/>
        <v>September, 2019</v>
      </c>
      <c r="C404" s="12" t="str">
        <f t="shared" si="85"/>
        <v>September, 2019´</v>
      </c>
      <c r="D404" s="3" t="s">
        <v>64</v>
      </c>
      <c r="E404" s="13" t="s">
        <v>1938</v>
      </c>
      <c r="F404" s="3" t="s">
        <v>12</v>
      </c>
      <c r="G404" s="3" t="s">
        <v>242</v>
      </c>
      <c r="H404" s="3" t="s">
        <v>243</v>
      </c>
      <c r="I404" s="3" t="s">
        <v>15</v>
      </c>
      <c r="J404" s="3" t="s">
        <v>280</v>
      </c>
      <c r="K404" s="3" t="s">
        <v>281</v>
      </c>
      <c r="L404" s="4">
        <v>127080</v>
      </c>
      <c r="M404" s="4">
        <v>127.08</v>
      </c>
      <c r="N404" s="4">
        <v>534000</v>
      </c>
      <c r="O404">
        <f t="shared" si="81"/>
        <v>4.2020774315391876</v>
      </c>
      <c r="P404" t="str">
        <f t="shared" ref="P404:P405" si="91">IF(ISNUMBER(SEARCH("XYLENE",K404)),"Xylene",IF(ISNUMBER(SEARCH("PARAQUAT",K404)),"Paraquat",IF(ISNUMBER(SEARCH("LUFENURON",K404)),"Lufenuron",IF(ISNUMBER(SEARCH("CLETHODIM",K404)),"Clethodim",IF(ISNUMBER(SEARCH("ABAMECTIN",K404)),"Abamectin")))))</f>
        <v>Paraquat</v>
      </c>
      <c r="Q404" t="str">
        <f>VLOOKUP(P404,[1]Sheet1!$A$1:$C$40,2,FALSE)</f>
        <v>Nuquat</v>
      </c>
      <c r="R404" t="str">
        <f>VLOOKUP(P404,[1]Sheet1!$A$1:$C$40,3,FALSE)</f>
        <v>Herbicide</v>
      </c>
    </row>
    <row r="405" spans="1:18" ht="22" customHeight="1" x14ac:dyDescent="0.3">
      <c r="A405" s="5">
        <v>43715</v>
      </c>
      <c r="B405" s="12" t="str">
        <f t="shared" si="84"/>
        <v>September, 2019</v>
      </c>
      <c r="C405" s="12" t="str">
        <f t="shared" si="85"/>
        <v>September, 2019´</v>
      </c>
      <c r="D405" s="6" t="s">
        <v>64</v>
      </c>
      <c r="E405" s="9" t="s">
        <v>1938</v>
      </c>
      <c r="F405" s="6" t="s">
        <v>12</v>
      </c>
      <c r="G405" s="6" t="s">
        <v>242</v>
      </c>
      <c r="H405" s="6" t="s">
        <v>243</v>
      </c>
      <c r="I405" s="6" t="s">
        <v>15</v>
      </c>
      <c r="J405" s="6" t="s">
        <v>280</v>
      </c>
      <c r="K405" s="6" t="s">
        <v>281</v>
      </c>
      <c r="L405" s="7">
        <v>127080</v>
      </c>
      <c r="M405" s="7">
        <v>127.08</v>
      </c>
      <c r="N405" s="7">
        <v>534000</v>
      </c>
      <c r="O405">
        <f t="shared" si="81"/>
        <v>4.2020774315391876</v>
      </c>
      <c r="P405" t="str">
        <f t="shared" si="91"/>
        <v>Paraquat</v>
      </c>
      <c r="Q405" t="str">
        <f>VLOOKUP(P405,[1]Sheet1!$A$1:$C$40,2,FALSE)</f>
        <v>Nuquat</v>
      </c>
      <c r="R405" t="str">
        <f>VLOOKUP(P405,[1]Sheet1!$A$1:$C$40,3,FALSE)</f>
        <v>Herbicide</v>
      </c>
    </row>
    <row r="406" spans="1:18" ht="22" customHeight="1" x14ac:dyDescent="0.3">
      <c r="A406" s="2">
        <v>43715</v>
      </c>
      <c r="B406" s="12" t="str">
        <f t="shared" si="84"/>
        <v>September, 2019</v>
      </c>
      <c r="C406" s="12" t="str">
        <f t="shared" si="85"/>
        <v>September, 2019´</v>
      </c>
      <c r="D406" s="3" t="s">
        <v>37</v>
      </c>
      <c r="E406" s="13" t="s">
        <v>1938</v>
      </c>
      <c r="F406" s="3" t="s">
        <v>20</v>
      </c>
      <c r="G406" s="3" t="s">
        <v>171</v>
      </c>
      <c r="H406" s="3" t="s">
        <v>34</v>
      </c>
      <c r="I406" s="3" t="s">
        <v>21</v>
      </c>
      <c r="J406" s="3" t="s">
        <v>29</v>
      </c>
      <c r="K406" s="3" t="s">
        <v>348</v>
      </c>
      <c r="L406" s="4">
        <v>93500</v>
      </c>
      <c r="M406" s="4">
        <v>93.5</v>
      </c>
      <c r="N406" s="4">
        <v>1635000</v>
      </c>
      <c r="O406">
        <f t="shared" si="81"/>
        <v>17.486631016042782</v>
      </c>
      <c r="P406" t="str">
        <f t="shared" si="90"/>
        <v>2,4-Dichlorophenoxyacetic acid</v>
      </c>
      <c r="Q406" t="str">
        <f>VLOOKUP(P406,[1]Sheet1!$A$1:$C$40,2,FALSE)</f>
        <v>2,4 D</v>
      </c>
      <c r="R406" t="str">
        <f>VLOOKUP(P406,[1]Sheet1!$A$1:$C$40,3,FALSE)</f>
        <v>Herbicide</v>
      </c>
    </row>
    <row r="407" spans="1:18" ht="22" customHeight="1" x14ac:dyDescent="0.3">
      <c r="A407" s="5">
        <v>43715</v>
      </c>
      <c r="B407" s="12" t="str">
        <f t="shared" si="84"/>
        <v>September, 2019</v>
      </c>
      <c r="C407" s="12" t="str">
        <f t="shared" si="85"/>
        <v>September, 2019´</v>
      </c>
      <c r="D407" s="6" t="s">
        <v>64</v>
      </c>
      <c r="E407" s="9" t="s">
        <v>1938</v>
      </c>
      <c r="F407" s="6" t="s">
        <v>12</v>
      </c>
      <c r="G407" s="6" t="s">
        <v>242</v>
      </c>
      <c r="H407" s="6" t="s">
        <v>243</v>
      </c>
      <c r="I407" s="6" t="s">
        <v>15</v>
      </c>
      <c r="J407" s="6" t="s">
        <v>280</v>
      </c>
      <c r="K407" s="6" t="s">
        <v>281</v>
      </c>
      <c r="L407" s="7">
        <v>127080</v>
      </c>
      <c r="M407" s="7">
        <v>127.08</v>
      </c>
      <c r="N407" s="7">
        <v>534000</v>
      </c>
      <c r="O407">
        <f t="shared" si="81"/>
        <v>4.2020774315391876</v>
      </c>
      <c r="P407" t="str">
        <f>IF(ISNUMBER(SEARCH("XYLENE",K407)),"Xylene",IF(ISNUMBER(SEARCH("PARAQUAT",K407)),"Paraquat",IF(ISNUMBER(SEARCH("LUFENURON",K407)),"Lufenuron",IF(ISNUMBER(SEARCH("CLETHODIM",K407)),"Clethodim",IF(ISNUMBER(SEARCH("ABAMECTIN",K407)),"Abamectin")))))</f>
        <v>Paraquat</v>
      </c>
      <c r="Q407" t="str">
        <f>VLOOKUP(P407,[1]Sheet1!$A$1:$C$40,2,FALSE)</f>
        <v>Nuquat</v>
      </c>
      <c r="R407" t="str">
        <f>VLOOKUP(P407,[1]Sheet1!$A$1:$C$40,3,FALSE)</f>
        <v>Herbicide</v>
      </c>
    </row>
    <row r="408" spans="1:18" ht="22" customHeight="1" x14ac:dyDescent="0.3">
      <c r="A408" s="2">
        <v>43715</v>
      </c>
      <c r="B408" s="12" t="str">
        <f t="shared" si="84"/>
        <v>September, 2019</v>
      </c>
      <c r="C408" s="12" t="str">
        <f t="shared" si="85"/>
        <v>September, 2019´</v>
      </c>
      <c r="D408" s="3" t="s">
        <v>64</v>
      </c>
      <c r="E408" s="13" t="s">
        <v>1938</v>
      </c>
      <c r="F408" s="3" t="s">
        <v>12</v>
      </c>
      <c r="G408" s="3" t="s">
        <v>203</v>
      </c>
      <c r="H408" s="3" t="s">
        <v>39</v>
      </c>
      <c r="I408" s="3" t="s">
        <v>15</v>
      </c>
      <c r="J408" s="3" t="s">
        <v>204</v>
      </c>
      <c r="K408" s="3" t="s">
        <v>349</v>
      </c>
      <c r="L408" s="4">
        <v>150920</v>
      </c>
      <c r="M408" s="4">
        <v>150.91999999999999</v>
      </c>
      <c r="N408" s="4">
        <v>457000</v>
      </c>
      <c r="O408">
        <f t="shared" si="81"/>
        <v>3.028094354624967</v>
      </c>
      <c r="P408" t="str">
        <f t="shared" ref="P408" si="92">IF(ISNUMBER(SEARCH("CIPERMET",K408)),"Cypermethrin",IF(ISNUMBER(SEARCH("MANFIL",K408)),"Mancozeb",IF(ISNUMBER(SEARCH("ISOPROPYLAMINE",K408)),"Isopropylamine",IF(ISNUMBER(SEARCH("CARBENDAZIN",K408)),"Carbendazin",IF(ISNUMBER(SEARCH("CHLORPYRIFOS",K408)),"Chlorpyrifos","FIX IT")))))</f>
        <v>Mancozeb</v>
      </c>
      <c r="Q408" t="str">
        <f>VLOOKUP(P408,[1]Sheet1!$A$1:$C$40,2,FALSE)</f>
        <v>Manfill 800 WP</v>
      </c>
      <c r="R408" t="str">
        <f>VLOOKUP(P408,[1]Sheet1!$A$1:$C$40,3,FALSE)</f>
        <v>Fungicide</v>
      </c>
    </row>
    <row r="409" spans="1:18" ht="22" customHeight="1" x14ac:dyDescent="0.3">
      <c r="A409" s="5">
        <v>43715</v>
      </c>
      <c r="B409" s="12" t="str">
        <f t="shared" si="84"/>
        <v>September, 2019</v>
      </c>
      <c r="C409" s="12" t="str">
        <f t="shared" si="85"/>
        <v>September, 2019´</v>
      </c>
      <c r="D409" s="6" t="s">
        <v>37</v>
      </c>
      <c r="E409" s="9" t="s">
        <v>1938</v>
      </c>
      <c r="F409" s="6" t="s">
        <v>20</v>
      </c>
      <c r="G409" s="6" t="s">
        <v>27</v>
      </c>
      <c r="H409" s="6" t="s">
        <v>28</v>
      </c>
      <c r="I409" s="6" t="s">
        <v>21</v>
      </c>
      <c r="J409" s="6" t="s">
        <v>29</v>
      </c>
      <c r="K409" s="6" t="s">
        <v>350</v>
      </c>
      <c r="L409" s="7">
        <v>102400</v>
      </c>
      <c r="M409" s="7">
        <v>102.4</v>
      </c>
      <c r="N409" s="7">
        <v>1079000</v>
      </c>
      <c r="O409">
        <f t="shared" si="81"/>
        <v>10.537109375</v>
      </c>
      <c r="P409" t="str">
        <f t="shared" si="90"/>
        <v>2,4-Dichlorophenoxyacetic acid</v>
      </c>
      <c r="Q409" t="str">
        <f>VLOOKUP(P409,[1]Sheet1!$A$1:$C$40,2,FALSE)</f>
        <v>2,4 D</v>
      </c>
      <c r="R409" t="str">
        <f>VLOOKUP(P409,[1]Sheet1!$A$1:$C$40,3,FALSE)</f>
        <v>Herbicide</v>
      </c>
    </row>
    <row r="410" spans="1:18" ht="22" customHeight="1" x14ac:dyDescent="0.3">
      <c r="A410" s="2">
        <v>43710</v>
      </c>
      <c r="B410" s="12" t="str">
        <f t="shared" si="84"/>
        <v>September, 2019</v>
      </c>
      <c r="C410" s="12" t="str">
        <f t="shared" si="85"/>
        <v>September, 2019´</v>
      </c>
      <c r="D410" s="3" t="s">
        <v>37</v>
      </c>
      <c r="E410" s="13" t="s">
        <v>1938</v>
      </c>
      <c r="F410" s="3" t="s">
        <v>20</v>
      </c>
      <c r="G410" s="3" t="s">
        <v>351</v>
      </c>
      <c r="H410" s="3" t="s">
        <v>14</v>
      </c>
      <c r="I410" s="3" t="s">
        <v>21</v>
      </c>
      <c r="J410" s="3" t="s">
        <v>326</v>
      </c>
      <c r="K410" s="3" t="s">
        <v>352</v>
      </c>
      <c r="L410" s="4">
        <v>16800</v>
      </c>
      <c r="M410" s="4">
        <v>16.8</v>
      </c>
      <c r="N410" s="4">
        <v>407000</v>
      </c>
      <c r="O410">
        <f t="shared" si="81"/>
        <v>24.226190476190474</v>
      </c>
      <c r="P410" t="str">
        <f>IF(ISNUMBER(SEARCH("XYLENE",K410)),"Xylene",IF(ISNUMBER(SEARCH("PARAQUAT",K410)),"Paraquat",IF(ISNUMBER(SEARCH("LUFENURON",K410)),"Lufenuron",IF(ISNUMBER(SEARCH("CLETHODIM",K410)),"Clethodim",IF(ISNUMBER(SEARCH("ABAMECTIN",K410)),"Abamectin")))))</f>
        <v>Abamectin</v>
      </c>
      <c r="Q410" t="str">
        <f>VLOOKUP(P410,[1]Sheet1!$A$1:$C$40,2,FALSE)</f>
        <v>Not Identified</v>
      </c>
      <c r="R410" t="str">
        <f>VLOOKUP(P410,[1]Sheet1!$A$1:$C$40,3,FALSE)</f>
        <v>Insecticide</v>
      </c>
    </row>
    <row r="411" spans="1:18" ht="22" customHeight="1" x14ac:dyDescent="0.3">
      <c r="A411" s="5">
        <v>43709</v>
      </c>
      <c r="B411" s="12" t="str">
        <f t="shared" si="84"/>
        <v>September, 2019</v>
      </c>
      <c r="C411" s="12" t="str">
        <f t="shared" si="85"/>
        <v>September, 2019´</v>
      </c>
      <c r="D411" s="6" t="s">
        <v>37</v>
      </c>
      <c r="E411" s="9" t="s">
        <v>1938</v>
      </c>
      <c r="F411" s="6" t="s">
        <v>20</v>
      </c>
      <c r="G411" s="6" t="s">
        <v>38</v>
      </c>
      <c r="H411" s="6" t="s">
        <v>39</v>
      </c>
      <c r="I411" s="6" t="s">
        <v>21</v>
      </c>
      <c r="J411" s="6" t="s">
        <v>40</v>
      </c>
      <c r="K411" s="6" t="s">
        <v>353</v>
      </c>
      <c r="L411" s="7">
        <v>21375</v>
      </c>
      <c r="M411" s="7">
        <v>21.38</v>
      </c>
      <c r="N411" s="7">
        <v>3791000</v>
      </c>
      <c r="O411">
        <f t="shared" si="81"/>
        <v>177.35672514619884</v>
      </c>
      <c r="P411" t="str">
        <f t="shared" si="82"/>
        <v>Cyhalothrin</v>
      </c>
      <c r="Q411" t="str">
        <f>VLOOKUP(P411,[1]Sheet1!$A$1:$C$40,2,FALSE)</f>
        <v>Kaiso</v>
      </c>
      <c r="R411" t="str">
        <f>VLOOKUP(P411,[1]Sheet1!$A$1:$C$40,3,FALSE)</f>
        <v>Pesticide</v>
      </c>
    </row>
    <row r="412" spans="1:18" ht="22" customHeight="1" x14ac:dyDescent="0.3">
      <c r="A412" s="2">
        <v>43708</v>
      </c>
      <c r="B412" s="12" t="str">
        <f t="shared" si="84"/>
        <v>August, 2019</v>
      </c>
      <c r="C412" s="12" t="str">
        <f t="shared" si="85"/>
        <v>August, 2019´</v>
      </c>
      <c r="D412" s="3" t="s">
        <v>37</v>
      </c>
      <c r="E412" s="13" t="s">
        <v>1938</v>
      </c>
      <c r="F412" s="3" t="s">
        <v>20</v>
      </c>
      <c r="G412" s="3" t="s">
        <v>70</v>
      </c>
      <c r="H412" s="3" t="s">
        <v>14</v>
      </c>
      <c r="I412" s="3" t="s">
        <v>21</v>
      </c>
      <c r="J412" s="3" t="s">
        <v>22</v>
      </c>
      <c r="K412" s="3" t="s">
        <v>354</v>
      </c>
      <c r="L412" s="4">
        <v>20120</v>
      </c>
      <c r="M412" s="4">
        <v>20.12</v>
      </c>
      <c r="N412" s="4">
        <v>524000</v>
      </c>
      <c r="O412">
        <f t="shared" si="81"/>
        <v>26.043737574552683</v>
      </c>
      <c r="P412" t="str">
        <f t="shared" si="82"/>
        <v>Picloram</v>
      </c>
      <c r="Q412" t="str">
        <f>VLOOKUP(P412,[1]Sheet1!$A$1:$C$40,2,FALSE)</f>
        <v>Not Identified</v>
      </c>
      <c r="R412" t="str">
        <f>VLOOKUP(P412,[1]Sheet1!$A$1:$C$40,3,FALSE)</f>
        <v>Herbicide</v>
      </c>
    </row>
    <row r="413" spans="1:18" ht="22" customHeight="1" x14ac:dyDescent="0.3">
      <c r="A413" s="5">
        <v>43707</v>
      </c>
      <c r="B413" s="12" t="str">
        <f t="shared" si="84"/>
        <v>August, 2019</v>
      </c>
      <c r="C413" s="12" t="str">
        <f t="shared" si="85"/>
        <v>August, 2019´</v>
      </c>
      <c r="D413" s="6" t="s">
        <v>64</v>
      </c>
      <c r="E413" s="9" t="s">
        <v>1938</v>
      </c>
      <c r="F413" s="6" t="s">
        <v>12</v>
      </c>
      <c r="G413" s="6" t="s">
        <v>203</v>
      </c>
      <c r="H413" s="6" t="s">
        <v>39</v>
      </c>
      <c r="I413" s="6" t="s">
        <v>15</v>
      </c>
      <c r="J413" s="6" t="s">
        <v>204</v>
      </c>
      <c r="K413" s="6" t="s">
        <v>355</v>
      </c>
      <c r="L413" s="7">
        <v>123480</v>
      </c>
      <c r="M413" s="7">
        <v>123.48</v>
      </c>
      <c r="N413" s="7">
        <v>349000</v>
      </c>
      <c r="O413">
        <f t="shared" si="81"/>
        <v>2.8263686426951735</v>
      </c>
      <c r="P413" t="str">
        <f t="shared" ref="P413:P415" si="93">IF(ISNUMBER(SEARCH("CIPERMET",K413)),"Cypermethrin",IF(ISNUMBER(SEARCH("MANFIL",K413)),"Mancozeb",IF(ISNUMBER(SEARCH("ISOPROPYLAMINE",K413)),"Isopropylamine",IF(ISNUMBER(SEARCH("CARBENDAZIN",K413)),"Carbendazin",IF(ISNUMBER(SEARCH("CHLORPYRIFOS",K413)),"Chlorpyrifos","FIX IT")))))</f>
        <v>Mancozeb</v>
      </c>
      <c r="Q413" t="str">
        <f>VLOOKUP(P413,[1]Sheet1!$A$1:$C$40,2,FALSE)</f>
        <v>Manfill 800 WP</v>
      </c>
      <c r="R413" t="str">
        <f>VLOOKUP(P413,[1]Sheet1!$A$1:$C$40,3,FALSE)</f>
        <v>Fungicide</v>
      </c>
    </row>
    <row r="414" spans="1:18" ht="22" customHeight="1" x14ac:dyDescent="0.3">
      <c r="A414" s="2">
        <v>43707</v>
      </c>
      <c r="B414" s="12" t="str">
        <f t="shared" si="84"/>
        <v>August, 2019</v>
      </c>
      <c r="C414" s="12" t="str">
        <f t="shared" si="85"/>
        <v>August, 2019´</v>
      </c>
      <c r="D414" s="3" t="s">
        <v>64</v>
      </c>
      <c r="E414" s="13" t="s">
        <v>1938</v>
      </c>
      <c r="F414" s="3" t="s">
        <v>12</v>
      </c>
      <c r="G414" s="3" t="s">
        <v>203</v>
      </c>
      <c r="H414" s="3" t="s">
        <v>39</v>
      </c>
      <c r="I414" s="3" t="s">
        <v>15</v>
      </c>
      <c r="J414" s="3" t="s">
        <v>204</v>
      </c>
      <c r="K414" s="3" t="s">
        <v>356</v>
      </c>
      <c r="L414" s="4">
        <v>123480</v>
      </c>
      <c r="M414" s="4">
        <v>123.48</v>
      </c>
      <c r="N414" s="4">
        <v>349000</v>
      </c>
      <c r="O414">
        <f t="shared" si="81"/>
        <v>2.8263686426951735</v>
      </c>
      <c r="P414" t="str">
        <f t="shared" si="93"/>
        <v>Mancozeb</v>
      </c>
      <c r="Q414" t="str">
        <f>VLOOKUP(P414,[1]Sheet1!$A$1:$C$40,2,FALSE)</f>
        <v>Manfill 800 WP</v>
      </c>
      <c r="R414" t="str">
        <f>VLOOKUP(P414,[1]Sheet1!$A$1:$C$40,3,FALSE)</f>
        <v>Fungicide</v>
      </c>
    </row>
    <row r="415" spans="1:18" ht="22" customHeight="1" x14ac:dyDescent="0.3">
      <c r="A415" s="5">
        <v>43707</v>
      </c>
      <c r="B415" s="12" t="str">
        <f t="shared" si="84"/>
        <v>August, 2019</v>
      </c>
      <c r="C415" s="12" t="str">
        <f t="shared" si="85"/>
        <v>August, 2019´</v>
      </c>
      <c r="D415" s="6" t="s">
        <v>64</v>
      </c>
      <c r="E415" s="9" t="s">
        <v>1938</v>
      </c>
      <c r="F415" s="6" t="s">
        <v>12</v>
      </c>
      <c r="G415" s="6" t="s">
        <v>203</v>
      </c>
      <c r="H415" s="6" t="s">
        <v>39</v>
      </c>
      <c r="I415" s="6" t="s">
        <v>15</v>
      </c>
      <c r="J415" s="6" t="s">
        <v>204</v>
      </c>
      <c r="K415" s="6" t="s">
        <v>355</v>
      </c>
      <c r="L415" s="7">
        <v>123480</v>
      </c>
      <c r="M415" s="7">
        <v>123.48</v>
      </c>
      <c r="N415" s="7">
        <v>349000</v>
      </c>
      <c r="O415">
        <f t="shared" si="81"/>
        <v>2.8263686426951735</v>
      </c>
      <c r="P415" t="str">
        <f t="shared" si="93"/>
        <v>Mancozeb</v>
      </c>
      <c r="Q415" t="str">
        <f>VLOOKUP(P415,[1]Sheet1!$A$1:$C$40,2,FALSE)</f>
        <v>Manfill 800 WP</v>
      </c>
      <c r="R415" t="str">
        <f>VLOOKUP(P415,[1]Sheet1!$A$1:$C$40,3,FALSE)</f>
        <v>Fungicide</v>
      </c>
    </row>
    <row r="416" spans="1:18" ht="22" customHeight="1" x14ac:dyDescent="0.3">
      <c r="A416" s="2">
        <v>43705</v>
      </c>
      <c r="B416" s="12" t="str">
        <f t="shared" si="84"/>
        <v>August, 2019</v>
      </c>
      <c r="C416" s="12" t="str">
        <f t="shared" si="85"/>
        <v>August, 2019´</v>
      </c>
      <c r="D416" s="3" t="s">
        <v>37</v>
      </c>
      <c r="E416" s="13" t="s">
        <v>1938</v>
      </c>
      <c r="F416" s="3" t="s">
        <v>20</v>
      </c>
      <c r="G416" s="3" t="s">
        <v>232</v>
      </c>
      <c r="H416" s="3" t="s">
        <v>73</v>
      </c>
      <c r="I416" s="3" t="s">
        <v>21</v>
      </c>
      <c r="J416" s="3" t="s">
        <v>102</v>
      </c>
      <c r="K416" s="3" t="s">
        <v>357</v>
      </c>
      <c r="L416" s="4">
        <v>86981</v>
      </c>
      <c r="M416" s="4">
        <v>86.98</v>
      </c>
      <c r="N416" s="4">
        <v>236000</v>
      </c>
      <c r="O416">
        <f t="shared" si="81"/>
        <v>2.7132362240029431</v>
      </c>
      <c r="P416" t="str">
        <f t="shared" ref="P416" si="94">IF(ISNUMBER(SEARCH("CLORPIRIFOS",K416)),"Chlorpyrifos",IF(ISNUMBER(SEARCH("TEBUCONAZOLE",K416)),"Tebuconazole",IF(ISNUMBER(SEARCH("ACID",K416)),"2,4-Dichlorophenoxyacetic acid",IF(ISNUMBER(SEARCH("ACETAMIPRID",K416)),"Acetamiprid",IF(ISNUMBER(SEARCH("NUFURON",K416)),"Metsulfuron",IF(ISNUMBER(SEARCH("MONOISOPROPYLAMINE",K416)),"Isopropylamine","FIX IT"))))))</f>
        <v>Isopropylamine</v>
      </c>
      <c r="Q416" t="str">
        <f>VLOOKUP(P416,[1]Sheet1!$A$1:$C$40,2,FALSE)</f>
        <v>Not Identified</v>
      </c>
      <c r="R416" t="str">
        <f>VLOOKUP(P416,[1]Sheet1!$A$1:$C$40,3,FALSE)</f>
        <v>General Chemical</v>
      </c>
    </row>
    <row r="417" spans="1:18" ht="22" customHeight="1" x14ac:dyDescent="0.3">
      <c r="A417" s="5">
        <v>43703</v>
      </c>
      <c r="B417" s="12" t="str">
        <f t="shared" si="84"/>
        <v>August, 2019</v>
      </c>
      <c r="C417" s="12" t="str">
        <f t="shared" si="85"/>
        <v>August, 2019´</v>
      </c>
      <c r="D417" s="6" t="s">
        <v>37</v>
      </c>
      <c r="E417" s="9" t="s">
        <v>1938</v>
      </c>
      <c r="F417" s="6" t="s">
        <v>20</v>
      </c>
      <c r="G417" s="6" t="s">
        <v>38</v>
      </c>
      <c r="H417" s="6" t="s">
        <v>39</v>
      </c>
      <c r="I417" s="6" t="s">
        <v>21</v>
      </c>
      <c r="J417" s="6" t="s">
        <v>40</v>
      </c>
      <c r="K417" s="6" t="s">
        <v>358</v>
      </c>
      <c r="L417" s="7">
        <v>21375</v>
      </c>
      <c r="M417" s="7">
        <v>21.38</v>
      </c>
      <c r="N417" s="7">
        <v>3791000</v>
      </c>
      <c r="O417">
        <f t="shared" si="81"/>
        <v>177.35672514619884</v>
      </c>
      <c r="P417" t="str">
        <f t="shared" si="82"/>
        <v>Cyhalothrin</v>
      </c>
      <c r="Q417" t="str">
        <f>VLOOKUP(P417,[1]Sheet1!$A$1:$C$40,2,FALSE)</f>
        <v>Kaiso</v>
      </c>
      <c r="R417" t="str">
        <f>VLOOKUP(P417,[1]Sheet1!$A$1:$C$40,3,FALSE)</f>
        <v>Pesticide</v>
      </c>
    </row>
    <row r="418" spans="1:18" ht="22" customHeight="1" x14ac:dyDescent="0.3">
      <c r="A418" s="2">
        <v>43701</v>
      </c>
      <c r="B418" s="12" t="str">
        <f t="shared" si="84"/>
        <v>August, 2019</v>
      </c>
      <c r="C418" s="12" t="str">
        <f t="shared" si="85"/>
        <v>August, 2019´</v>
      </c>
      <c r="D418" s="3" t="s">
        <v>37</v>
      </c>
      <c r="E418" s="13" t="s">
        <v>1938</v>
      </c>
      <c r="F418" s="3" t="s">
        <v>20</v>
      </c>
      <c r="G418" s="3" t="s">
        <v>80</v>
      </c>
      <c r="H418" s="3" t="s">
        <v>81</v>
      </c>
      <c r="I418" s="3" t="s">
        <v>21</v>
      </c>
      <c r="J418" s="3" t="s">
        <v>82</v>
      </c>
      <c r="K418" s="3" t="s">
        <v>359</v>
      </c>
      <c r="L418" s="4">
        <v>128720</v>
      </c>
      <c r="M418" s="4">
        <v>128.72</v>
      </c>
      <c r="N418" s="4">
        <v>221000</v>
      </c>
      <c r="O418">
        <f t="shared" si="81"/>
        <v>1.7169049098819142</v>
      </c>
      <c r="P418" t="str">
        <f t="shared" ref="P418:P420" si="95">IF(ISNUMBER(SEARCH("TRITON",K418)),"Surfactant",IF(ISNUMBER(SEARCH("DIMETHYLAMINE",K418)),"Dimethylamine",IF(ISNUMBER(SEARCH("FLUAZINAN",K418)),"Fluazinan","FIX IT")))</f>
        <v>Dimethylamine</v>
      </c>
      <c r="Q418" t="str">
        <f>VLOOKUP(P418,[1]Sheet1!$A$1:$C$40,2,FALSE)</f>
        <v>Not Identified</v>
      </c>
      <c r="R418" t="str">
        <f>VLOOKUP(P418,[1]Sheet1!$A$1:$C$40,3,FALSE)</f>
        <v>General Chemical</v>
      </c>
    </row>
    <row r="419" spans="1:18" ht="22" customHeight="1" x14ac:dyDescent="0.3">
      <c r="A419" s="5">
        <v>43701</v>
      </c>
      <c r="B419" s="12" t="str">
        <f t="shared" si="84"/>
        <v>August, 2019</v>
      </c>
      <c r="C419" s="12" t="str">
        <f t="shared" si="85"/>
        <v>August, 2019´</v>
      </c>
      <c r="D419" s="6" t="s">
        <v>64</v>
      </c>
      <c r="E419" s="9" t="s">
        <v>1938</v>
      </c>
      <c r="F419" s="6" t="s">
        <v>12</v>
      </c>
      <c r="G419" s="6" t="s">
        <v>203</v>
      </c>
      <c r="H419" s="6" t="s">
        <v>39</v>
      </c>
      <c r="I419" s="6" t="s">
        <v>15</v>
      </c>
      <c r="J419" s="6" t="s">
        <v>204</v>
      </c>
      <c r="K419" s="6" t="s">
        <v>356</v>
      </c>
      <c r="L419" s="7">
        <v>123480</v>
      </c>
      <c r="M419" s="7">
        <v>123.48</v>
      </c>
      <c r="N419" s="7">
        <v>349000</v>
      </c>
      <c r="O419">
        <f t="shared" si="81"/>
        <v>2.8263686426951735</v>
      </c>
      <c r="P419" t="str">
        <f>IF(ISNUMBER(SEARCH("CIPERMET",K419)),"Cypermethrin",IF(ISNUMBER(SEARCH("MANFIL",K419)),"Mancozeb",IF(ISNUMBER(SEARCH("ISOPROPYLAMINE",K419)),"Isopropylamine",IF(ISNUMBER(SEARCH("CARBENDAZIN",K419)),"Carbendazin",IF(ISNUMBER(SEARCH("CHLORPYRIFOS",K419)),"Chlorpyrifos","FIX IT")))))</f>
        <v>Mancozeb</v>
      </c>
      <c r="Q419" t="str">
        <f>VLOOKUP(P419,[1]Sheet1!$A$1:$C$40,2,FALSE)</f>
        <v>Manfill 800 WP</v>
      </c>
      <c r="R419" t="str">
        <f>VLOOKUP(P419,[1]Sheet1!$A$1:$C$40,3,FALSE)</f>
        <v>Fungicide</v>
      </c>
    </row>
    <row r="420" spans="1:18" ht="22" customHeight="1" x14ac:dyDescent="0.3">
      <c r="A420" s="2">
        <v>43698</v>
      </c>
      <c r="B420" s="12" t="str">
        <f t="shared" si="84"/>
        <v>August, 2019</v>
      </c>
      <c r="C420" s="12" t="str">
        <f t="shared" si="85"/>
        <v>August, 2019´</v>
      </c>
      <c r="D420" s="3" t="s">
        <v>37</v>
      </c>
      <c r="E420" s="13" t="s">
        <v>1938</v>
      </c>
      <c r="F420" s="3" t="s">
        <v>20</v>
      </c>
      <c r="G420" s="3" t="s">
        <v>234</v>
      </c>
      <c r="H420" s="3" t="s">
        <v>73</v>
      </c>
      <c r="I420" s="3" t="s">
        <v>21</v>
      </c>
      <c r="J420" s="3" t="s">
        <v>77</v>
      </c>
      <c r="K420" s="3" t="s">
        <v>360</v>
      </c>
      <c r="L420" s="4">
        <v>34820</v>
      </c>
      <c r="M420" s="4">
        <v>34.82</v>
      </c>
      <c r="N420" s="4">
        <v>85900</v>
      </c>
      <c r="O420">
        <f t="shared" si="81"/>
        <v>2.4669730040206779</v>
      </c>
      <c r="P420" t="str">
        <f t="shared" si="95"/>
        <v>Surfactant</v>
      </c>
      <c r="Q420" t="str">
        <f>VLOOKUP(P420,[1]Sheet1!$A$1:$C$40,2,FALSE)</f>
        <v>Triton</v>
      </c>
      <c r="R420" t="str">
        <f>VLOOKUP(P420,[1]Sheet1!$A$1:$C$40,3,FALSE)</f>
        <v>Surfactant</v>
      </c>
    </row>
    <row r="421" spans="1:18" ht="22" customHeight="1" x14ac:dyDescent="0.3">
      <c r="A421" s="5">
        <v>43698</v>
      </c>
      <c r="B421" s="12" t="str">
        <f t="shared" si="84"/>
        <v>August, 2019</v>
      </c>
      <c r="C421" s="12" t="str">
        <f t="shared" si="85"/>
        <v>August, 2019´</v>
      </c>
      <c r="D421" s="6" t="s">
        <v>37</v>
      </c>
      <c r="E421" s="9" t="s">
        <v>1938</v>
      </c>
      <c r="F421" s="6" t="s">
        <v>20</v>
      </c>
      <c r="G421" s="6" t="s">
        <v>232</v>
      </c>
      <c r="H421" s="6" t="s">
        <v>73</v>
      </c>
      <c r="I421" s="6" t="s">
        <v>21</v>
      </c>
      <c r="J421" s="6" t="s">
        <v>74</v>
      </c>
      <c r="K421" s="6" t="s">
        <v>131</v>
      </c>
      <c r="L421" s="7">
        <v>87425</v>
      </c>
      <c r="M421" s="7">
        <v>87.43</v>
      </c>
      <c r="N421" s="7">
        <v>238000</v>
      </c>
      <c r="O421">
        <f t="shared" si="81"/>
        <v>2.7223334286531311</v>
      </c>
      <c r="P421" t="str">
        <f t="shared" ref="P421:P423" si="96">IF(ISNUMBER(SEARCH("CLORPIRIFOS",K421)),"Chlorpyrifos",IF(ISNUMBER(SEARCH("TEBUCONAZOLE",K421)),"Tebuconazole",IF(ISNUMBER(SEARCH("ACID",K421)),"2,4-Dichlorophenoxyacetic acid",IF(ISNUMBER(SEARCH("ACETAMIPRID",K421)),"Acetamiprid",IF(ISNUMBER(SEARCH("NUFURON",K421)),"Metsulfuron",IF(ISNUMBER(SEARCH("MONOISOPROPYLAMINE",K421)),"Isopropylamine","FIX IT"))))))</f>
        <v>Isopropylamine</v>
      </c>
      <c r="Q421" t="str">
        <f>VLOOKUP(P421,[1]Sheet1!$A$1:$C$40,2,FALSE)</f>
        <v>Not Identified</v>
      </c>
      <c r="R421" t="str">
        <f>VLOOKUP(P421,[1]Sheet1!$A$1:$C$40,3,FALSE)</f>
        <v>General Chemical</v>
      </c>
    </row>
    <row r="422" spans="1:18" ht="22" customHeight="1" x14ac:dyDescent="0.3">
      <c r="A422" s="2">
        <v>43698</v>
      </c>
      <c r="B422" s="12" t="str">
        <f t="shared" si="84"/>
        <v>August, 2019</v>
      </c>
      <c r="C422" s="12" t="str">
        <f t="shared" si="85"/>
        <v>August, 2019´</v>
      </c>
      <c r="D422" s="3" t="s">
        <v>37</v>
      </c>
      <c r="E422" s="13" t="s">
        <v>1938</v>
      </c>
      <c r="F422" s="3" t="s">
        <v>20</v>
      </c>
      <c r="G422" s="3" t="s">
        <v>232</v>
      </c>
      <c r="H422" s="3" t="s">
        <v>73</v>
      </c>
      <c r="I422" s="3" t="s">
        <v>21</v>
      </c>
      <c r="J422" s="3" t="s">
        <v>102</v>
      </c>
      <c r="K422" s="3" t="s">
        <v>75</v>
      </c>
      <c r="L422" s="4">
        <v>101750</v>
      </c>
      <c r="M422" s="4">
        <v>101.75</v>
      </c>
      <c r="N422" s="4">
        <v>277000</v>
      </c>
      <c r="O422">
        <f t="shared" si="81"/>
        <v>2.7223587223587224</v>
      </c>
      <c r="P422" t="str">
        <f t="shared" si="96"/>
        <v>Isopropylamine</v>
      </c>
      <c r="Q422" t="str">
        <f>VLOOKUP(P422,[1]Sheet1!$A$1:$C$40,2,FALSE)</f>
        <v>Not Identified</v>
      </c>
      <c r="R422" t="str">
        <f>VLOOKUP(P422,[1]Sheet1!$A$1:$C$40,3,FALSE)</f>
        <v>General Chemical</v>
      </c>
    </row>
    <row r="423" spans="1:18" ht="22" customHeight="1" x14ac:dyDescent="0.3">
      <c r="A423" s="5">
        <v>43698</v>
      </c>
      <c r="B423" s="12" t="str">
        <f t="shared" si="84"/>
        <v>August, 2019</v>
      </c>
      <c r="C423" s="12" t="str">
        <f t="shared" si="85"/>
        <v>August, 2019´</v>
      </c>
      <c r="D423" s="6" t="s">
        <v>37</v>
      </c>
      <c r="E423" s="9" t="s">
        <v>1938</v>
      </c>
      <c r="F423" s="6" t="s">
        <v>20</v>
      </c>
      <c r="G423" s="6" t="s">
        <v>232</v>
      </c>
      <c r="H423" s="6" t="s">
        <v>73</v>
      </c>
      <c r="I423" s="6" t="s">
        <v>21</v>
      </c>
      <c r="J423" s="6" t="s">
        <v>102</v>
      </c>
      <c r="K423" s="6" t="s">
        <v>361</v>
      </c>
      <c r="L423" s="7">
        <v>58078</v>
      </c>
      <c r="M423" s="7">
        <v>58.08</v>
      </c>
      <c r="N423" s="7">
        <v>158000</v>
      </c>
      <c r="O423">
        <f t="shared" si="81"/>
        <v>2.7204793553497022</v>
      </c>
      <c r="P423" t="str">
        <f t="shared" si="96"/>
        <v>Isopropylamine</v>
      </c>
      <c r="Q423" t="str">
        <f>VLOOKUP(P423,[1]Sheet1!$A$1:$C$40,2,FALSE)</f>
        <v>Not Identified</v>
      </c>
      <c r="R423" t="str">
        <f>VLOOKUP(P423,[1]Sheet1!$A$1:$C$40,3,FALSE)</f>
        <v>General Chemical</v>
      </c>
    </row>
    <row r="424" spans="1:18" ht="22" customHeight="1" x14ac:dyDescent="0.3">
      <c r="A424" s="2">
        <v>43696</v>
      </c>
      <c r="B424" s="12" t="str">
        <f t="shared" si="84"/>
        <v>August, 2019</v>
      </c>
      <c r="C424" s="12" t="str">
        <f t="shared" si="85"/>
        <v>August, 2019´</v>
      </c>
      <c r="D424" s="3" t="s">
        <v>64</v>
      </c>
      <c r="E424" s="13" t="s">
        <v>1938</v>
      </c>
      <c r="F424" s="3" t="s">
        <v>12</v>
      </c>
      <c r="G424" s="3" t="s">
        <v>242</v>
      </c>
      <c r="H424" s="3" t="s">
        <v>243</v>
      </c>
      <c r="I424" s="3" t="s">
        <v>15</v>
      </c>
      <c r="J424" s="3" t="s">
        <v>244</v>
      </c>
      <c r="K424" s="3" t="s">
        <v>362</v>
      </c>
      <c r="L424" s="4">
        <v>128640</v>
      </c>
      <c r="M424" s="4">
        <v>128.63999999999999</v>
      </c>
      <c r="N424" s="4">
        <v>621000</v>
      </c>
      <c r="O424">
        <f t="shared" si="81"/>
        <v>4.8274253731343286</v>
      </c>
      <c r="P424" t="str">
        <f t="shared" si="82"/>
        <v>Glyphosate</v>
      </c>
      <c r="Q424" t="str">
        <f>VLOOKUP(P424,[1]Sheet1!$A$1:$C$40,2,FALSE)</f>
        <v>Nufosate</v>
      </c>
      <c r="R424" t="str">
        <f>VLOOKUP(P424,[1]Sheet1!$A$1:$C$40,3,FALSE)</f>
        <v>Herbicide</v>
      </c>
    </row>
    <row r="425" spans="1:18" ht="22" customHeight="1" x14ac:dyDescent="0.3">
      <c r="A425" s="5">
        <v>43696</v>
      </c>
      <c r="B425" s="12" t="str">
        <f t="shared" si="84"/>
        <v>August, 2019</v>
      </c>
      <c r="C425" s="12" t="str">
        <f t="shared" si="85"/>
        <v>August, 2019´</v>
      </c>
      <c r="D425" s="6" t="s">
        <v>64</v>
      </c>
      <c r="E425" s="9" t="s">
        <v>1938</v>
      </c>
      <c r="F425" s="6" t="s">
        <v>12</v>
      </c>
      <c r="G425" s="6" t="s">
        <v>242</v>
      </c>
      <c r="H425" s="6" t="s">
        <v>243</v>
      </c>
      <c r="I425" s="6" t="s">
        <v>15</v>
      </c>
      <c r="J425" s="6" t="s">
        <v>244</v>
      </c>
      <c r="K425" s="6" t="s">
        <v>363</v>
      </c>
      <c r="L425" s="7">
        <v>107200</v>
      </c>
      <c r="M425" s="7">
        <v>107.2</v>
      </c>
      <c r="N425" s="7">
        <v>518000</v>
      </c>
      <c r="O425">
        <f t="shared" si="81"/>
        <v>4.8320895522388057</v>
      </c>
      <c r="P425" t="str">
        <f t="shared" si="82"/>
        <v>Glyphosate</v>
      </c>
      <c r="Q425" t="str">
        <f>VLOOKUP(P425,[1]Sheet1!$A$1:$C$40,2,FALSE)</f>
        <v>Nufosate</v>
      </c>
      <c r="R425" t="str">
        <f>VLOOKUP(P425,[1]Sheet1!$A$1:$C$40,3,FALSE)</f>
        <v>Herbicide</v>
      </c>
    </row>
    <row r="426" spans="1:18" ht="22" customHeight="1" x14ac:dyDescent="0.3">
      <c r="A426" s="2">
        <v>43696</v>
      </c>
      <c r="B426" s="12" t="str">
        <f t="shared" si="84"/>
        <v>August, 2019</v>
      </c>
      <c r="C426" s="12" t="str">
        <f t="shared" si="85"/>
        <v>August, 2019´</v>
      </c>
      <c r="D426" s="3" t="s">
        <v>64</v>
      </c>
      <c r="E426" s="13" t="s">
        <v>1938</v>
      </c>
      <c r="F426" s="3" t="s">
        <v>12</v>
      </c>
      <c r="G426" s="3" t="s">
        <v>242</v>
      </c>
      <c r="H426" s="3" t="s">
        <v>243</v>
      </c>
      <c r="I426" s="3" t="s">
        <v>15</v>
      </c>
      <c r="J426" s="3" t="s">
        <v>244</v>
      </c>
      <c r="K426" s="3" t="s">
        <v>363</v>
      </c>
      <c r="L426" s="4">
        <v>107200</v>
      </c>
      <c r="M426" s="4">
        <v>107.2</v>
      </c>
      <c r="N426" s="4">
        <v>518000</v>
      </c>
      <c r="O426">
        <f t="shared" si="81"/>
        <v>4.8320895522388057</v>
      </c>
      <c r="P426" t="str">
        <f t="shared" si="82"/>
        <v>Glyphosate</v>
      </c>
      <c r="Q426" t="str">
        <f>VLOOKUP(P426,[1]Sheet1!$A$1:$C$40,2,FALSE)</f>
        <v>Nufosate</v>
      </c>
      <c r="R426" t="str">
        <f>VLOOKUP(P426,[1]Sheet1!$A$1:$C$40,3,FALSE)</f>
        <v>Herbicide</v>
      </c>
    </row>
    <row r="427" spans="1:18" ht="22" customHeight="1" x14ac:dyDescent="0.3">
      <c r="A427" s="5">
        <v>43695</v>
      </c>
      <c r="B427" s="12" t="str">
        <f t="shared" si="84"/>
        <v>August, 2019</v>
      </c>
      <c r="C427" s="12" t="str">
        <f t="shared" si="85"/>
        <v>August, 2019´</v>
      </c>
      <c r="D427" s="6" t="s">
        <v>37</v>
      </c>
      <c r="E427" s="9" t="s">
        <v>1938</v>
      </c>
      <c r="F427" s="6" t="s">
        <v>20</v>
      </c>
      <c r="G427" s="6" t="s">
        <v>38</v>
      </c>
      <c r="H427" s="6" t="s">
        <v>39</v>
      </c>
      <c r="I427" s="6" t="s">
        <v>21</v>
      </c>
      <c r="J427" s="6" t="s">
        <v>40</v>
      </c>
      <c r="K427" s="6" t="s">
        <v>364</v>
      </c>
      <c r="L427" s="7">
        <v>42750</v>
      </c>
      <c r="M427" s="7">
        <v>42.75</v>
      </c>
      <c r="N427" s="7">
        <v>7583000</v>
      </c>
      <c r="O427">
        <f t="shared" si="81"/>
        <v>177.38011695906434</v>
      </c>
      <c r="P427" t="str">
        <f t="shared" si="82"/>
        <v>Cyhalothrin</v>
      </c>
      <c r="Q427" t="str">
        <f>VLOOKUP(P427,[1]Sheet1!$A$1:$C$40,2,FALSE)</f>
        <v>Kaiso</v>
      </c>
      <c r="R427" t="str">
        <f>VLOOKUP(P427,[1]Sheet1!$A$1:$C$40,3,FALSE)</f>
        <v>Pesticide</v>
      </c>
    </row>
    <row r="428" spans="1:18" ht="22" customHeight="1" x14ac:dyDescent="0.3">
      <c r="A428" s="2">
        <v>43694</v>
      </c>
      <c r="B428" s="12" t="str">
        <f t="shared" si="84"/>
        <v>August, 2019</v>
      </c>
      <c r="C428" s="12" t="str">
        <f t="shared" si="85"/>
        <v>August, 2019´</v>
      </c>
      <c r="D428" s="3" t="s">
        <v>64</v>
      </c>
      <c r="E428" s="13" t="s">
        <v>1938</v>
      </c>
      <c r="F428" s="3" t="s">
        <v>12</v>
      </c>
      <c r="G428" s="3" t="s">
        <v>242</v>
      </c>
      <c r="H428" s="3" t="s">
        <v>243</v>
      </c>
      <c r="I428" s="3" t="s">
        <v>15</v>
      </c>
      <c r="J428" s="3" t="s">
        <v>244</v>
      </c>
      <c r="K428" s="3" t="s">
        <v>246</v>
      </c>
      <c r="L428" s="4">
        <v>107200</v>
      </c>
      <c r="M428" s="4">
        <v>107.2</v>
      </c>
      <c r="N428" s="4">
        <v>518000</v>
      </c>
      <c r="O428">
        <f t="shared" si="81"/>
        <v>4.8320895522388057</v>
      </c>
      <c r="P428" t="str">
        <f t="shared" si="82"/>
        <v>Glyphosate</v>
      </c>
      <c r="Q428" t="str">
        <f>VLOOKUP(P428,[1]Sheet1!$A$1:$C$40,2,FALSE)</f>
        <v>Nufosate</v>
      </c>
      <c r="R428" t="str">
        <f>VLOOKUP(P428,[1]Sheet1!$A$1:$C$40,3,FALSE)</f>
        <v>Herbicide</v>
      </c>
    </row>
    <row r="429" spans="1:18" ht="22" customHeight="1" x14ac:dyDescent="0.3">
      <c r="A429" s="5">
        <v>43694</v>
      </c>
      <c r="B429" s="12" t="str">
        <f t="shared" si="84"/>
        <v>August, 2019</v>
      </c>
      <c r="C429" s="12" t="str">
        <f t="shared" si="85"/>
        <v>August, 2019´</v>
      </c>
      <c r="D429" s="6" t="s">
        <v>64</v>
      </c>
      <c r="E429" s="9" t="s">
        <v>1938</v>
      </c>
      <c r="F429" s="6" t="s">
        <v>12</v>
      </c>
      <c r="G429" s="6" t="s">
        <v>242</v>
      </c>
      <c r="H429" s="6" t="s">
        <v>243</v>
      </c>
      <c r="I429" s="6" t="s">
        <v>15</v>
      </c>
      <c r="J429" s="6" t="s">
        <v>244</v>
      </c>
      <c r="K429" s="6" t="s">
        <v>246</v>
      </c>
      <c r="L429" s="7">
        <v>107200</v>
      </c>
      <c r="M429" s="7">
        <v>107.2</v>
      </c>
      <c r="N429" s="7">
        <v>518000</v>
      </c>
      <c r="O429">
        <f t="shared" si="81"/>
        <v>4.8320895522388057</v>
      </c>
      <c r="P429" t="str">
        <f t="shared" si="82"/>
        <v>Glyphosate</v>
      </c>
      <c r="Q429" t="str">
        <f>VLOOKUP(P429,[1]Sheet1!$A$1:$C$40,2,FALSE)</f>
        <v>Nufosate</v>
      </c>
      <c r="R429" t="str">
        <f>VLOOKUP(P429,[1]Sheet1!$A$1:$C$40,3,FALSE)</f>
        <v>Herbicide</v>
      </c>
    </row>
    <row r="430" spans="1:18" ht="22" customHeight="1" x14ac:dyDescent="0.3">
      <c r="A430" s="2">
        <v>43694</v>
      </c>
      <c r="B430" s="12" t="str">
        <f t="shared" si="84"/>
        <v>August, 2019</v>
      </c>
      <c r="C430" s="12" t="str">
        <f t="shared" si="85"/>
        <v>August, 2019´</v>
      </c>
      <c r="D430" s="3" t="s">
        <v>64</v>
      </c>
      <c r="E430" s="13" t="s">
        <v>1938</v>
      </c>
      <c r="F430" s="3" t="s">
        <v>12</v>
      </c>
      <c r="G430" s="3" t="s">
        <v>242</v>
      </c>
      <c r="H430" s="3" t="s">
        <v>243</v>
      </c>
      <c r="I430" s="3" t="s">
        <v>15</v>
      </c>
      <c r="J430" s="3" t="s">
        <v>244</v>
      </c>
      <c r="K430" s="3" t="s">
        <v>246</v>
      </c>
      <c r="L430" s="4">
        <v>107200</v>
      </c>
      <c r="M430" s="4">
        <v>107.2</v>
      </c>
      <c r="N430" s="4">
        <v>518000</v>
      </c>
      <c r="O430">
        <f t="shared" si="81"/>
        <v>4.8320895522388057</v>
      </c>
      <c r="P430" t="str">
        <f t="shared" si="82"/>
        <v>Glyphosate</v>
      </c>
      <c r="Q430" t="str">
        <f>VLOOKUP(P430,[1]Sheet1!$A$1:$C$40,2,FALSE)</f>
        <v>Nufosate</v>
      </c>
      <c r="R430" t="str">
        <f>VLOOKUP(P430,[1]Sheet1!$A$1:$C$40,3,FALSE)</f>
        <v>Herbicide</v>
      </c>
    </row>
    <row r="431" spans="1:18" ht="22" customHeight="1" x14ac:dyDescent="0.3">
      <c r="A431" s="5">
        <v>43694</v>
      </c>
      <c r="B431" s="12" t="str">
        <f t="shared" si="84"/>
        <v>August, 2019</v>
      </c>
      <c r="C431" s="12" t="str">
        <f t="shared" si="85"/>
        <v>August, 2019´</v>
      </c>
      <c r="D431" s="6" t="s">
        <v>37</v>
      </c>
      <c r="E431" s="9" t="s">
        <v>1938</v>
      </c>
      <c r="F431" s="6" t="s">
        <v>20</v>
      </c>
      <c r="G431" s="6" t="s">
        <v>180</v>
      </c>
      <c r="H431" s="6" t="s">
        <v>14</v>
      </c>
      <c r="I431" s="6" t="s">
        <v>21</v>
      </c>
      <c r="J431" s="6" t="s">
        <v>54</v>
      </c>
      <c r="K431" s="6" t="s">
        <v>231</v>
      </c>
      <c r="L431" s="7">
        <v>45270</v>
      </c>
      <c r="M431" s="7">
        <v>45.27</v>
      </c>
      <c r="N431" s="7">
        <v>1189000</v>
      </c>
      <c r="O431">
        <f t="shared" si="81"/>
        <v>26.264634415727855</v>
      </c>
      <c r="P431" t="s">
        <v>1914</v>
      </c>
      <c r="Q431" t="str">
        <f>VLOOKUP(P431,[1]Sheet1!$A$1:$C$40,2,FALSE)</f>
        <v>Fluazinan Pestanal</v>
      </c>
      <c r="R431" t="str">
        <f>VLOOKUP(P431,[1]Sheet1!$A$1:$C$40,3,FALSE)</f>
        <v>Fungicide</v>
      </c>
    </row>
    <row r="432" spans="1:18" ht="22" customHeight="1" x14ac:dyDescent="0.3">
      <c r="A432" s="2">
        <v>43692</v>
      </c>
      <c r="B432" s="12" t="str">
        <f t="shared" si="84"/>
        <v>August, 2019</v>
      </c>
      <c r="C432" s="12" t="str">
        <f t="shared" si="85"/>
        <v>August, 2019´</v>
      </c>
      <c r="D432" s="3" t="s">
        <v>37</v>
      </c>
      <c r="E432" s="13" t="s">
        <v>1938</v>
      </c>
      <c r="F432" s="3" t="s">
        <v>20</v>
      </c>
      <c r="G432" s="3" t="s">
        <v>42</v>
      </c>
      <c r="H432" s="3" t="s">
        <v>104</v>
      </c>
      <c r="I432" s="3" t="s">
        <v>21</v>
      </c>
      <c r="J432" s="3" t="s">
        <v>105</v>
      </c>
      <c r="K432" s="3" t="s">
        <v>365</v>
      </c>
      <c r="L432" s="4">
        <v>40560</v>
      </c>
      <c r="M432" s="4">
        <v>40.56</v>
      </c>
      <c r="N432" s="3" t="s">
        <v>107</v>
      </c>
      <c r="O432" t="e">
        <f t="shared" si="81"/>
        <v>#VALUE!</v>
      </c>
      <c r="P432" t="str">
        <f t="shared" ref="P432:P433" si="97">IF(ISNUMBER(SEARCH("FLUAZINAN",K432)),"Fluazinan",IF(ISNUMBER(SEARCH("CYPERMETHRIN",K432)),"Cypermethrin",IF(ISNUMBER(SEARCH("IMAZETAPIR",K432)),"Imazetapyr",IF(ISNUMBER(SEARCH("FIPRONIL",K432)),"Fipronil","FIX IT"))))</f>
        <v>Cypermethrin</v>
      </c>
      <c r="Q432" t="str">
        <f>VLOOKUP(P432,[1]Sheet1!$A$1:$C$40,2,FALSE)</f>
        <v>Not Identified</v>
      </c>
      <c r="R432" t="str">
        <f>VLOOKUP(P432,[1]Sheet1!$A$1:$C$40,3,FALSE)</f>
        <v>Insecticide</v>
      </c>
    </row>
    <row r="433" spans="1:18" ht="22" customHeight="1" x14ac:dyDescent="0.3">
      <c r="A433" s="5">
        <v>43692</v>
      </c>
      <c r="B433" s="12" t="str">
        <f t="shared" si="84"/>
        <v>August, 2019</v>
      </c>
      <c r="C433" s="12" t="str">
        <f t="shared" si="85"/>
        <v>August, 2019´</v>
      </c>
      <c r="D433" s="6" t="s">
        <v>37</v>
      </c>
      <c r="E433" s="9" t="s">
        <v>1938</v>
      </c>
      <c r="F433" s="6" t="s">
        <v>20</v>
      </c>
      <c r="G433" s="6" t="s">
        <v>42</v>
      </c>
      <c r="H433" s="6" t="s">
        <v>104</v>
      </c>
      <c r="I433" s="6" t="s">
        <v>21</v>
      </c>
      <c r="J433" s="6" t="s">
        <v>105</v>
      </c>
      <c r="K433" s="6" t="s">
        <v>319</v>
      </c>
      <c r="L433" s="7">
        <v>20280</v>
      </c>
      <c r="M433" s="7">
        <v>20.28</v>
      </c>
      <c r="N433" s="6" t="s">
        <v>107</v>
      </c>
      <c r="O433" t="e">
        <f t="shared" si="81"/>
        <v>#VALUE!</v>
      </c>
      <c r="P433" t="str">
        <f t="shared" si="97"/>
        <v>Cypermethrin</v>
      </c>
      <c r="Q433" t="str">
        <f>VLOOKUP(P433,[1]Sheet1!$A$1:$C$40,2,FALSE)</f>
        <v>Not Identified</v>
      </c>
      <c r="R433" t="str">
        <f>VLOOKUP(P433,[1]Sheet1!$A$1:$C$40,3,FALSE)</f>
        <v>Insecticide</v>
      </c>
    </row>
    <row r="434" spans="1:18" ht="22" customHeight="1" x14ac:dyDescent="0.3">
      <c r="A434" s="2">
        <v>43691</v>
      </c>
      <c r="B434" s="12" t="str">
        <f t="shared" si="84"/>
        <v>August, 2019</v>
      </c>
      <c r="C434" s="12" t="str">
        <f t="shared" si="85"/>
        <v>August, 2019´</v>
      </c>
      <c r="D434" s="3" t="s">
        <v>37</v>
      </c>
      <c r="E434" s="13" t="s">
        <v>1938</v>
      </c>
      <c r="F434" s="3" t="s">
        <v>20</v>
      </c>
      <c r="G434" s="3" t="s">
        <v>232</v>
      </c>
      <c r="H434" s="3" t="s">
        <v>73</v>
      </c>
      <c r="I434" s="3" t="s">
        <v>21</v>
      </c>
      <c r="J434" s="3" t="s">
        <v>102</v>
      </c>
      <c r="K434" s="3" t="s">
        <v>366</v>
      </c>
      <c r="L434" s="4">
        <v>102058</v>
      </c>
      <c r="M434" s="4">
        <v>102.06</v>
      </c>
      <c r="N434" s="4">
        <v>277000</v>
      </c>
      <c r="O434">
        <f t="shared" si="81"/>
        <v>2.7141429383291853</v>
      </c>
      <c r="P434" t="str">
        <f t="shared" ref="P434" si="98">IF(ISNUMBER(SEARCH("CLORPIRIFOS",K434)),"Chlorpyrifos",IF(ISNUMBER(SEARCH("TEBUCONAZOLE",K434)),"Tebuconazole",IF(ISNUMBER(SEARCH("ACID",K434)),"2,4-Dichlorophenoxyacetic acid",IF(ISNUMBER(SEARCH("ACETAMIPRID",K434)),"Acetamiprid",IF(ISNUMBER(SEARCH("NUFURON",K434)),"Metsulfuron",IF(ISNUMBER(SEARCH("MONOISOPROPYLAMINE",K434)),"Isopropylamine","FIX IT"))))))</f>
        <v>Isopropylamine</v>
      </c>
      <c r="Q434" t="str">
        <f>VLOOKUP(P434,[1]Sheet1!$A$1:$C$40,2,FALSE)</f>
        <v>Not Identified</v>
      </c>
      <c r="R434" t="str">
        <f>VLOOKUP(P434,[1]Sheet1!$A$1:$C$40,3,FALSE)</f>
        <v>General Chemical</v>
      </c>
    </row>
    <row r="435" spans="1:18" ht="22" customHeight="1" x14ac:dyDescent="0.3">
      <c r="A435" s="5">
        <v>43689</v>
      </c>
      <c r="B435" s="12" t="str">
        <f t="shared" si="84"/>
        <v>August, 2019</v>
      </c>
      <c r="C435" s="12" t="str">
        <f t="shared" si="85"/>
        <v>August, 2019´</v>
      </c>
      <c r="D435" s="6" t="s">
        <v>37</v>
      </c>
      <c r="E435" s="9" t="s">
        <v>1938</v>
      </c>
      <c r="F435" s="6" t="s">
        <v>20</v>
      </c>
      <c r="G435" s="6" t="s">
        <v>86</v>
      </c>
      <c r="H435" s="6" t="s">
        <v>87</v>
      </c>
      <c r="I435" s="6" t="s">
        <v>21</v>
      </c>
      <c r="J435" s="6" t="s">
        <v>82</v>
      </c>
      <c r="K435" s="6" t="s">
        <v>367</v>
      </c>
      <c r="L435" s="7">
        <v>55160</v>
      </c>
      <c r="M435" s="7">
        <v>55.16</v>
      </c>
      <c r="N435" s="7">
        <v>189000</v>
      </c>
      <c r="O435">
        <f t="shared" si="81"/>
        <v>3.4263959390862944</v>
      </c>
      <c r="P435" t="s">
        <v>1915</v>
      </c>
      <c r="Q435" t="str">
        <f>VLOOKUP(P435,[1]Sheet1!$A$1:$C$40,2,FALSE)</f>
        <v>Not Identified</v>
      </c>
      <c r="R435" t="str">
        <f>VLOOKUP(P435,[1]Sheet1!$A$1:$C$40,3,FALSE)</f>
        <v>General Chemical</v>
      </c>
    </row>
    <row r="436" spans="1:18" ht="22" customHeight="1" x14ac:dyDescent="0.3">
      <c r="A436" s="2">
        <v>43689</v>
      </c>
      <c r="B436" s="12" t="str">
        <f t="shared" si="84"/>
        <v>August, 2019</v>
      </c>
      <c r="C436" s="12" t="str">
        <f t="shared" si="85"/>
        <v>August, 2019´</v>
      </c>
      <c r="D436" s="3" t="s">
        <v>37</v>
      </c>
      <c r="E436" s="13" t="s">
        <v>1938</v>
      </c>
      <c r="F436" s="3" t="s">
        <v>20</v>
      </c>
      <c r="G436" s="3" t="s">
        <v>86</v>
      </c>
      <c r="H436" s="3" t="s">
        <v>87</v>
      </c>
      <c r="I436" s="3" t="s">
        <v>21</v>
      </c>
      <c r="J436" s="3" t="s">
        <v>82</v>
      </c>
      <c r="K436" s="3" t="s">
        <v>347</v>
      </c>
      <c r="L436" s="4">
        <v>128410</v>
      </c>
      <c r="M436" s="4">
        <v>128.41</v>
      </c>
      <c r="N436" s="4">
        <v>439000</v>
      </c>
      <c r="O436">
        <f t="shared" si="81"/>
        <v>3.4187368585001168</v>
      </c>
      <c r="P436" t="s">
        <v>1915</v>
      </c>
      <c r="Q436" t="str">
        <f>VLOOKUP(P436,[1]Sheet1!$A$1:$C$40,2,FALSE)</f>
        <v>Not Identified</v>
      </c>
      <c r="R436" t="str">
        <f>VLOOKUP(P436,[1]Sheet1!$A$1:$C$40,3,FALSE)</f>
        <v>General Chemical</v>
      </c>
    </row>
    <row r="437" spans="1:18" ht="22" customHeight="1" x14ac:dyDescent="0.3">
      <c r="A437" s="5">
        <v>43689</v>
      </c>
      <c r="B437" s="12" t="str">
        <f t="shared" si="84"/>
        <v>August, 2019</v>
      </c>
      <c r="C437" s="12" t="str">
        <f t="shared" si="85"/>
        <v>August, 2019´</v>
      </c>
      <c r="D437" s="6" t="s">
        <v>64</v>
      </c>
      <c r="E437" s="9" t="s">
        <v>1938</v>
      </c>
      <c r="F437" s="6" t="s">
        <v>12</v>
      </c>
      <c r="G437" s="6" t="s">
        <v>351</v>
      </c>
      <c r="H437" s="6" t="s">
        <v>14</v>
      </c>
      <c r="I437" s="6" t="s">
        <v>15</v>
      </c>
      <c r="J437" s="6" t="s">
        <v>18</v>
      </c>
      <c r="K437" s="6" t="s">
        <v>368</v>
      </c>
      <c r="L437" s="7">
        <v>11360</v>
      </c>
      <c r="M437" s="7">
        <v>11.36</v>
      </c>
      <c r="N437" s="7">
        <v>54900</v>
      </c>
      <c r="O437">
        <f t="shared" si="81"/>
        <v>4.832746478873239</v>
      </c>
      <c r="P437" t="str">
        <f t="shared" si="82"/>
        <v>Nicosulfuron</v>
      </c>
      <c r="Q437" t="str">
        <f>VLOOKUP(P437,[1]Sheet1!$A$1:$C$40,2,FALSE)</f>
        <v>Nippon 40</v>
      </c>
      <c r="R437" t="str">
        <f>VLOOKUP(P437,[1]Sheet1!$A$1:$C$40,3,FALSE)</f>
        <v>Herbicide</v>
      </c>
    </row>
    <row r="438" spans="1:18" ht="22" customHeight="1" x14ac:dyDescent="0.3">
      <c r="A438" s="2">
        <v>43689</v>
      </c>
      <c r="B438" s="12" t="str">
        <f t="shared" si="84"/>
        <v>August, 2019</v>
      </c>
      <c r="C438" s="12" t="str">
        <f t="shared" si="85"/>
        <v>August, 2019´</v>
      </c>
      <c r="D438" s="3" t="s">
        <v>37</v>
      </c>
      <c r="E438" s="13" t="s">
        <v>1938</v>
      </c>
      <c r="F438" s="3" t="s">
        <v>20</v>
      </c>
      <c r="G438" s="3" t="s">
        <v>173</v>
      </c>
      <c r="H438" s="3" t="s">
        <v>174</v>
      </c>
      <c r="I438" s="3" t="s">
        <v>21</v>
      </c>
      <c r="J438" s="3" t="s">
        <v>165</v>
      </c>
      <c r="K438" s="3" t="s">
        <v>342</v>
      </c>
      <c r="L438" s="4">
        <v>21680</v>
      </c>
      <c r="M438" s="4">
        <v>21.68</v>
      </c>
      <c r="N438" s="4">
        <v>307000</v>
      </c>
      <c r="O438">
        <f t="shared" si="81"/>
        <v>14.160516605166052</v>
      </c>
      <c r="P438" t="str">
        <f>IF(ISNUMBER(SEARCH("CIPERMET",K438)),"Cypermethrin",IF(ISNUMBER(SEARCH("MANFIL",K438)),"Mancozeb",IF(ISNUMBER(SEARCH("ISOPROPYLAMINE",K438)),"Isopropylamine",IF(ISNUMBER(SEARCH("CARBENDAZIN",K438)),"Carbendazin",IF(ISNUMBER(SEARCH("CHLORPYRIFOS",K438)),"Chlorpyrifos","FIX IT")))))</f>
        <v>Cypermethrin</v>
      </c>
      <c r="Q438" t="str">
        <f>VLOOKUP(P438,[1]Sheet1!$A$1:$C$40,2,FALSE)</f>
        <v>Not Identified</v>
      </c>
      <c r="R438" t="str">
        <f>VLOOKUP(P438,[1]Sheet1!$A$1:$C$40,3,FALSE)</f>
        <v>Insecticide</v>
      </c>
    </row>
    <row r="439" spans="1:18" ht="22" customHeight="1" x14ac:dyDescent="0.3">
      <c r="A439" s="5">
        <v>43687</v>
      </c>
      <c r="B439" s="12" t="str">
        <f t="shared" si="84"/>
        <v>August, 2019</v>
      </c>
      <c r="C439" s="12" t="str">
        <f t="shared" si="85"/>
        <v>August, 2019´</v>
      </c>
      <c r="D439" s="6" t="s">
        <v>37</v>
      </c>
      <c r="E439" s="9" t="s">
        <v>1938</v>
      </c>
      <c r="F439" s="6" t="s">
        <v>20</v>
      </c>
      <c r="G439" s="6" t="s">
        <v>27</v>
      </c>
      <c r="H439" s="6" t="s">
        <v>28</v>
      </c>
      <c r="I439" s="6" t="s">
        <v>21</v>
      </c>
      <c r="J439" s="6" t="s">
        <v>29</v>
      </c>
      <c r="K439" s="6" t="s">
        <v>369</v>
      </c>
      <c r="L439" s="7">
        <v>40960</v>
      </c>
      <c r="M439" s="7">
        <v>40.96</v>
      </c>
      <c r="N439" s="7">
        <v>315000</v>
      </c>
      <c r="O439">
        <f t="shared" si="81"/>
        <v>7.6904296875</v>
      </c>
      <c r="P439" t="str">
        <f t="shared" ref="P439:P447" si="99">IF(ISNUMBER(SEARCH("CLORPIRIFOS",K439)),"Chlorpyrifos",IF(ISNUMBER(SEARCH("TEBUCONAZOLE",K439)),"Tebuconazole",IF(ISNUMBER(SEARCH("ACID",K439)),"2,4-Dichlorophenoxyacetic acid",IF(ISNUMBER(SEARCH("ACETAMIPRID",K439)),"Acetamiprid",IF(ISNUMBER(SEARCH("NUFURON",K439)),"Metsulfuron",IF(ISNUMBER(SEARCH("MONOISOPROPYLAMINE",K439)),"Isopropylamine","FIX IT"))))))</f>
        <v>2,4-Dichlorophenoxyacetic acid</v>
      </c>
      <c r="Q439" t="str">
        <f>VLOOKUP(P439,[1]Sheet1!$A$1:$C$40,2,FALSE)</f>
        <v>2,4 D</v>
      </c>
      <c r="R439" t="str">
        <f>VLOOKUP(P439,[1]Sheet1!$A$1:$C$40,3,FALSE)</f>
        <v>Herbicide</v>
      </c>
    </row>
    <row r="440" spans="1:18" ht="22" customHeight="1" x14ac:dyDescent="0.3">
      <c r="A440" s="2">
        <v>43687</v>
      </c>
      <c r="B440" s="12" t="str">
        <f t="shared" si="84"/>
        <v>August, 2019</v>
      </c>
      <c r="C440" s="12" t="str">
        <f t="shared" si="85"/>
        <v>August, 2019´</v>
      </c>
      <c r="D440" s="3" t="s">
        <v>64</v>
      </c>
      <c r="E440" s="13" t="s">
        <v>1938</v>
      </c>
      <c r="F440" s="3" t="s">
        <v>12</v>
      </c>
      <c r="G440" s="3" t="s">
        <v>242</v>
      </c>
      <c r="H440" s="3" t="s">
        <v>243</v>
      </c>
      <c r="I440" s="3" t="s">
        <v>15</v>
      </c>
      <c r="J440" s="3" t="s">
        <v>18</v>
      </c>
      <c r="K440" s="10" t="s">
        <v>370</v>
      </c>
      <c r="L440" s="4">
        <v>121175</v>
      </c>
      <c r="M440" s="4">
        <v>121.18</v>
      </c>
      <c r="N440" s="4">
        <v>585000</v>
      </c>
      <c r="O440">
        <f t="shared" si="81"/>
        <v>4.8277284918506291</v>
      </c>
      <c r="P440" s="11" t="str">
        <f>IF(ISNUMBER(SEARCH("NUFOSATE",K440)),"Glyphosate",IF(ISNUMBER(SEARCH("HALOXYFOP",K440)),"Haloxyfop - P",IF(ISNUMBER(SEARCH("AZOXYSTROBIN",K440)),"Azoxystrobin",IF(ISNUMBER(SEARCH("ETHEPHON",K440)),"Ethephon",IF(ISNUMBER(SEARCH("KROMO",K440)),"Clorimuron",IF(ISNUMBER(SEARCH("MAESTRO",K440)),"3,5-dibromo-4-hydroxybenzonitrile",))))))</f>
        <v>Haloxyfop - P</v>
      </c>
      <c r="Q440" t="str">
        <f>VLOOKUP(P440,[1]Sheet1!$A$1:$C$40,2,FALSE)</f>
        <v>Not Identified</v>
      </c>
      <c r="R440" t="str">
        <f>VLOOKUP(P440,[1]Sheet1!$A$1:$C$40,3,FALSE)</f>
        <v>Herbicide</v>
      </c>
    </row>
    <row r="441" spans="1:18" ht="22" customHeight="1" x14ac:dyDescent="0.3">
      <c r="A441" s="5">
        <v>43687</v>
      </c>
      <c r="B441" s="12" t="str">
        <f t="shared" si="84"/>
        <v>August, 2019</v>
      </c>
      <c r="C441" s="12" t="str">
        <f t="shared" si="85"/>
        <v>August, 2019´</v>
      </c>
      <c r="D441" s="6" t="s">
        <v>64</v>
      </c>
      <c r="E441" s="9" t="s">
        <v>1938</v>
      </c>
      <c r="F441" s="6" t="s">
        <v>12</v>
      </c>
      <c r="G441" s="6" t="s">
        <v>242</v>
      </c>
      <c r="H441" s="6" t="s">
        <v>243</v>
      </c>
      <c r="I441" s="6" t="s">
        <v>15</v>
      </c>
      <c r="J441" s="6" t="s">
        <v>280</v>
      </c>
      <c r="K441" s="6" t="s">
        <v>328</v>
      </c>
      <c r="L441" s="7">
        <v>101664</v>
      </c>
      <c r="M441" s="7">
        <v>101.66</v>
      </c>
      <c r="N441" s="7">
        <v>491000</v>
      </c>
      <c r="O441">
        <f t="shared" si="81"/>
        <v>4.8296348756688703</v>
      </c>
      <c r="P441" t="str">
        <f t="shared" ref="P441:P442" si="100">IF(ISNUMBER(SEARCH("XYLENE",K441)),"Xylene",IF(ISNUMBER(SEARCH("PARAQUAT",K441)),"Paraquat",IF(ISNUMBER(SEARCH("LUFENURON",K441)),"Lufenuron",IF(ISNUMBER(SEARCH("CLETHODIM",K441)),"Clethodim",IF(ISNUMBER(SEARCH("ABAMECTIN",K441)),"Abamectin")))))</f>
        <v>Paraquat</v>
      </c>
      <c r="Q441" t="str">
        <f>VLOOKUP(P441,[1]Sheet1!$A$1:$C$40,2,FALSE)</f>
        <v>Nuquat</v>
      </c>
      <c r="R441" t="str">
        <f>VLOOKUP(P441,[1]Sheet1!$A$1:$C$40,3,FALSE)</f>
        <v>Herbicide</v>
      </c>
    </row>
    <row r="442" spans="1:18" ht="22" customHeight="1" x14ac:dyDescent="0.3">
      <c r="A442" s="2">
        <v>43687</v>
      </c>
      <c r="B442" s="12" t="str">
        <f t="shared" si="84"/>
        <v>August, 2019</v>
      </c>
      <c r="C442" s="12" t="str">
        <f t="shared" si="85"/>
        <v>August, 2019´</v>
      </c>
      <c r="D442" s="3" t="s">
        <v>64</v>
      </c>
      <c r="E442" s="13" t="s">
        <v>1938</v>
      </c>
      <c r="F442" s="3" t="s">
        <v>12</v>
      </c>
      <c r="G442" s="3" t="s">
        <v>242</v>
      </c>
      <c r="H442" s="3" t="s">
        <v>243</v>
      </c>
      <c r="I442" s="3" t="s">
        <v>15</v>
      </c>
      <c r="J442" s="3" t="s">
        <v>280</v>
      </c>
      <c r="K442" s="3" t="s">
        <v>281</v>
      </c>
      <c r="L442" s="4">
        <v>127080</v>
      </c>
      <c r="M442" s="4">
        <v>127.08</v>
      </c>
      <c r="N442" s="4">
        <v>614000</v>
      </c>
      <c r="O442">
        <f t="shared" si="81"/>
        <v>4.8316021403840104</v>
      </c>
      <c r="P442" t="str">
        <f t="shared" si="100"/>
        <v>Paraquat</v>
      </c>
      <c r="Q442" t="str">
        <f>VLOOKUP(P442,[1]Sheet1!$A$1:$C$40,2,FALSE)</f>
        <v>Nuquat</v>
      </c>
      <c r="R442" t="str">
        <f>VLOOKUP(P442,[1]Sheet1!$A$1:$C$40,3,FALSE)</f>
        <v>Herbicide</v>
      </c>
    </row>
    <row r="443" spans="1:18" ht="22" customHeight="1" x14ac:dyDescent="0.3">
      <c r="A443" s="5">
        <v>43687</v>
      </c>
      <c r="B443" s="12" t="str">
        <f t="shared" si="84"/>
        <v>August, 2019</v>
      </c>
      <c r="C443" s="12" t="str">
        <f t="shared" si="85"/>
        <v>August, 2019´</v>
      </c>
      <c r="D443" s="6" t="s">
        <v>37</v>
      </c>
      <c r="E443" s="9" t="s">
        <v>1938</v>
      </c>
      <c r="F443" s="6" t="s">
        <v>20</v>
      </c>
      <c r="G443" s="6" t="s">
        <v>27</v>
      </c>
      <c r="H443" s="6" t="s">
        <v>28</v>
      </c>
      <c r="I443" s="6" t="s">
        <v>21</v>
      </c>
      <c r="J443" s="6" t="s">
        <v>371</v>
      </c>
      <c r="K443" s="6" t="s">
        <v>372</v>
      </c>
      <c r="L443" s="7">
        <v>61440</v>
      </c>
      <c r="M443" s="7">
        <v>61.44</v>
      </c>
      <c r="N443" s="7">
        <v>472000</v>
      </c>
      <c r="O443">
        <f t="shared" si="81"/>
        <v>7.682291666666667</v>
      </c>
      <c r="P443" t="str">
        <f t="shared" si="99"/>
        <v>2,4-Dichlorophenoxyacetic acid</v>
      </c>
      <c r="Q443" t="str">
        <f>VLOOKUP(P443,[1]Sheet1!$A$1:$C$40,2,FALSE)</f>
        <v>2,4 D</v>
      </c>
      <c r="R443" t="str">
        <f>VLOOKUP(P443,[1]Sheet1!$A$1:$C$40,3,FALSE)</f>
        <v>Herbicide</v>
      </c>
    </row>
    <row r="444" spans="1:18" ht="22" customHeight="1" x14ac:dyDescent="0.3">
      <c r="A444" s="2">
        <v>43687</v>
      </c>
      <c r="B444" s="12" t="str">
        <f t="shared" si="84"/>
        <v>August, 2019</v>
      </c>
      <c r="C444" s="12" t="str">
        <f t="shared" si="85"/>
        <v>August, 2019´</v>
      </c>
      <c r="D444" s="3" t="s">
        <v>64</v>
      </c>
      <c r="E444" s="13" t="s">
        <v>1938</v>
      </c>
      <c r="F444" s="3" t="s">
        <v>12</v>
      </c>
      <c r="G444" s="3" t="s">
        <v>242</v>
      </c>
      <c r="H444" s="3" t="s">
        <v>243</v>
      </c>
      <c r="I444" s="3" t="s">
        <v>15</v>
      </c>
      <c r="J444" s="3" t="s">
        <v>280</v>
      </c>
      <c r="K444" s="3" t="s">
        <v>281</v>
      </c>
      <c r="L444" s="4">
        <v>127080</v>
      </c>
      <c r="M444" s="4">
        <v>127.08</v>
      </c>
      <c r="N444" s="4">
        <v>614000</v>
      </c>
      <c r="O444">
        <f t="shared" si="81"/>
        <v>4.8316021403840104</v>
      </c>
      <c r="P444" t="str">
        <f t="shared" ref="P444:P446" si="101">IF(ISNUMBER(SEARCH("XYLENE",K444)),"Xylene",IF(ISNUMBER(SEARCH("PARAQUAT",K444)),"Paraquat",IF(ISNUMBER(SEARCH("LUFENURON",K444)),"Lufenuron",IF(ISNUMBER(SEARCH("CLETHODIM",K444)),"Clethodim",IF(ISNUMBER(SEARCH("ABAMECTIN",K444)),"Abamectin")))))</f>
        <v>Paraquat</v>
      </c>
      <c r="Q444" t="str">
        <f>VLOOKUP(P444,[1]Sheet1!$A$1:$C$40,2,FALSE)</f>
        <v>Nuquat</v>
      </c>
      <c r="R444" t="str">
        <f>VLOOKUP(P444,[1]Sheet1!$A$1:$C$40,3,FALSE)</f>
        <v>Herbicide</v>
      </c>
    </row>
    <row r="445" spans="1:18" ht="22" customHeight="1" x14ac:dyDescent="0.3">
      <c r="A445" s="5">
        <v>43687</v>
      </c>
      <c r="B445" s="12" t="str">
        <f t="shared" si="84"/>
        <v>August, 2019</v>
      </c>
      <c r="C445" s="12" t="str">
        <f t="shared" si="85"/>
        <v>August, 2019´</v>
      </c>
      <c r="D445" s="6" t="s">
        <v>64</v>
      </c>
      <c r="E445" s="9" t="s">
        <v>1938</v>
      </c>
      <c r="F445" s="6" t="s">
        <v>12</v>
      </c>
      <c r="G445" s="6" t="s">
        <v>242</v>
      </c>
      <c r="H445" s="6" t="s">
        <v>243</v>
      </c>
      <c r="I445" s="6" t="s">
        <v>15</v>
      </c>
      <c r="J445" s="6" t="s">
        <v>280</v>
      </c>
      <c r="K445" s="6" t="s">
        <v>281</v>
      </c>
      <c r="L445" s="7">
        <v>127080</v>
      </c>
      <c r="M445" s="7">
        <v>127.08</v>
      </c>
      <c r="N445" s="7">
        <v>614000</v>
      </c>
      <c r="O445">
        <f t="shared" ref="O445:O507" si="102">N445/L445</f>
        <v>4.8316021403840104</v>
      </c>
      <c r="P445" t="str">
        <f t="shared" si="101"/>
        <v>Paraquat</v>
      </c>
      <c r="Q445" t="str">
        <f>VLOOKUP(P445,[1]Sheet1!$A$1:$C$40,2,FALSE)</f>
        <v>Nuquat</v>
      </c>
      <c r="R445" t="str">
        <f>VLOOKUP(P445,[1]Sheet1!$A$1:$C$40,3,FALSE)</f>
        <v>Herbicide</v>
      </c>
    </row>
    <row r="446" spans="1:18" ht="22" customHeight="1" x14ac:dyDescent="0.3">
      <c r="A446" s="2">
        <v>43687</v>
      </c>
      <c r="B446" s="12" t="str">
        <f t="shared" si="84"/>
        <v>August, 2019</v>
      </c>
      <c r="C446" s="12" t="str">
        <f t="shared" si="85"/>
        <v>August, 2019´</v>
      </c>
      <c r="D446" s="3" t="s">
        <v>64</v>
      </c>
      <c r="E446" s="13" t="s">
        <v>1938</v>
      </c>
      <c r="F446" s="3" t="s">
        <v>12</v>
      </c>
      <c r="G446" s="3" t="s">
        <v>242</v>
      </c>
      <c r="H446" s="3" t="s">
        <v>243</v>
      </c>
      <c r="I446" s="3" t="s">
        <v>15</v>
      </c>
      <c r="J446" s="3" t="s">
        <v>280</v>
      </c>
      <c r="K446" s="3" t="s">
        <v>281</v>
      </c>
      <c r="L446" s="4">
        <v>127080</v>
      </c>
      <c r="M446" s="4">
        <v>127.08</v>
      </c>
      <c r="N446" s="4">
        <v>614000</v>
      </c>
      <c r="O446">
        <f t="shared" si="102"/>
        <v>4.8316021403840104</v>
      </c>
      <c r="P446" t="str">
        <f t="shared" si="101"/>
        <v>Paraquat</v>
      </c>
      <c r="Q446" t="str">
        <f>VLOOKUP(P446,[1]Sheet1!$A$1:$C$40,2,FALSE)</f>
        <v>Nuquat</v>
      </c>
      <c r="R446" t="str">
        <f>VLOOKUP(P446,[1]Sheet1!$A$1:$C$40,3,FALSE)</f>
        <v>Herbicide</v>
      </c>
    </row>
    <row r="447" spans="1:18" ht="22" customHeight="1" x14ac:dyDescent="0.3">
      <c r="A447" s="5">
        <v>43684</v>
      </c>
      <c r="B447" s="12" t="str">
        <f t="shared" si="84"/>
        <v>August, 2019</v>
      </c>
      <c r="C447" s="12" t="str">
        <f t="shared" si="85"/>
        <v>August, 2019´</v>
      </c>
      <c r="D447" s="6" t="s">
        <v>37</v>
      </c>
      <c r="E447" s="9" t="s">
        <v>1938</v>
      </c>
      <c r="F447" s="6" t="s">
        <v>20</v>
      </c>
      <c r="G447" s="6" t="s">
        <v>232</v>
      </c>
      <c r="H447" s="6" t="s">
        <v>73</v>
      </c>
      <c r="I447" s="6" t="s">
        <v>21</v>
      </c>
      <c r="J447" s="6" t="s">
        <v>102</v>
      </c>
      <c r="K447" s="6" t="s">
        <v>373</v>
      </c>
      <c r="L447" s="7">
        <v>29501</v>
      </c>
      <c r="M447" s="7">
        <v>29.5</v>
      </c>
      <c r="N447" s="7">
        <v>80200</v>
      </c>
      <c r="O447">
        <f t="shared" si="102"/>
        <v>2.718551913494458</v>
      </c>
      <c r="P447" t="str">
        <f t="shared" si="99"/>
        <v>Isopropylamine</v>
      </c>
      <c r="Q447" t="str">
        <f>VLOOKUP(P447,[1]Sheet1!$A$1:$C$40,2,FALSE)</f>
        <v>Not Identified</v>
      </c>
      <c r="R447" t="str">
        <f>VLOOKUP(P447,[1]Sheet1!$A$1:$C$40,3,FALSE)</f>
        <v>General Chemical</v>
      </c>
    </row>
    <row r="448" spans="1:18" ht="22" customHeight="1" x14ac:dyDescent="0.3">
      <c r="A448" s="2">
        <v>43682</v>
      </c>
      <c r="B448" s="12" t="str">
        <f t="shared" si="84"/>
        <v>August, 2019</v>
      </c>
      <c r="C448" s="12" t="str">
        <f t="shared" si="85"/>
        <v>August, 2019´</v>
      </c>
      <c r="D448" s="3" t="s">
        <v>64</v>
      </c>
      <c r="E448" s="13" t="s">
        <v>1938</v>
      </c>
      <c r="F448" s="3" t="s">
        <v>12</v>
      </c>
      <c r="G448" s="3" t="s">
        <v>242</v>
      </c>
      <c r="H448" s="3" t="s">
        <v>243</v>
      </c>
      <c r="I448" s="3" t="s">
        <v>15</v>
      </c>
      <c r="J448" s="3" t="s">
        <v>244</v>
      </c>
      <c r="K448" s="3" t="s">
        <v>246</v>
      </c>
      <c r="L448" s="4">
        <v>107200</v>
      </c>
      <c r="M448" s="4">
        <v>107.2</v>
      </c>
      <c r="N448" s="4">
        <v>518000</v>
      </c>
      <c r="O448">
        <f t="shared" si="102"/>
        <v>4.8320895522388057</v>
      </c>
      <c r="P448" t="str">
        <f t="shared" ref="P448:P504" si="103">IF(ISNUMBER(SEARCH("IMAZETHAPYR",K448)),"Imazethapyr",IF(ISNUMBER(SEARCH("NIPPON 40",K448)),"Nicosulfuron",IF(ISNUMBER(SEARCH("PICLORAM",K448)),"Picloram",IF(ISNUMBER(SEARCH("GLYPHOSATE",K448)),"Glyphosate",IF(ISNUMBER(SEARCH("FLUTRIAFOL",K448)),"Flutriafol",IF(ISNUMBER(SEARCH("IMIDACLOPRID",K448)),"Imidacloprid",IF(ISNUMBER(SEARCH("CYHALOTHRIN",K448)),"Cyhalothrin","FIX IT")))))))</f>
        <v>Glyphosate</v>
      </c>
      <c r="Q448" t="str">
        <f>VLOOKUP(P448,[1]Sheet1!$A$1:$C$40,2,FALSE)</f>
        <v>Nufosate</v>
      </c>
      <c r="R448" t="str">
        <f>VLOOKUP(P448,[1]Sheet1!$A$1:$C$40,3,FALSE)</f>
        <v>Herbicide</v>
      </c>
    </row>
    <row r="449" spans="1:18" ht="22" customHeight="1" x14ac:dyDescent="0.3">
      <c r="A449" s="5">
        <v>43680</v>
      </c>
      <c r="B449" s="12" t="str">
        <f t="shared" si="84"/>
        <v>August, 2019</v>
      </c>
      <c r="C449" s="12" t="str">
        <f t="shared" si="85"/>
        <v>August, 2019´</v>
      </c>
      <c r="D449" s="6" t="s">
        <v>37</v>
      </c>
      <c r="E449" s="9" t="s">
        <v>1938</v>
      </c>
      <c r="F449" s="6" t="s">
        <v>20</v>
      </c>
      <c r="G449" s="6" t="s">
        <v>27</v>
      </c>
      <c r="H449" s="6" t="s">
        <v>28</v>
      </c>
      <c r="I449" s="6" t="s">
        <v>21</v>
      </c>
      <c r="J449" s="6" t="s">
        <v>29</v>
      </c>
      <c r="K449" s="6" t="s">
        <v>66</v>
      </c>
      <c r="L449" s="7">
        <v>184320.01</v>
      </c>
      <c r="M449" s="7">
        <v>184.32</v>
      </c>
      <c r="N449" s="7">
        <v>1416000</v>
      </c>
      <c r="O449">
        <f t="shared" si="102"/>
        <v>7.682291249875691</v>
      </c>
      <c r="P449" t="str">
        <f t="shared" ref="P449" si="104">IF(ISNUMBER(SEARCH("CLORPIRIFOS",K449)),"Chlorpyrifos",IF(ISNUMBER(SEARCH("TEBUCONAZOLE",K449)),"Tebuconazole",IF(ISNUMBER(SEARCH("ACID",K449)),"2,4-Dichlorophenoxyacetic acid",IF(ISNUMBER(SEARCH("ACETAMIPRID",K449)),"Acetamiprid",IF(ISNUMBER(SEARCH("NUFURON",K449)),"Metsulfuron",IF(ISNUMBER(SEARCH("MONOISOPROPYLAMINE",K449)),"Isopropylamine","FIX IT"))))))</f>
        <v>2,4-Dichlorophenoxyacetic acid</v>
      </c>
      <c r="Q449" t="str">
        <f>VLOOKUP(P449,[1]Sheet1!$A$1:$C$40,2,FALSE)</f>
        <v>2,4 D</v>
      </c>
      <c r="R449" t="str">
        <f>VLOOKUP(P449,[1]Sheet1!$A$1:$C$40,3,FALSE)</f>
        <v>Herbicide</v>
      </c>
    </row>
    <row r="450" spans="1:18" ht="22" customHeight="1" x14ac:dyDescent="0.3">
      <c r="A450" s="2">
        <v>43680</v>
      </c>
      <c r="B450" s="12" t="str">
        <f t="shared" si="84"/>
        <v>August, 2019</v>
      </c>
      <c r="C450" s="12" t="str">
        <f t="shared" si="85"/>
        <v>August, 2019´</v>
      </c>
      <c r="D450" s="3" t="s">
        <v>64</v>
      </c>
      <c r="E450" s="13" t="s">
        <v>1938</v>
      </c>
      <c r="F450" s="3" t="s">
        <v>12</v>
      </c>
      <c r="G450" s="3" t="s">
        <v>242</v>
      </c>
      <c r="H450" s="3" t="s">
        <v>243</v>
      </c>
      <c r="I450" s="3" t="s">
        <v>15</v>
      </c>
      <c r="J450" s="3" t="s">
        <v>18</v>
      </c>
      <c r="K450" s="3" t="s">
        <v>370</v>
      </c>
      <c r="L450" s="4">
        <v>121175</v>
      </c>
      <c r="M450" s="4">
        <v>121.18</v>
      </c>
      <c r="N450" s="4">
        <v>585000</v>
      </c>
      <c r="O450">
        <f t="shared" si="102"/>
        <v>4.8277284918506291</v>
      </c>
      <c r="P450" s="11" t="str">
        <f>IF(ISNUMBER(SEARCH("NUFOSATE",K450)),"Glyphosate",IF(ISNUMBER(SEARCH("HALOXYFOP",K450)),"Haloxyfop - P",IF(ISNUMBER(SEARCH("AZOXYSTROBIN",K450)),"Azoxystrobin",IF(ISNUMBER(SEARCH("ETHEPHON",K450)),"Ethephon",IF(ISNUMBER(SEARCH("KROMO",K450)),"Clorimuron",IF(ISNUMBER(SEARCH("MAESTRO",K450)),"3,5-dibromo-4-hydroxybenzonitrile",))))))</f>
        <v>Haloxyfop - P</v>
      </c>
      <c r="Q450" t="str">
        <f>VLOOKUP(P450,[1]Sheet1!$A$1:$C$40,2,FALSE)</f>
        <v>Not Identified</v>
      </c>
      <c r="R450" t="str">
        <f>VLOOKUP(P450,[1]Sheet1!$A$1:$C$40,3,FALSE)</f>
        <v>Herbicide</v>
      </c>
    </row>
    <row r="451" spans="1:18" ht="22" customHeight="1" x14ac:dyDescent="0.3">
      <c r="A451" s="5">
        <v>43680</v>
      </c>
      <c r="B451" s="12" t="str">
        <f t="shared" ref="B451:B514" si="105">TEXT(A451,"MMMM, YYYY")</f>
        <v>August, 2019</v>
      </c>
      <c r="C451" s="12" t="str">
        <f t="shared" ref="C451:C514" si="106">B451&amp;"´"</f>
        <v>August, 2019´</v>
      </c>
      <c r="D451" s="6" t="s">
        <v>37</v>
      </c>
      <c r="E451" s="9" t="s">
        <v>1938</v>
      </c>
      <c r="F451" s="6" t="s">
        <v>20</v>
      </c>
      <c r="G451" s="6" t="s">
        <v>80</v>
      </c>
      <c r="H451" s="6" t="s">
        <v>81</v>
      </c>
      <c r="I451" s="6" t="s">
        <v>21</v>
      </c>
      <c r="J451" s="6" t="s">
        <v>82</v>
      </c>
      <c r="K451" s="6" t="s">
        <v>374</v>
      </c>
      <c r="L451" s="7">
        <v>129380.01</v>
      </c>
      <c r="M451" s="7">
        <v>129.38</v>
      </c>
      <c r="N451" s="7">
        <v>223000</v>
      </c>
      <c r="O451">
        <f t="shared" si="102"/>
        <v>1.7236047516150292</v>
      </c>
      <c r="P451" t="str">
        <f t="shared" ref="P451" si="107">IF(ISNUMBER(SEARCH("TRITON",K451)),"Surfactant",IF(ISNUMBER(SEARCH("DIMETHYLAMINE",K451)),"Dimethylamine",IF(ISNUMBER(SEARCH("FLUAZINAN",K451)),"Fluazinan","FIX IT")))</f>
        <v>Dimethylamine</v>
      </c>
      <c r="Q451" t="str">
        <f>VLOOKUP(P451,[1]Sheet1!$A$1:$C$40,2,FALSE)</f>
        <v>Not Identified</v>
      </c>
      <c r="R451" t="str">
        <f>VLOOKUP(P451,[1]Sheet1!$A$1:$C$40,3,FALSE)</f>
        <v>General Chemical</v>
      </c>
    </row>
    <row r="452" spans="1:18" ht="22" customHeight="1" x14ac:dyDescent="0.3">
      <c r="A452" s="2">
        <v>43680</v>
      </c>
      <c r="B452" s="12" t="str">
        <f t="shared" si="105"/>
        <v>August, 2019</v>
      </c>
      <c r="C452" s="12" t="str">
        <f t="shared" si="106"/>
        <v>August, 2019´</v>
      </c>
      <c r="D452" s="3" t="s">
        <v>64</v>
      </c>
      <c r="E452" s="13" t="s">
        <v>1938</v>
      </c>
      <c r="F452" s="3" t="s">
        <v>12</v>
      </c>
      <c r="G452" s="3" t="s">
        <v>242</v>
      </c>
      <c r="H452" s="3" t="s">
        <v>243</v>
      </c>
      <c r="I452" s="3" t="s">
        <v>15</v>
      </c>
      <c r="J452" s="3" t="s">
        <v>18</v>
      </c>
      <c r="K452" s="3" t="s">
        <v>375</v>
      </c>
      <c r="L452" s="4">
        <v>96940</v>
      </c>
      <c r="M452" s="4">
        <v>96.94</v>
      </c>
      <c r="N452" s="4">
        <v>468000</v>
      </c>
      <c r="O452">
        <f t="shared" si="102"/>
        <v>4.8277284918506291</v>
      </c>
      <c r="P452" s="11" t="str">
        <f>IF(ISNUMBER(SEARCH("NUFOSATE",K452)),"Glyphosate",IF(ISNUMBER(SEARCH("HALOXYFOP",K452)),"Haloxyfop - P",IF(ISNUMBER(SEARCH("AZOXYSTROBIN",K452)),"Azoxystrobin",IF(ISNUMBER(SEARCH("ETHEPHON",K452)),"Ethephon",IF(ISNUMBER(SEARCH("KROMO",K452)),"Clorimuron",IF(ISNUMBER(SEARCH("MAESTRO",K452)),"3,5-dibromo-4-hydroxybenzonitrile",))))))</f>
        <v>Haloxyfop - P</v>
      </c>
      <c r="Q452" t="str">
        <f>VLOOKUP(P452,[1]Sheet1!$A$1:$C$40,2,FALSE)</f>
        <v>Not Identified</v>
      </c>
      <c r="R452" t="str">
        <f>VLOOKUP(P452,[1]Sheet1!$A$1:$C$40,3,FALSE)</f>
        <v>Herbicide</v>
      </c>
    </row>
    <row r="453" spans="1:18" ht="22" customHeight="1" x14ac:dyDescent="0.3">
      <c r="A453" s="5">
        <v>43680</v>
      </c>
      <c r="B453" s="12" t="str">
        <f t="shared" si="105"/>
        <v>August, 2019</v>
      </c>
      <c r="C453" s="12" t="str">
        <f t="shared" si="106"/>
        <v>August, 2019´</v>
      </c>
      <c r="D453" s="6" t="s">
        <v>37</v>
      </c>
      <c r="E453" s="9" t="s">
        <v>1938</v>
      </c>
      <c r="F453" s="6" t="s">
        <v>20</v>
      </c>
      <c r="G453" s="6" t="s">
        <v>38</v>
      </c>
      <c r="H453" s="6" t="s">
        <v>39</v>
      </c>
      <c r="I453" s="6" t="s">
        <v>21</v>
      </c>
      <c r="J453" s="6" t="s">
        <v>40</v>
      </c>
      <c r="K453" s="6" t="s">
        <v>376</v>
      </c>
      <c r="L453" s="7">
        <v>21375</v>
      </c>
      <c r="M453" s="7">
        <v>21.38</v>
      </c>
      <c r="N453" s="7">
        <v>3791000</v>
      </c>
      <c r="O453">
        <f t="shared" si="102"/>
        <v>177.35672514619884</v>
      </c>
      <c r="P453" t="str">
        <f t="shared" si="103"/>
        <v>Cyhalothrin</v>
      </c>
      <c r="Q453" t="str">
        <f>VLOOKUP(P453,[1]Sheet1!$A$1:$C$40,2,FALSE)</f>
        <v>Kaiso</v>
      </c>
      <c r="R453" t="str">
        <f>VLOOKUP(P453,[1]Sheet1!$A$1:$C$40,3,FALSE)</f>
        <v>Pesticide</v>
      </c>
    </row>
    <row r="454" spans="1:18" ht="22" customHeight="1" x14ac:dyDescent="0.3">
      <c r="A454" s="2">
        <v>43680</v>
      </c>
      <c r="B454" s="12" t="str">
        <f t="shared" si="105"/>
        <v>August, 2019</v>
      </c>
      <c r="C454" s="12" t="str">
        <f t="shared" si="106"/>
        <v>August, 2019´</v>
      </c>
      <c r="D454" s="3" t="s">
        <v>37</v>
      </c>
      <c r="E454" s="13" t="s">
        <v>1938</v>
      </c>
      <c r="F454" s="3" t="s">
        <v>20</v>
      </c>
      <c r="G454" s="3" t="s">
        <v>27</v>
      </c>
      <c r="H454" s="3" t="s">
        <v>28</v>
      </c>
      <c r="I454" s="3" t="s">
        <v>21</v>
      </c>
      <c r="J454" s="3" t="s">
        <v>29</v>
      </c>
      <c r="K454" s="3" t="s">
        <v>136</v>
      </c>
      <c r="L454" s="4">
        <v>143360</v>
      </c>
      <c r="M454" s="4">
        <v>143.36000000000001</v>
      </c>
      <c r="N454" s="4">
        <v>1102000</v>
      </c>
      <c r="O454">
        <f t="shared" si="102"/>
        <v>7.6869419642857144</v>
      </c>
      <c r="P454" t="str">
        <f t="shared" ref="P454:P458" si="108">IF(ISNUMBER(SEARCH("CLORPIRIFOS",K454)),"Chlorpyrifos",IF(ISNUMBER(SEARCH("TEBUCONAZOLE",K454)),"Tebuconazole",IF(ISNUMBER(SEARCH("ACID",K454)),"2,4-Dichlorophenoxyacetic acid",IF(ISNUMBER(SEARCH("ACETAMIPRID",K454)),"Acetamiprid",IF(ISNUMBER(SEARCH("NUFURON",K454)),"Metsulfuron",IF(ISNUMBER(SEARCH("MONOISOPROPYLAMINE",K454)),"Isopropylamine","FIX IT"))))))</f>
        <v>2,4-Dichlorophenoxyacetic acid</v>
      </c>
      <c r="Q454" t="str">
        <f>VLOOKUP(P454,[1]Sheet1!$A$1:$C$40,2,FALSE)</f>
        <v>2,4 D</v>
      </c>
      <c r="R454" t="str">
        <f>VLOOKUP(P454,[1]Sheet1!$A$1:$C$40,3,FALSE)</f>
        <v>Herbicide</v>
      </c>
    </row>
    <row r="455" spans="1:18" ht="22" customHeight="1" x14ac:dyDescent="0.3">
      <c r="A455" s="5">
        <v>43678</v>
      </c>
      <c r="B455" s="12" t="str">
        <f t="shared" si="105"/>
        <v>August, 2019</v>
      </c>
      <c r="C455" s="12" t="str">
        <f t="shared" si="106"/>
        <v>August, 2019´</v>
      </c>
      <c r="D455" s="6" t="s">
        <v>37</v>
      </c>
      <c r="E455" s="9" t="s">
        <v>1938</v>
      </c>
      <c r="F455" s="6" t="s">
        <v>20</v>
      </c>
      <c r="G455" s="6" t="s">
        <v>173</v>
      </c>
      <c r="H455" s="6" t="s">
        <v>174</v>
      </c>
      <c r="I455" s="6" t="s">
        <v>21</v>
      </c>
      <c r="J455" s="6" t="s">
        <v>165</v>
      </c>
      <c r="K455" s="6" t="s">
        <v>377</v>
      </c>
      <c r="L455" s="7">
        <v>21680</v>
      </c>
      <c r="M455" s="7">
        <v>21.68</v>
      </c>
      <c r="N455" s="7">
        <v>307000</v>
      </c>
      <c r="O455">
        <f t="shared" si="102"/>
        <v>14.160516605166052</v>
      </c>
      <c r="P455" t="str">
        <f t="shared" ref="P455:P457" si="109">IF(ISNUMBER(SEARCH("CIPERMET",K455)),"Cypermethrin",IF(ISNUMBER(SEARCH("MANFIL",K455)),"Mancozeb",IF(ISNUMBER(SEARCH("ISOPROPYLAMINE",K455)),"Isopropylamine",IF(ISNUMBER(SEARCH("CARBENDAZIN",K455)),"Carbendazin",IF(ISNUMBER(SEARCH("CHLORPYRIFOS",K455)),"Chlorpyrifos","FIX IT")))))</f>
        <v>Cypermethrin</v>
      </c>
      <c r="Q455" t="str">
        <f>VLOOKUP(P455,[1]Sheet1!$A$1:$C$40,2,FALSE)</f>
        <v>Not Identified</v>
      </c>
      <c r="R455" t="str">
        <f>VLOOKUP(P455,[1]Sheet1!$A$1:$C$40,3,FALSE)</f>
        <v>Insecticide</v>
      </c>
    </row>
    <row r="456" spans="1:18" ht="22" customHeight="1" x14ac:dyDescent="0.3">
      <c r="A456" s="2">
        <v>43678</v>
      </c>
      <c r="B456" s="12" t="str">
        <f t="shared" si="105"/>
        <v>August, 2019</v>
      </c>
      <c r="C456" s="12" t="str">
        <f t="shared" si="106"/>
        <v>August, 2019´</v>
      </c>
      <c r="D456" s="3" t="s">
        <v>37</v>
      </c>
      <c r="E456" s="13" t="s">
        <v>1938</v>
      </c>
      <c r="F456" s="3" t="s">
        <v>20</v>
      </c>
      <c r="G456" s="3" t="s">
        <v>378</v>
      </c>
      <c r="H456" s="3" t="s">
        <v>14</v>
      </c>
      <c r="I456" s="3" t="s">
        <v>21</v>
      </c>
      <c r="J456" s="3" t="s">
        <v>379</v>
      </c>
      <c r="K456" s="3" t="s">
        <v>380</v>
      </c>
      <c r="L456" s="4">
        <v>20160</v>
      </c>
      <c r="M456" s="4">
        <v>20.16</v>
      </c>
      <c r="N456" s="4">
        <v>157000</v>
      </c>
      <c r="O456">
        <f t="shared" si="102"/>
        <v>7.787698412698413</v>
      </c>
      <c r="P456" s="11" t="str">
        <f>IF(ISNUMBER(SEARCH("NUFOSATE",K456)),"Glyphosate",IF(ISNUMBER(SEARCH("HALOXYFOP",K456)),"Haloxyfop - P",IF(ISNUMBER(SEARCH("AZOXYSTROBIN",K456)),"Azoxystrobin",IF(ISNUMBER(SEARCH("ETHEPHON",K456)),"Ethephon",IF(ISNUMBER(SEARCH("KROMO",K456)),"Clorimuron",IF(ISNUMBER(SEARCH("MAESTRO",K456)),"3,5-dibromo-4-hydroxybenzonitrile",))))))</f>
        <v>Azoxystrobin</v>
      </c>
      <c r="Q456" t="str">
        <f>VLOOKUP(P456,[1]Sheet1!$A$1:$C$40,2,FALSE)</f>
        <v>Not Identified</v>
      </c>
      <c r="R456" t="str">
        <f>VLOOKUP(P456,[1]Sheet1!$A$1:$C$40,3,FALSE)</f>
        <v>Pesticide</v>
      </c>
    </row>
    <row r="457" spans="1:18" ht="22" customHeight="1" x14ac:dyDescent="0.3">
      <c r="A457" s="5">
        <v>43677</v>
      </c>
      <c r="B457" s="12" t="str">
        <f t="shared" si="105"/>
        <v>July, 2019</v>
      </c>
      <c r="C457" s="12" t="str">
        <f t="shared" si="106"/>
        <v>July, 2019´</v>
      </c>
      <c r="D457" s="6" t="s">
        <v>64</v>
      </c>
      <c r="E457" s="9" t="s">
        <v>1938</v>
      </c>
      <c r="F457" s="6" t="s">
        <v>12</v>
      </c>
      <c r="G457" s="6" t="s">
        <v>203</v>
      </c>
      <c r="H457" s="6" t="s">
        <v>39</v>
      </c>
      <c r="I457" s="6" t="s">
        <v>15</v>
      </c>
      <c r="J457" s="6" t="s">
        <v>204</v>
      </c>
      <c r="K457" s="6" t="s">
        <v>381</v>
      </c>
      <c r="L457" s="7">
        <v>109760</v>
      </c>
      <c r="M457" s="7">
        <v>109.76</v>
      </c>
      <c r="N457" s="7">
        <v>257000</v>
      </c>
      <c r="O457">
        <f t="shared" si="102"/>
        <v>2.3414723032069973</v>
      </c>
      <c r="P457" t="str">
        <f t="shared" si="109"/>
        <v>Mancozeb</v>
      </c>
      <c r="Q457" t="str">
        <f>VLOOKUP(P457,[1]Sheet1!$A$1:$C$40,2,FALSE)</f>
        <v>Manfill 800 WP</v>
      </c>
      <c r="R457" t="str">
        <f>VLOOKUP(P457,[1]Sheet1!$A$1:$C$40,3,FALSE)</f>
        <v>Fungicide</v>
      </c>
    </row>
    <row r="458" spans="1:18" ht="22" customHeight="1" x14ac:dyDescent="0.3">
      <c r="A458" s="2">
        <v>43673</v>
      </c>
      <c r="B458" s="12" t="str">
        <f t="shared" si="105"/>
        <v>July, 2019</v>
      </c>
      <c r="C458" s="12" t="str">
        <f t="shared" si="106"/>
        <v>July, 2019´</v>
      </c>
      <c r="D458" s="3" t="s">
        <v>37</v>
      </c>
      <c r="E458" s="13" t="s">
        <v>1938</v>
      </c>
      <c r="F458" s="3" t="s">
        <v>20</v>
      </c>
      <c r="G458" s="3" t="s">
        <v>27</v>
      </c>
      <c r="H458" s="3" t="s">
        <v>28</v>
      </c>
      <c r="I458" s="3" t="s">
        <v>21</v>
      </c>
      <c r="J458" s="3" t="s">
        <v>29</v>
      </c>
      <c r="K458" s="3" t="s">
        <v>382</v>
      </c>
      <c r="L458" s="4">
        <v>184320.01</v>
      </c>
      <c r="M458" s="4">
        <v>184.32</v>
      </c>
      <c r="N458" s="4">
        <v>1355000</v>
      </c>
      <c r="O458">
        <f t="shared" si="102"/>
        <v>7.3513450872751145</v>
      </c>
      <c r="P458" t="str">
        <f t="shared" si="108"/>
        <v>2,4-Dichlorophenoxyacetic acid</v>
      </c>
      <c r="Q458" t="str">
        <f>VLOOKUP(P458,[1]Sheet1!$A$1:$C$40,2,FALSE)</f>
        <v>2,4 D</v>
      </c>
      <c r="R458" t="str">
        <f>VLOOKUP(P458,[1]Sheet1!$A$1:$C$40,3,FALSE)</f>
        <v>Herbicide</v>
      </c>
    </row>
    <row r="459" spans="1:18" ht="22" customHeight="1" x14ac:dyDescent="0.3">
      <c r="A459" s="5">
        <v>43673</v>
      </c>
      <c r="B459" s="12" t="str">
        <f t="shared" si="105"/>
        <v>July, 2019</v>
      </c>
      <c r="C459" s="12" t="str">
        <f t="shared" si="106"/>
        <v>July, 2019´</v>
      </c>
      <c r="D459" s="6" t="s">
        <v>64</v>
      </c>
      <c r="E459" s="9" t="s">
        <v>1938</v>
      </c>
      <c r="F459" s="6" t="s">
        <v>12</v>
      </c>
      <c r="G459" s="6" t="s">
        <v>203</v>
      </c>
      <c r="H459" s="6" t="s">
        <v>39</v>
      </c>
      <c r="I459" s="6" t="s">
        <v>15</v>
      </c>
      <c r="J459" s="6" t="s">
        <v>204</v>
      </c>
      <c r="K459" s="6" t="s">
        <v>383</v>
      </c>
      <c r="L459" s="7">
        <v>109760</v>
      </c>
      <c r="M459" s="7">
        <v>109.76</v>
      </c>
      <c r="N459" s="7">
        <v>257000</v>
      </c>
      <c r="O459">
        <f t="shared" si="102"/>
        <v>2.3414723032069973</v>
      </c>
      <c r="P459" t="str">
        <f t="shared" ref="P459:P460" si="110">IF(ISNUMBER(SEARCH("CIPERMET",K459)),"Cypermethrin",IF(ISNUMBER(SEARCH("MANFIL",K459)),"Mancozeb",IF(ISNUMBER(SEARCH("ISOPROPYLAMINE",K459)),"Isopropylamine",IF(ISNUMBER(SEARCH("CARBENDAZIN",K459)),"Carbendazin",IF(ISNUMBER(SEARCH("CHLORPYRIFOS",K459)),"Chlorpyrifos","FIX IT")))))</f>
        <v>Mancozeb</v>
      </c>
      <c r="Q459" t="str">
        <f>VLOOKUP(P459,[1]Sheet1!$A$1:$C$40,2,FALSE)</f>
        <v>Manfill 800 WP</v>
      </c>
      <c r="R459" t="str">
        <f>VLOOKUP(P459,[1]Sheet1!$A$1:$C$40,3,FALSE)</f>
        <v>Fungicide</v>
      </c>
    </row>
    <row r="460" spans="1:18" ht="22" customHeight="1" x14ac:dyDescent="0.3">
      <c r="A460" s="2">
        <v>43673</v>
      </c>
      <c r="B460" s="12" t="str">
        <f t="shared" si="105"/>
        <v>July, 2019</v>
      </c>
      <c r="C460" s="12" t="str">
        <f t="shared" si="106"/>
        <v>July, 2019´</v>
      </c>
      <c r="D460" s="3" t="s">
        <v>64</v>
      </c>
      <c r="E460" s="13" t="s">
        <v>1938</v>
      </c>
      <c r="F460" s="3" t="s">
        <v>12</v>
      </c>
      <c r="G460" s="3" t="s">
        <v>203</v>
      </c>
      <c r="H460" s="3" t="s">
        <v>39</v>
      </c>
      <c r="I460" s="3" t="s">
        <v>15</v>
      </c>
      <c r="J460" s="3" t="s">
        <v>204</v>
      </c>
      <c r="K460" s="3" t="s">
        <v>384</v>
      </c>
      <c r="L460" s="4">
        <v>27440</v>
      </c>
      <c r="M460" s="4">
        <v>27.44</v>
      </c>
      <c r="N460" s="4">
        <v>64300</v>
      </c>
      <c r="O460">
        <f t="shared" si="102"/>
        <v>2.3432944606413995</v>
      </c>
      <c r="P460" t="str">
        <f t="shared" si="110"/>
        <v>Mancozeb</v>
      </c>
      <c r="Q460" t="str">
        <f>VLOOKUP(P460,[1]Sheet1!$A$1:$C$40,2,FALSE)</f>
        <v>Manfill 800 WP</v>
      </c>
      <c r="R460" t="str">
        <f>VLOOKUP(P460,[1]Sheet1!$A$1:$C$40,3,FALSE)</f>
        <v>Fungicide</v>
      </c>
    </row>
    <row r="461" spans="1:18" ht="22" customHeight="1" x14ac:dyDescent="0.3">
      <c r="A461" s="5">
        <v>43673</v>
      </c>
      <c r="B461" s="12" t="str">
        <f t="shared" si="105"/>
        <v>July, 2019</v>
      </c>
      <c r="C461" s="12" t="str">
        <f t="shared" si="106"/>
        <v>July, 2019´</v>
      </c>
      <c r="D461" s="6" t="s">
        <v>37</v>
      </c>
      <c r="E461" s="9" t="s">
        <v>1938</v>
      </c>
      <c r="F461" s="6" t="s">
        <v>20</v>
      </c>
      <c r="G461" s="6" t="s">
        <v>38</v>
      </c>
      <c r="H461" s="6" t="s">
        <v>39</v>
      </c>
      <c r="I461" s="6" t="s">
        <v>21</v>
      </c>
      <c r="J461" s="6" t="s">
        <v>40</v>
      </c>
      <c r="K461" s="6" t="s">
        <v>385</v>
      </c>
      <c r="L461" s="7">
        <v>21375</v>
      </c>
      <c r="M461" s="7">
        <v>21.38</v>
      </c>
      <c r="N461" s="7">
        <v>3791000</v>
      </c>
      <c r="O461">
        <f t="shared" si="102"/>
        <v>177.35672514619884</v>
      </c>
      <c r="P461" t="str">
        <f t="shared" si="103"/>
        <v>Cyhalothrin</v>
      </c>
      <c r="Q461" t="str">
        <f>VLOOKUP(P461,[1]Sheet1!$A$1:$C$40,2,FALSE)</f>
        <v>Kaiso</v>
      </c>
      <c r="R461" t="str">
        <f>VLOOKUP(P461,[1]Sheet1!$A$1:$C$40,3,FALSE)</f>
        <v>Pesticide</v>
      </c>
    </row>
    <row r="462" spans="1:18" ht="22" customHeight="1" x14ac:dyDescent="0.3">
      <c r="A462" s="2">
        <v>43672</v>
      </c>
      <c r="B462" s="12" t="str">
        <f t="shared" si="105"/>
        <v>July, 2019</v>
      </c>
      <c r="C462" s="12" t="str">
        <f t="shared" si="106"/>
        <v>July, 2019´</v>
      </c>
      <c r="D462" s="3" t="s">
        <v>37</v>
      </c>
      <c r="E462" s="13" t="s">
        <v>1938</v>
      </c>
      <c r="F462" s="3" t="s">
        <v>20</v>
      </c>
      <c r="G462" s="3" t="s">
        <v>180</v>
      </c>
      <c r="H462" s="3" t="s">
        <v>14</v>
      </c>
      <c r="I462" s="3" t="s">
        <v>21</v>
      </c>
      <c r="J462" s="3" t="s">
        <v>31</v>
      </c>
      <c r="K462" s="3" t="s">
        <v>386</v>
      </c>
      <c r="L462" s="4">
        <v>15900</v>
      </c>
      <c r="M462" s="4">
        <v>15.9</v>
      </c>
      <c r="N462" s="4">
        <v>270000</v>
      </c>
      <c r="O462">
        <f t="shared" si="102"/>
        <v>16.981132075471699</v>
      </c>
      <c r="P462" t="str">
        <f>IF(ISNUMBER(SEARCH("CLORPIRIFOS",K462)),"Chlorpyrifos",IF(ISNUMBER(SEARCH("TEBUCONAZOLE",K462)),"Tebuconazole",IF(ISNUMBER(SEARCH("ACID",K462)),"2,4-Dichlorophenoxyacetic acid",IF(ISNUMBER(SEARCH("ACETAMIPRID",K462)),"Acetamiprid",IF(ISNUMBER(SEARCH("NUFURON",K462)),"Metsulfuron",IF(ISNUMBER(SEARCH("MONOISOPROPYLAMINE",K462)),"Isopropylamine","FIX IT"))))))</f>
        <v>Tebuconazole</v>
      </c>
      <c r="Q462" t="str">
        <f>VLOOKUP(P462,[1]Sheet1!$A$1:$C$40,2,FALSE)</f>
        <v>Torque</v>
      </c>
      <c r="R462" t="str">
        <f>VLOOKUP(P462,[1]Sheet1!$A$1:$C$40,3,FALSE)</f>
        <v>Fungicide</v>
      </c>
    </row>
    <row r="463" spans="1:18" ht="22" customHeight="1" x14ac:dyDescent="0.3">
      <c r="A463" s="5">
        <v>43672</v>
      </c>
      <c r="B463" s="12" t="str">
        <f t="shared" si="105"/>
        <v>July, 2019</v>
      </c>
      <c r="C463" s="12" t="str">
        <f t="shared" si="106"/>
        <v>July, 2019´</v>
      </c>
      <c r="D463" s="6" t="s">
        <v>64</v>
      </c>
      <c r="E463" s="9" t="s">
        <v>1938</v>
      </c>
      <c r="F463" s="6" t="s">
        <v>12</v>
      </c>
      <c r="G463" s="6" t="s">
        <v>242</v>
      </c>
      <c r="H463" s="6" t="s">
        <v>243</v>
      </c>
      <c r="I463" s="6" t="s">
        <v>15</v>
      </c>
      <c r="J463" s="6" t="s">
        <v>244</v>
      </c>
      <c r="K463" s="6" t="s">
        <v>387</v>
      </c>
      <c r="L463" s="7">
        <v>107200</v>
      </c>
      <c r="M463" s="7">
        <v>107.2</v>
      </c>
      <c r="N463" s="7">
        <v>653000</v>
      </c>
      <c r="O463">
        <f t="shared" si="102"/>
        <v>6.0914179104477615</v>
      </c>
      <c r="P463" t="str">
        <f t="shared" si="103"/>
        <v>Glyphosate</v>
      </c>
      <c r="Q463" t="str">
        <f>VLOOKUP(P463,[1]Sheet1!$A$1:$C$40,2,FALSE)</f>
        <v>Nufosate</v>
      </c>
      <c r="R463" t="str">
        <f>VLOOKUP(P463,[1]Sheet1!$A$1:$C$40,3,FALSE)</f>
        <v>Herbicide</v>
      </c>
    </row>
    <row r="464" spans="1:18" ht="22" customHeight="1" x14ac:dyDescent="0.3">
      <c r="A464" s="2">
        <v>43672</v>
      </c>
      <c r="B464" s="12" t="str">
        <f t="shared" si="105"/>
        <v>July, 2019</v>
      </c>
      <c r="C464" s="12" t="str">
        <f t="shared" si="106"/>
        <v>July, 2019´</v>
      </c>
      <c r="D464" s="3" t="s">
        <v>64</v>
      </c>
      <c r="E464" s="13" t="s">
        <v>1938</v>
      </c>
      <c r="F464" s="3" t="s">
        <v>12</v>
      </c>
      <c r="G464" s="3" t="s">
        <v>242</v>
      </c>
      <c r="H464" s="3" t="s">
        <v>243</v>
      </c>
      <c r="I464" s="3" t="s">
        <v>15</v>
      </c>
      <c r="J464" s="3" t="s">
        <v>244</v>
      </c>
      <c r="K464" s="3" t="s">
        <v>245</v>
      </c>
      <c r="L464" s="4">
        <v>128640</v>
      </c>
      <c r="M464" s="4">
        <v>128.63999999999999</v>
      </c>
      <c r="N464" s="4">
        <v>783000</v>
      </c>
      <c r="O464">
        <f t="shared" si="102"/>
        <v>6.0867537313432836</v>
      </c>
      <c r="P464" t="str">
        <f t="shared" si="103"/>
        <v>Glyphosate</v>
      </c>
      <c r="Q464" t="str">
        <f>VLOOKUP(P464,[1]Sheet1!$A$1:$C$40,2,FALSE)</f>
        <v>Nufosate</v>
      </c>
      <c r="R464" t="str">
        <f>VLOOKUP(P464,[1]Sheet1!$A$1:$C$40,3,FALSE)</f>
        <v>Herbicide</v>
      </c>
    </row>
    <row r="465" spans="1:18" ht="22" customHeight="1" x14ac:dyDescent="0.3">
      <c r="A465" s="5">
        <v>43671</v>
      </c>
      <c r="B465" s="12" t="str">
        <f t="shared" si="105"/>
        <v>July, 2019</v>
      </c>
      <c r="C465" s="12" t="str">
        <f t="shared" si="106"/>
        <v>July, 2019´</v>
      </c>
      <c r="D465" s="6" t="s">
        <v>37</v>
      </c>
      <c r="E465" s="9" t="s">
        <v>1938</v>
      </c>
      <c r="F465" s="6" t="s">
        <v>20</v>
      </c>
      <c r="G465" s="6" t="s">
        <v>173</v>
      </c>
      <c r="H465" s="6" t="s">
        <v>174</v>
      </c>
      <c r="I465" s="6" t="s">
        <v>21</v>
      </c>
      <c r="J465" s="6" t="s">
        <v>165</v>
      </c>
      <c r="K465" s="6" t="s">
        <v>342</v>
      </c>
      <c r="L465" s="7">
        <v>21680</v>
      </c>
      <c r="M465" s="7">
        <v>21.68</v>
      </c>
      <c r="N465" s="7">
        <v>300000</v>
      </c>
      <c r="O465">
        <f t="shared" si="102"/>
        <v>13.837638376383763</v>
      </c>
      <c r="P465" t="str">
        <f t="shared" ref="P465" si="111">IF(ISNUMBER(SEARCH("CIPERMET",K465)),"Cypermethrin",IF(ISNUMBER(SEARCH("MANFIL",K465)),"Mancozeb",IF(ISNUMBER(SEARCH("ISOPROPYLAMINE",K465)),"Isopropylamine",IF(ISNUMBER(SEARCH("CARBENDAZIN",K465)),"Carbendazin",IF(ISNUMBER(SEARCH("CHLORPYRIFOS",K465)),"Chlorpyrifos","FIX IT")))))</f>
        <v>Cypermethrin</v>
      </c>
      <c r="Q465" t="str">
        <f>VLOOKUP(P465,[1]Sheet1!$A$1:$C$40,2,FALSE)</f>
        <v>Not Identified</v>
      </c>
      <c r="R465" t="str">
        <f>VLOOKUP(P465,[1]Sheet1!$A$1:$C$40,3,FALSE)</f>
        <v>Insecticide</v>
      </c>
    </row>
    <row r="466" spans="1:18" ht="22" customHeight="1" x14ac:dyDescent="0.3">
      <c r="A466" s="2">
        <v>43671</v>
      </c>
      <c r="B466" s="12" t="str">
        <f t="shared" si="105"/>
        <v>July, 2019</v>
      </c>
      <c r="C466" s="12" t="str">
        <f t="shared" si="106"/>
        <v>July, 2019´</v>
      </c>
      <c r="D466" s="3" t="s">
        <v>37</v>
      </c>
      <c r="E466" s="13" t="s">
        <v>1938</v>
      </c>
      <c r="F466" s="3" t="s">
        <v>20</v>
      </c>
      <c r="G466" s="3" t="s">
        <v>351</v>
      </c>
      <c r="H466" s="3" t="s">
        <v>14</v>
      </c>
      <c r="I466" s="3" t="s">
        <v>21</v>
      </c>
      <c r="J466" s="3" t="s">
        <v>326</v>
      </c>
      <c r="K466" s="3" t="s">
        <v>388</v>
      </c>
      <c r="L466" s="4">
        <v>16800</v>
      </c>
      <c r="M466" s="4">
        <v>16.8</v>
      </c>
      <c r="N466" s="4">
        <v>369000</v>
      </c>
      <c r="O466">
        <f t="shared" si="102"/>
        <v>21.964285714285715</v>
      </c>
      <c r="P466" t="str">
        <f>IF(ISNUMBER(SEARCH("XYLENE",K466)),"Xylene",IF(ISNUMBER(SEARCH("PARAQUAT",K466)),"Paraquat",IF(ISNUMBER(SEARCH("LUFENURON",K466)),"Lufenuron",IF(ISNUMBER(SEARCH("CLETHODIM",K466)),"Clethodim",IF(ISNUMBER(SEARCH("ABAMECTIN",K466)),"Abamectin")))))</f>
        <v>Abamectin</v>
      </c>
      <c r="Q466" t="str">
        <f>VLOOKUP(P466,[1]Sheet1!$A$1:$C$40,2,FALSE)</f>
        <v>Not Identified</v>
      </c>
      <c r="R466" t="str">
        <f>VLOOKUP(P466,[1]Sheet1!$A$1:$C$40,3,FALSE)</f>
        <v>Insecticide</v>
      </c>
    </row>
    <row r="467" spans="1:18" ht="22" customHeight="1" x14ac:dyDescent="0.3">
      <c r="A467" s="5">
        <v>43667</v>
      </c>
      <c r="B467" s="12" t="str">
        <f t="shared" si="105"/>
        <v>July, 2019</v>
      </c>
      <c r="C467" s="12" t="str">
        <f t="shared" si="106"/>
        <v>July, 2019´</v>
      </c>
      <c r="D467" s="6" t="s">
        <v>37</v>
      </c>
      <c r="E467" s="9" t="s">
        <v>1938</v>
      </c>
      <c r="F467" s="6" t="s">
        <v>20</v>
      </c>
      <c r="G467" s="6" t="s">
        <v>27</v>
      </c>
      <c r="H467" s="6" t="s">
        <v>28</v>
      </c>
      <c r="I467" s="6" t="s">
        <v>21</v>
      </c>
      <c r="J467" s="6" t="s">
        <v>29</v>
      </c>
      <c r="K467" s="6" t="s">
        <v>389</v>
      </c>
      <c r="L467" s="7">
        <v>184320.01</v>
      </c>
      <c r="M467" s="7">
        <v>184.32</v>
      </c>
      <c r="N467" s="7">
        <v>1355000</v>
      </c>
      <c r="O467">
        <f t="shared" si="102"/>
        <v>7.3513450872751145</v>
      </c>
      <c r="P467" t="str">
        <f t="shared" ref="P467:P488" si="112">IF(ISNUMBER(SEARCH("CLORPIRIFOS",K467)),"Chlorpyrifos",IF(ISNUMBER(SEARCH("TEBUCONAZOLE",K467)),"Tebuconazole",IF(ISNUMBER(SEARCH("ACID",K467)),"2,4-Dichlorophenoxyacetic acid",IF(ISNUMBER(SEARCH("ACETAMIPRID",K467)),"Acetamiprid",IF(ISNUMBER(SEARCH("NUFURON",K467)),"Metsulfuron",IF(ISNUMBER(SEARCH("MONOISOPROPYLAMINE",K467)),"Isopropylamine","FIX IT"))))))</f>
        <v>2,4-Dichlorophenoxyacetic acid</v>
      </c>
      <c r="Q467" t="str">
        <f>VLOOKUP(P467,[1]Sheet1!$A$1:$C$40,2,FALSE)</f>
        <v>2,4 D</v>
      </c>
      <c r="R467" t="str">
        <f>VLOOKUP(P467,[1]Sheet1!$A$1:$C$40,3,FALSE)</f>
        <v>Herbicide</v>
      </c>
    </row>
    <row r="468" spans="1:18" ht="22" customHeight="1" x14ac:dyDescent="0.3">
      <c r="A468" s="2">
        <v>43667</v>
      </c>
      <c r="B468" s="12" t="str">
        <f t="shared" si="105"/>
        <v>July, 2019</v>
      </c>
      <c r="C468" s="12" t="str">
        <f t="shared" si="106"/>
        <v>July, 2019´</v>
      </c>
      <c r="D468" s="3" t="s">
        <v>64</v>
      </c>
      <c r="E468" s="13" t="s">
        <v>1938</v>
      </c>
      <c r="F468" s="3" t="s">
        <v>12</v>
      </c>
      <c r="G468" s="3" t="s">
        <v>203</v>
      </c>
      <c r="H468" s="3" t="s">
        <v>39</v>
      </c>
      <c r="I468" s="3" t="s">
        <v>15</v>
      </c>
      <c r="J468" s="3" t="s">
        <v>204</v>
      </c>
      <c r="K468" s="3" t="s">
        <v>383</v>
      </c>
      <c r="L468" s="4">
        <v>109760</v>
      </c>
      <c r="M468" s="4">
        <v>109.76</v>
      </c>
      <c r="N468" s="4">
        <v>257000</v>
      </c>
      <c r="O468">
        <f t="shared" si="102"/>
        <v>2.3414723032069973</v>
      </c>
      <c r="P468" t="str">
        <f>IF(ISNUMBER(SEARCH("CIPERMET",K468)),"Cypermethrin",IF(ISNUMBER(SEARCH("MANFIL",K468)),"Mancozeb",IF(ISNUMBER(SEARCH("ISOPROPYLAMINE",K468)),"Isopropylamine",IF(ISNUMBER(SEARCH("CARBENDAZIN",K468)),"Carbendazin",IF(ISNUMBER(SEARCH("CHLORPYRIFOS",K468)),"Chlorpyrifos","FIX IT")))))</f>
        <v>Mancozeb</v>
      </c>
      <c r="Q468" t="str">
        <f>VLOOKUP(P468,[1]Sheet1!$A$1:$C$40,2,FALSE)</f>
        <v>Manfill 800 WP</v>
      </c>
      <c r="R468" t="str">
        <f>VLOOKUP(P468,[1]Sheet1!$A$1:$C$40,3,FALSE)</f>
        <v>Fungicide</v>
      </c>
    </row>
    <row r="469" spans="1:18" ht="22" customHeight="1" x14ac:dyDescent="0.3">
      <c r="A469" s="5">
        <v>43667</v>
      </c>
      <c r="B469" s="12" t="str">
        <f t="shared" si="105"/>
        <v>July, 2019</v>
      </c>
      <c r="C469" s="12" t="str">
        <f t="shared" si="106"/>
        <v>July, 2019´</v>
      </c>
      <c r="D469" s="6" t="s">
        <v>37</v>
      </c>
      <c r="E469" s="9" t="s">
        <v>1938</v>
      </c>
      <c r="F469" s="6" t="s">
        <v>20</v>
      </c>
      <c r="G469" s="6" t="s">
        <v>27</v>
      </c>
      <c r="H469" s="6" t="s">
        <v>28</v>
      </c>
      <c r="I469" s="6" t="s">
        <v>21</v>
      </c>
      <c r="J469" s="6" t="s">
        <v>29</v>
      </c>
      <c r="K469" s="6" t="s">
        <v>389</v>
      </c>
      <c r="L469" s="7">
        <v>184320.01</v>
      </c>
      <c r="M469" s="7">
        <v>184.32</v>
      </c>
      <c r="N469" s="7">
        <v>1355000</v>
      </c>
      <c r="O469">
        <f t="shared" si="102"/>
        <v>7.3513450872751145</v>
      </c>
      <c r="P469" t="str">
        <f t="shared" si="112"/>
        <v>2,4-Dichlorophenoxyacetic acid</v>
      </c>
      <c r="Q469" t="str">
        <f>VLOOKUP(P469,[1]Sheet1!$A$1:$C$40,2,FALSE)</f>
        <v>2,4 D</v>
      </c>
      <c r="R469" t="str">
        <f>VLOOKUP(P469,[1]Sheet1!$A$1:$C$40,3,FALSE)</f>
        <v>Herbicide</v>
      </c>
    </row>
    <row r="470" spans="1:18" ht="22" customHeight="1" x14ac:dyDescent="0.3">
      <c r="A470" s="2">
        <v>43667</v>
      </c>
      <c r="B470" s="12" t="str">
        <f t="shared" si="105"/>
        <v>July, 2019</v>
      </c>
      <c r="C470" s="12" t="str">
        <f t="shared" si="106"/>
        <v>July, 2019´</v>
      </c>
      <c r="D470" s="3" t="s">
        <v>37</v>
      </c>
      <c r="E470" s="13" t="s">
        <v>1938</v>
      </c>
      <c r="F470" s="3" t="s">
        <v>20</v>
      </c>
      <c r="G470" s="3" t="s">
        <v>42</v>
      </c>
      <c r="H470" s="3" t="s">
        <v>43</v>
      </c>
      <c r="I470" s="3" t="s">
        <v>21</v>
      </c>
      <c r="J470" s="3" t="s">
        <v>44</v>
      </c>
      <c r="K470" s="3" t="s">
        <v>313</v>
      </c>
      <c r="L470" s="4">
        <v>127046</v>
      </c>
      <c r="M470" s="4">
        <v>127.05</v>
      </c>
      <c r="N470" s="4">
        <v>3282000</v>
      </c>
      <c r="O470">
        <f t="shared" si="102"/>
        <v>25.833162791429874</v>
      </c>
      <c r="P470" t="str">
        <f t="shared" si="112"/>
        <v>Chlorpyrifos</v>
      </c>
      <c r="Q470" t="str">
        <f>VLOOKUP(P470,[1]Sheet1!$A$1:$C$40,2,FALSE)</f>
        <v>Agripec</v>
      </c>
      <c r="R470" t="str">
        <f>VLOOKUP(P470,[1]Sheet1!$A$1:$C$40,3,FALSE)</f>
        <v>Pesticide</v>
      </c>
    </row>
    <row r="471" spans="1:18" ht="22" customHeight="1" x14ac:dyDescent="0.3">
      <c r="A471" s="5">
        <v>43667</v>
      </c>
      <c r="B471" s="12" t="str">
        <f t="shared" si="105"/>
        <v>July, 2019</v>
      </c>
      <c r="C471" s="12" t="str">
        <f t="shared" si="106"/>
        <v>July, 2019´</v>
      </c>
      <c r="D471" s="6" t="s">
        <v>64</v>
      </c>
      <c r="E471" s="9" t="s">
        <v>1938</v>
      </c>
      <c r="F471" s="6" t="s">
        <v>12</v>
      </c>
      <c r="G471" s="6" t="s">
        <v>203</v>
      </c>
      <c r="H471" s="6" t="s">
        <v>39</v>
      </c>
      <c r="I471" s="6" t="s">
        <v>15</v>
      </c>
      <c r="J471" s="6" t="s">
        <v>204</v>
      </c>
      <c r="K471" s="6" t="s">
        <v>383</v>
      </c>
      <c r="L471" s="7">
        <v>109760</v>
      </c>
      <c r="M471" s="7">
        <v>109.76</v>
      </c>
      <c r="N471" s="7">
        <v>257000</v>
      </c>
      <c r="O471">
        <f t="shared" si="102"/>
        <v>2.3414723032069973</v>
      </c>
      <c r="P471" t="str">
        <f t="shared" ref="P471:P472" si="113">IF(ISNUMBER(SEARCH("CIPERMET",K471)),"Cypermethrin",IF(ISNUMBER(SEARCH("MANFIL",K471)),"Mancozeb",IF(ISNUMBER(SEARCH("ISOPROPYLAMINE",K471)),"Isopropylamine",IF(ISNUMBER(SEARCH("CARBENDAZIN",K471)),"Carbendazin",IF(ISNUMBER(SEARCH("CHLORPYRIFOS",K471)),"Chlorpyrifos","FIX IT")))))</f>
        <v>Mancozeb</v>
      </c>
      <c r="Q471" t="str">
        <f>VLOOKUP(P471,[1]Sheet1!$A$1:$C$40,2,FALSE)</f>
        <v>Manfill 800 WP</v>
      </c>
      <c r="R471" t="str">
        <f>VLOOKUP(P471,[1]Sheet1!$A$1:$C$40,3,FALSE)</f>
        <v>Fungicide</v>
      </c>
    </row>
    <row r="472" spans="1:18" ht="22" customHeight="1" x14ac:dyDescent="0.3">
      <c r="A472" s="2">
        <v>43667</v>
      </c>
      <c r="B472" s="12" t="str">
        <f t="shared" si="105"/>
        <v>July, 2019</v>
      </c>
      <c r="C472" s="12" t="str">
        <f t="shared" si="106"/>
        <v>July, 2019´</v>
      </c>
      <c r="D472" s="3" t="s">
        <v>64</v>
      </c>
      <c r="E472" s="13" t="s">
        <v>1938</v>
      </c>
      <c r="F472" s="3" t="s">
        <v>12</v>
      </c>
      <c r="G472" s="3" t="s">
        <v>203</v>
      </c>
      <c r="H472" s="3" t="s">
        <v>39</v>
      </c>
      <c r="I472" s="3" t="s">
        <v>15</v>
      </c>
      <c r="J472" s="3" t="s">
        <v>204</v>
      </c>
      <c r="K472" s="3" t="s">
        <v>390</v>
      </c>
      <c r="L472" s="4">
        <v>82320</v>
      </c>
      <c r="M472" s="4">
        <v>82.32</v>
      </c>
      <c r="N472" s="4">
        <v>193000</v>
      </c>
      <c r="O472">
        <f t="shared" si="102"/>
        <v>2.3445092322643344</v>
      </c>
      <c r="P472" t="str">
        <f t="shared" si="113"/>
        <v>Mancozeb</v>
      </c>
      <c r="Q472" t="str">
        <f>VLOOKUP(P472,[1]Sheet1!$A$1:$C$40,2,FALSE)</f>
        <v>Manfill 800 WP</v>
      </c>
      <c r="R472" t="str">
        <f>VLOOKUP(P472,[1]Sheet1!$A$1:$C$40,3,FALSE)</f>
        <v>Fungicide</v>
      </c>
    </row>
    <row r="473" spans="1:18" ht="22" customHeight="1" x14ac:dyDescent="0.3">
      <c r="A473" s="5">
        <v>43667</v>
      </c>
      <c r="B473" s="12" t="str">
        <f t="shared" si="105"/>
        <v>July, 2019</v>
      </c>
      <c r="C473" s="12" t="str">
        <f t="shared" si="106"/>
        <v>July, 2019´</v>
      </c>
      <c r="D473" s="6" t="s">
        <v>37</v>
      </c>
      <c r="E473" s="9" t="s">
        <v>1938</v>
      </c>
      <c r="F473" s="6" t="s">
        <v>20</v>
      </c>
      <c r="G473" s="6" t="s">
        <v>42</v>
      </c>
      <c r="H473" s="6" t="s">
        <v>43</v>
      </c>
      <c r="I473" s="6" t="s">
        <v>21</v>
      </c>
      <c r="J473" s="6" t="s">
        <v>44</v>
      </c>
      <c r="K473" s="6" t="s">
        <v>391</v>
      </c>
      <c r="L473" s="7">
        <v>105877</v>
      </c>
      <c r="M473" s="7">
        <v>105.88</v>
      </c>
      <c r="N473" s="7">
        <v>2735000</v>
      </c>
      <c r="O473">
        <f t="shared" si="102"/>
        <v>25.831861499664704</v>
      </c>
      <c r="P473" t="str">
        <f t="shared" si="112"/>
        <v>Chlorpyrifos</v>
      </c>
      <c r="Q473" t="str">
        <f>VLOOKUP(P473,[1]Sheet1!$A$1:$C$40,2,FALSE)</f>
        <v>Agripec</v>
      </c>
      <c r="R473" t="str">
        <f>VLOOKUP(P473,[1]Sheet1!$A$1:$C$40,3,FALSE)</f>
        <v>Pesticide</v>
      </c>
    </row>
    <row r="474" spans="1:18" ht="22" customHeight="1" x14ac:dyDescent="0.3">
      <c r="A474" s="2">
        <v>43665</v>
      </c>
      <c r="B474" s="12" t="str">
        <f t="shared" si="105"/>
        <v>July, 2019</v>
      </c>
      <c r="C474" s="12" t="str">
        <f t="shared" si="106"/>
        <v>July, 2019´</v>
      </c>
      <c r="D474" s="3" t="s">
        <v>37</v>
      </c>
      <c r="E474" s="13" t="s">
        <v>1938</v>
      </c>
      <c r="F474" s="3" t="s">
        <v>20</v>
      </c>
      <c r="G474" s="3" t="s">
        <v>180</v>
      </c>
      <c r="H474" s="3" t="s">
        <v>14</v>
      </c>
      <c r="I474" s="3" t="s">
        <v>21</v>
      </c>
      <c r="J474" s="3" t="s">
        <v>31</v>
      </c>
      <c r="K474" s="3" t="s">
        <v>392</v>
      </c>
      <c r="L474" s="4">
        <v>31800</v>
      </c>
      <c r="M474" s="4">
        <v>31.8</v>
      </c>
      <c r="N474" s="4">
        <v>540000</v>
      </c>
      <c r="O474">
        <f t="shared" si="102"/>
        <v>16.981132075471699</v>
      </c>
      <c r="P474" t="str">
        <f t="shared" si="112"/>
        <v>Tebuconazole</v>
      </c>
      <c r="Q474" t="str">
        <f>VLOOKUP(P474,[1]Sheet1!$A$1:$C$40,2,FALSE)</f>
        <v>Torque</v>
      </c>
      <c r="R474" t="str">
        <f>VLOOKUP(P474,[1]Sheet1!$A$1:$C$40,3,FALSE)</f>
        <v>Fungicide</v>
      </c>
    </row>
    <row r="475" spans="1:18" ht="22" customHeight="1" x14ac:dyDescent="0.3">
      <c r="A475" s="5">
        <v>43660</v>
      </c>
      <c r="B475" s="12" t="str">
        <f t="shared" si="105"/>
        <v>July, 2019</v>
      </c>
      <c r="C475" s="12" t="str">
        <f t="shared" si="106"/>
        <v>July, 2019´</v>
      </c>
      <c r="D475" s="6" t="s">
        <v>37</v>
      </c>
      <c r="E475" s="9" t="s">
        <v>1938</v>
      </c>
      <c r="F475" s="6" t="s">
        <v>20</v>
      </c>
      <c r="G475" s="6" t="s">
        <v>171</v>
      </c>
      <c r="H475" s="6" t="s">
        <v>34</v>
      </c>
      <c r="I475" s="6" t="s">
        <v>21</v>
      </c>
      <c r="J475" s="6" t="s">
        <v>29</v>
      </c>
      <c r="K475" s="6" t="s">
        <v>393</v>
      </c>
      <c r="L475" s="7">
        <v>93500</v>
      </c>
      <c r="M475" s="7">
        <v>93.5</v>
      </c>
      <c r="N475" s="7">
        <v>1743000</v>
      </c>
      <c r="O475">
        <f t="shared" si="102"/>
        <v>18.641711229946523</v>
      </c>
      <c r="P475" t="str">
        <f t="shared" si="112"/>
        <v>2,4-Dichlorophenoxyacetic acid</v>
      </c>
      <c r="Q475" t="str">
        <f>VLOOKUP(P475,[1]Sheet1!$A$1:$C$40,2,FALSE)</f>
        <v>2,4 D</v>
      </c>
      <c r="R475" t="str">
        <f>VLOOKUP(P475,[1]Sheet1!$A$1:$C$40,3,FALSE)</f>
        <v>Herbicide</v>
      </c>
    </row>
    <row r="476" spans="1:18" ht="22" customHeight="1" x14ac:dyDescent="0.3">
      <c r="A476" s="5">
        <v>43660</v>
      </c>
      <c r="B476" s="12" t="str">
        <f t="shared" si="105"/>
        <v>July, 2019</v>
      </c>
      <c r="C476" s="12" t="str">
        <f t="shared" si="106"/>
        <v>July, 2019´</v>
      </c>
      <c r="D476" s="6" t="s">
        <v>37</v>
      </c>
      <c r="E476" s="13" t="s">
        <v>1938</v>
      </c>
      <c r="F476" s="6" t="s">
        <v>20</v>
      </c>
      <c r="G476" s="6" t="s">
        <v>171</v>
      </c>
      <c r="H476" s="6" t="s">
        <v>34</v>
      </c>
      <c r="I476" s="6" t="s">
        <v>21</v>
      </c>
      <c r="J476" s="6" t="s">
        <v>29</v>
      </c>
      <c r="K476" s="6" t="s">
        <v>394</v>
      </c>
      <c r="L476" s="7">
        <v>56100</v>
      </c>
      <c r="M476" s="7">
        <v>56.1</v>
      </c>
      <c r="N476" s="7">
        <v>1046000</v>
      </c>
      <c r="O476">
        <f t="shared" si="102"/>
        <v>18.645276292335115</v>
      </c>
      <c r="P476" t="str">
        <f t="shared" si="112"/>
        <v>2,4-Dichlorophenoxyacetic acid</v>
      </c>
      <c r="Q476" t="str">
        <f>VLOOKUP(P476,[1]Sheet1!$A$1:$C$40,2,FALSE)</f>
        <v>2,4 D</v>
      </c>
      <c r="R476" t="str">
        <f>VLOOKUP(P476,[1]Sheet1!$A$1:$C$40,3,FALSE)</f>
        <v>Herbicide</v>
      </c>
    </row>
    <row r="477" spans="1:18" ht="22" customHeight="1" x14ac:dyDescent="0.3">
      <c r="A477" s="2">
        <v>43660</v>
      </c>
      <c r="B477" s="12" t="str">
        <f t="shared" si="105"/>
        <v>July, 2019</v>
      </c>
      <c r="C477" s="12" t="str">
        <f t="shared" si="106"/>
        <v>July, 2019´</v>
      </c>
      <c r="D477" s="3" t="s">
        <v>37</v>
      </c>
      <c r="E477" s="9" t="s">
        <v>1938</v>
      </c>
      <c r="F477" s="3" t="s">
        <v>20</v>
      </c>
      <c r="G477" s="3" t="s">
        <v>27</v>
      </c>
      <c r="H477" s="3" t="s">
        <v>28</v>
      </c>
      <c r="I477" s="3" t="s">
        <v>21</v>
      </c>
      <c r="J477" s="3" t="s">
        <v>29</v>
      </c>
      <c r="K477" s="3" t="s">
        <v>395</v>
      </c>
      <c r="L477" s="4">
        <v>184320.01</v>
      </c>
      <c r="M477" s="4">
        <v>184.32</v>
      </c>
      <c r="N477" s="4">
        <v>1355000</v>
      </c>
      <c r="O477">
        <f t="shared" si="102"/>
        <v>7.3513450872751145</v>
      </c>
      <c r="P477" t="str">
        <f t="shared" si="112"/>
        <v>2,4-Dichlorophenoxyacetic acid</v>
      </c>
      <c r="Q477" t="str">
        <f>VLOOKUP(P477,[1]Sheet1!$A$1:$C$40,2,FALSE)</f>
        <v>2,4 D</v>
      </c>
      <c r="R477" t="str">
        <f>VLOOKUP(P477,[1]Sheet1!$A$1:$C$40,3,FALSE)</f>
        <v>Herbicide</v>
      </c>
    </row>
    <row r="478" spans="1:18" ht="22" customHeight="1" x14ac:dyDescent="0.3">
      <c r="A478" s="5">
        <v>43660</v>
      </c>
      <c r="B478" s="12" t="str">
        <f t="shared" si="105"/>
        <v>July, 2019</v>
      </c>
      <c r="C478" s="12" t="str">
        <f t="shared" si="106"/>
        <v>July, 2019´</v>
      </c>
      <c r="D478" s="6" t="s">
        <v>64</v>
      </c>
      <c r="E478" s="13" t="s">
        <v>1938</v>
      </c>
      <c r="F478" s="6" t="s">
        <v>12</v>
      </c>
      <c r="G478" s="6" t="s">
        <v>180</v>
      </c>
      <c r="H478" s="6" t="s">
        <v>14</v>
      </c>
      <c r="I478" s="6" t="s">
        <v>15</v>
      </c>
      <c r="J478" s="6" t="s">
        <v>169</v>
      </c>
      <c r="K478" s="6" t="s">
        <v>396</v>
      </c>
      <c r="L478" s="7">
        <v>5150</v>
      </c>
      <c r="M478" s="7">
        <v>5.15</v>
      </c>
      <c r="N478" s="7">
        <v>746000</v>
      </c>
      <c r="O478">
        <f t="shared" si="102"/>
        <v>144.85436893203882</v>
      </c>
      <c r="P478" t="str">
        <f>IF(ISNUMBER(SEARCH("FLUAZINAN",K478)),"Fluazinan",IF(ISNUMBER(SEARCH("CYPERMETHRIN",K478)),"Cypermethrin",IF(ISNUMBER(SEARCH("IMAZETAPIR",K478)),"Imazetapyr",IF(ISNUMBER(SEARCH("FIPRONIL",K478)),"Fipronil","FIX IT"))))</f>
        <v>Fipronil</v>
      </c>
      <c r="Q478" t="str">
        <f>VLOOKUP(P478,[1]Sheet1!$A$1:$C$40,2,FALSE)</f>
        <v>Not Identified</v>
      </c>
      <c r="R478" t="str">
        <f>VLOOKUP(P478,[1]Sheet1!$A$1:$C$40,3,FALSE)</f>
        <v>Insecticide</v>
      </c>
    </row>
    <row r="479" spans="1:18" ht="22" customHeight="1" x14ac:dyDescent="0.3">
      <c r="A479" s="2">
        <v>43660</v>
      </c>
      <c r="B479" s="12" t="str">
        <f t="shared" si="105"/>
        <v>July, 2019</v>
      </c>
      <c r="C479" s="12" t="str">
        <f t="shared" si="106"/>
        <v>July, 2019´</v>
      </c>
      <c r="D479" s="3" t="s">
        <v>37</v>
      </c>
      <c r="E479" s="9" t="s">
        <v>1938</v>
      </c>
      <c r="F479" s="3" t="s">
        <v>20</v>
      </c>
      <c r="G479" s="3" t="s">
        <v>171</v>
      </c>
      <c r="H479" s="3" t="s">
        <v>34</v>
      </c>
      <c r="I479" s="3" t="s">
        <v>21</v>
      </c>
      <c r="J479" s="3" t="s">
        <v>29</v>
      </c>
      <c r="K479" s="3" t="s">
        <v>393</v>
      </c>
      <c r="L479" s="4">
        <v>93500</v>
      </c>
      <c r="M479" s="4">
        <v>93.5</v>
      </c>
      <c r="N479" s="4">
        <v>1743000</v>
      </c>
      <c r="O479">
        <f t="shared" si="102"/>
        <v>18.641711229946523</v>
      </c>
      <c r="P479" t="str">
        <f t="shared" si="112"/>
        <v>2,4-Dichlorophenoxyacetic acid</v>
      </c>
      <c r="Q479" t="str">
        <f>VLOOKUP(P479,[1]Sheet1!$A$1:$C$40,2,FALSE)</f>
        <v>2,4 D</v>
      </c>
      <c r="R479" t="str">
        <f>VLOOKUP(P479,[1]Sheet1!$A$1:$C$40,3,FALSE)</f>
        <v>Herbicide</v>
      </c>
    </row>
    <row r="480" spans="1:18" ht="22" customHeight="1" x14ac:dyDescent="0.3">
      <c r="A480" s="5">
        <v>43660</v>
      </c>
      <c r="B480" s="12" t="str">
        <f t="shared" si="105"/>
        <v>July, 2019</v>
      </c>
      <c r="C480" s="12" t="str">
        <f t="shared" si="106"/>
        <v>July, 2019´</v>
      </c>
      <c r="D480" s="6" t="s">
        <v>64</v>
      </c>
      <c r="E480" s="13" t="s">
        <v>1938</v>
      </c>
      <c r="F480" s="6" t="s">
        <v>12</v>
      </c>
      <c r="G480" s="6" t="s">
        <v>203</v>
      </c>
      <c r="H480" s="6" t="s">
        <v>39</v>
      </c>
      <c r="I480" s="6" t="s">
        <v>15</v>
      </c>
      <c r="J480" s="6" t="s">
        <v>204</v>
      </c>
      <c r="K480" s="6" t="s">
        <v>397</v>
      </c>
      <c r="L480" s="7">
        <v>109760</v>
      </c>
      <c r="M480" s="7">
        <v>109.76</v>
      </c>
      <c r="N480" s="7">
        <v>257000</v>
      </c>
      <c r="O480">
        <f t="shared" si="102"/>
        <v>2.3414723032069973</v>
      </c>
      <c r="P480" t="str">
        <f t="shared" ref="P480:P481" si="114">IF(ISNUMBER(SEARCH("CIPERMET",K480)),"Cypermethrin",IF(ISNUMBER(SEARCH("MANFIL",K480)),"Mancozeb",IF(ISNUMBER(SEARCH("ISOPROPYLAMINE",K480)),"Isopropylamine",IF(ISNUMBER(SEARCH("CARBENDAZIN",K480)),"Carbendazin",IF(ISNUMBER(SEARCH("CHLORPYRIFOS",K480)),"Chlorpyrifos","FIX IT")))))</f>
        <v>Mancozeb</v>
      </c>
      <c r="Q480" t="str">
        <f>VLOOKUP(P480,[1]Sheet1!$A$1:$C$40,2,FALSE)</f>
        <v>Manfill 800 WP</v>
      </c>
      <c r="R480" t="str">
        <f>VLOOKUP(P480,[1]Sheet1!$A$1:$C$40,3,FALSE)</f>
        <v>Fungicide</v>
      </c>
    </row>
    <row r="481" spans="1:18" ht="22" customHeight="1" x14ac:dyDescent="0.3">
      <c r="A481" s="2">
        <v>43660</v>
      </c>
      <c r="B481" s="12" t="str">
        <f t="shared" si="105"/>
        <v>July, 2019</v>
      </c>
      <c r="C481" s="12" t="str">
        <f t="shared" si="106"/>
        <v>July, 2019´</v>
      </c>
      <c r="D481" s="3" t="s">
        <v>64</v>
      </c>
      <c r="E481" s="9" t="s">
        <v>1938</v>
      </c>
      <c r="F481" s="3" t="s">
        <v>12</v>
      </c>
      <c r="G481" s="3" t="s">
        <v>203</v>
      </c>
      <c r="H481" s="3" t="s">
        <v>39</v>
      </c>
      <c r="I481" s="3" t="s">
        <v>15</v>
      </c>
      <c r="J481" s="3" t="s">
        <v>204</v>
      </c>
      <c r="K481" s="3" t="s">
        <v>398</v>
      </c>
      <c r="L481" s="4">
        <v>109760</v>
      </c>
      <c r="M481" s="4">
        <v>109.76</v>
      </c>
      <c r="N481" s="4">
        <v>257000</v>
      </c>
      <c r="O481">
        <f t="shared" si="102"/>
        <v>2.3414723032069973</v>
      </c>
      <c r="P481" t="str">
        <f t="shared" si="114"/>
        <v>Mancozeb</v>
      </c>
      <c r="Q481" t="str">
        <f>VLOOKUP(P481,[1]Sheet1!$A$1:$C$40,2,FALSE)</f>
        <v>Manfill 800 WP</v>
      </c>
      <c r="R481" t="str">
        <f>VLOOKUP(P481,[1]Sheet1!$A$1:$C$40,3,FALSE)</f>
        <v>Fungicide</v>
      </c>
    </row>
    <row r="482" spans="1:18" ht="22" customHeight="1" x14ac:dyDescent="0.3">
      <c r="A482" s="5">
        <v>43658</v>
      </c>
      <c r="B482" s="12" t="str">
        <f t="shared" si="105"/>
        <v>July, 2019</v>
      </c>
      <c r="C482" s="12" t="str">
        <f t="shared" si="106"/>
        <v>July, 2019´</v>
      </c>
      <c r="D482" s="6" t="s">
        <v>64</v>
      </c>
      <c r="E482" s="13" t="s">
        <v>1938</v>
      </c>
      <c r="F482" s="6" t="s">
        <v>12</v>
      </c>
      <c r="G482" s="6" t="s">
        <v>242</v>
      </c>
      <c r="H482" s="6" t="s">
        <v>243</v>
      </c>
      <c r="I482" s="6" t="s">
        <v>15</v>
      </c>
      <c r="J482" s="6" t="s">
        <v>280</v>
      </c>
      <c r="K482" s="6" t="s">
        <v>399</v>
      </c>
      <c r="L482" s="7">
        <v>177912</v>
      </c>
      <c r="M482" s="7">
        <v>177.91</v>
      </c>
      <c r="N482" s="7">
        <v>1083000</v>
      </c>
      <c r="O482">
        <f t="shared" si="102"/>
        <v>6.0872791042762717</v>
      </c>
      <c r="P482" t="str">
        <f>IF(ISNUMBER(SEARCH("XYLENE",K482)),"Xylene",IF(ISNUMBER(SEARCH("PARAQUAT",K482)),"Paraquat",IF(ISNUMBER(SEARCH("LUFENURON",K482)),"Lufenuron",IF(ISNUMBER(SEARCH("CLETHODIM",K482)),"Clethodim",IF(ISNUMBER(SEARCH("ABAMECTIN",K482)),"Abamectin")))))</f>
        <v>Paraquat</v>
      </c>
      <c r="Q482" t="str">
        <f>VLOOKUP(P482,[1]Sheet1!$A$1:$C$40,2,FALSE)</f>
        <v>Nuquat</v>
      </c>
      <c r="R482" t="str">
        <f>VLOOKUP(P482,[1]Sheet1!$A$1:$C$40,3,FALSE)</f>
        <v>Herbicide</v>
      </c>
    </row>
    <row r="483" spans="1:18" ht="22" customHeight="1" x14ac:dyDescent="0.3">
      <c r="A483" s="2">
        <v>43656</v>
      </c>
      <c r="B483" s="12" t="str">
        <f t="shared" si="105"/>
        <v>July, 2019</v>
      </c>
      <c r="C483" s="12" t="str">
        <f t="shared" si="106"/>
        <v>July, 2019´</v>
      </c>
      <c r="D483" s="3" t="s">
        <v>37</v>
      </c>
      <c r="E483" s="9" t="s">
        <v>1938</v>
      </c>
      <c r="F483" s="3" t="s">
        <v>20</v>
      </c>
      <c r="G483" s="3" t="s">
        <v>42</v>
      </c>
      <c r="H483" s="3" t="s">
        <v>43</v>
      </c>
      <c r="I483" s="3" t="s">
        <v>21</v>
      </c>
      <c r="J483" s="3" t="s">
        <v>44</v>
      </c>
      <c r="K483" s="3" t="s">
        <v>400</v>
      </c>
      <c r="L483" s="4">
        <v>105893</v>
      </c>
      <c r="M483" s="4">
        <v>105.89</v>
      </c>
      <c r="N483" s="4">
        <v>2736000</v>
      </c>
      <c r="O483">
        <f t="shared" si="102"/>
        <v>25.837401905697259</v>
      </c>
      <c r="P483" t="str">
        <f t="shared" si="112"/>
        <v>Chlorpyrifos</v>
      </c>
      <c r="Q483" t="str">
        <f>VLOOKUP(P483,[1]Sheet1!$A$1:$C$40,2,FALSE)</f>
        <v>Agripec</v>
      </c>
      <c r="R483" t="str">
        <f>VLOOKUP(P483,[1]Sheet1!$A$1:$C$40,3,FALSE)</f>
        <v>Pesticide</v>
      </c>
    </row>
    <row r="484" spans="1:18" ht="22" customHeight="1" x14ac:dyDescent="0.3">
      <c r="A484" s="5">
        <v>43656</v>
      </c>
      <c r="B484" s="12" t="str">
        <f t="shared" si="105"/>
        <v>July, 2019</v>
      </c>
      <c r="C484" s="12" t="str">
        <f t="shared" si="106"/>
        <v>July, 2019´</v>
      </c>
      <c r="D484" s="6" t="s">
        <v>64</v>
      </c>
      <c r="E484" s="13" t="s">
        <v>1938</v>
      </c>
      <c r="F484" s="6" t="s">
        <v>12</v>
      </c>
      <c r="G484" s="6" t="s">
        <v>180</v>
      </c>
      <c r="H484" s="6" t="s">
        <v>14</v>
      </c>
      <c r="I484" s="6" t="s">
        <v>15</v>
      </c>
      <c r="J484" s="6" t="s">
        <v>18</v>
      </c>
      <c r="K484" s="6" t="s">
        <v>401</v>
      </c>
      <c r="L484" s="7">
        <v>13920</v>
      </c>
      <c r="M484" s="7">
        <v>13.92</v>
      </c>
      <c r="N484" s="7">
        <v>84800</v>
      </c>
      <c r="O484">
        <f t="shared" si="102"/>
        <v>6.0919540229885056</v>
      </c>
      <c r="P484" t="str">
        <f t="shared" si="112"/>
        <v>Metsulfuron</v>
      </c>
      <c r="Q484" t="str">
        <f>VLOOKUP(P484,[1]Sheet1!$A$1:$C$40,2,FALSE)</f>
        <v>Nufuron</v>
      </c>
      <c r="R484" t="str">
        <f>VLOOKUP(P484,[1]Sheet1!$A$1:$C$40,3,FALSE)</f>
        <v>Herbicide</v>
      </c>
    </row>
    <row r="485" spans="1:18" ht="22" customHeight="1" x14ac:dyDescent="0.3">
      <c r="A485" s="2">
        <v>43654</v>
      </c>
      <c r="B485" s="12" t="str">
        <f t="shared" si="105"/>
        <v>July, 2019</v>
      </c>
      <c r="C485" s="12" t="str">
        <f t="shared" si="106"/>
        <v>July, 2019´</v>
      </c>
      <c r="D485" s="3" t="s">
        <v>64</v>
      </c>
      <c r="E485" s="9" t="s">
        <v>1938</v>
      </c>
      <c r="F485" s="3" t="s">
        <v>12</v>
      </c>
      <c r="G485" s="3" t="s">
        <v>242</v>
      </c>
      <c r="H485" s="3" t="s">
        <v>243</v>
      </c>
      <c r="I485" s="3" t="s">
        <v>15</v>
      </c>
      <c r="J485" s="3" t="s">
        <v>280</v>
      </c>
      <c r="K485" s="3" t="s">
        <v>402</v>
      </c>
      <c r="L485" s="4">
        <v>152496</v>
      </c>
      <c r="M485" s="4">
        <v>152.5</v>
      </c>
      <c r="N485" s="4">
        <v>929000</v>
      </c>
      <c r="O485">
        <f t="shared" si="102"/>
        <v>6.0919630678837482</v>
      </c>
      <c r="P485" t="str">
        <f t="shared" ref="P485:P486" si="115">IF(ISNUMBER(SEARCH("XYLENE",K485)),"Xylene",IF(ISNUMBER(SEARCH("PARAQUAT",K485)),"Paraquat",IF(ISNUMBER(SEARCH("LUFENURON",K485)),"Lufenuron",IF(ISNUMBER(SEARCH("CLETHODIM",K485)),"Clethodim",IF(ISNUMBER(SEARCH("ABAMECTIN",K485)),"Abamectin")))))</f>
        <v>Paraquat</v>
      </c>
      <c r="Q485" t="str">
        <f>VLOOKUP(P485,[1]Sheet1!$A$1:$C$40,2,FALSE)</f>
        <v>Nuquat</v>
      </c>
      <c r="R485" t="str">
        <f>VLOOKUP(P485,[1]Sheet1!$A$1:$C$40,3,FALSE)</f>
        <v>Herbicide</v>
      </c>
    </row>
    <row r="486" spans="1:18" ht="22" customHeight="1" x14ac:dyDescent="0.3">
      <c r="A486" s="5">
        <v>43654</v>
      </c>
      <c r="B486" s="12" t="str">
        <f t="shared" si="105"/>
        <v>July, 2019</v>
      </c>
      <c r="C486" s="12" t="str">
        <f t="shared" si="106"/>
        <v>July, 2019´</v>
      </c>
      <c r="D486" s="6" t="s">
        <v>64</v>
      </c>
      <c r="E486" s="13" t="s">
        <v>1938</v>
      </c>
      <c r="F486" s="6" t="s">
        <v>12</v>
      </c>
      <c r="G486" s="6" t="s">
        <v>242</v>
      </c>
      <c r="H486" s="6" t="s">
        <v>243</v>
      </c>
      <c r="I486" s="6" t="s">
        <v>15</v>
      </c>
      <c r="J486" s="6" t="s">
        <v>280</v>
      </c>
      <c r="K486" s="6" t="s">
        <v>403</v>
      </c>
      <c r="L486" s="7">
        <v>127080</v>
      </c>
      <c r="M486" s="7">
        <v>127.08</v>
      </c>
      <c r="N486" s="7">
        <v>774000</v>
      </c>
      <c r="O486">
        <f t="shared" si="102"/>
        <v>6.0906515580736542</v>
      </c>
      <c r="P486" t="str">
        <f t="shared" si="115"/>
        <v>Paraquat</v>
      </c>
      <c r="Q486" t="str">
        <f>VLOOKUP(P486,[1]Sheet1!$A$1:$C$40,2,FALSE)</f>
        <v>Nuquat</v>
      </c>
      <c r="R486" t="str">
        <f>VLOOKUP(P486,[1]Sheet1!$A$1:$C$40,3,FALSE)</f>
        <v>Herbicide</v>
      </c>
    </row>
    <row r="487" spans="1:18" ht="22" customHeight="1" x14ac:dyDescent="0.3">
      <c r="A487" s="2">
        <v>43653</v>
      </c>
      <c r="B487" s="12" t="str">
        <f t="shared" si="105"/>
        <v>July, 2019</v>
      </c>
      <c r="C487" s="12" t="str">
        <f t="shared" si="106"/>
        <v>July, 2019´</v>
      </c>
      <c r="D487" s="3" t="s">
        <v>37</v>
      </c>
      <c r="E487" s="9" t="s">
        <v>1938</v>
      </c>
      <c r="F487" s="3" t="s">
        <v>20</v>
      </c>
      <c r="G487" s="3" t="s">
        <v>42</v>
      </c>
      <c r="H487" s="3" t="s">
        <v>43</v>
      </c>
      <c r="I487" s="3" t="s">
        <v>21</v>
      </c>
      <c r="J487" s="3" t="s">
        <v>44</v>
      </c>
      <c r="K487" s="3" t="s">
        <v>404</v>
      </c>
      <c r="L487" s="4">
        <v>127090</v>
      </c>
      <c r="M487" s="4">
        <v>127.09</v>
      </c>
      <c r="N487" s="4">
        <v>3283000</v>
      </c>
      <c r="O487">
        <f t="shared" si="102"/>
        <v>25.832087497049336</v>
      </c>
      <c r="P487" t="str">
        <f t="shared" si="112"/>
        <v>Chlorpyrifos</v>
      </c>
      <c r="Q487" t="str">
        <f>VLOOKUP(P487,[1]Sheet1!$A$1:$C$40,2,FALSE)</f>
        <v>Agripec</v>
      </c>
      <c r="R487" t="str">
        <f>VLOOKUP(P487,[1]Sheet1!$A$1:$C$40,3,FALSE)</f>
        <v>Pesticide</v>
      </c>
    </row>
    <row r="488" spans="1:18" ht="22" customHeight="1" x14ac:dyDescent="0.3">
      <c r="A488" s="5">
        <v>43653</v>
      </c>
      <c r="B488" s="12" t="str">
        <f t="shared" si="105"/>
        <v>July, 2019</v>
      </c>
      <c r="C488" s="12" t="str">
        <f t="shared" si="106"/>
        <v>July, 2019´</v>
      </c>
      <c r="D488" s="6" t="s">
        <v>37</v>
      </c>
      <c r="E488" s="13" t="s">
        <v>1938</v>
      </c>
      <c r="F488" s="6" t="s">
        <v>20</v>
      </c>
      <c r="G488" s="6" t="s">
        <v>27</v>
      </c>
      <c r="H488" s="6" t="s">
        <v>28</v>
      </c>
      <c r="I488" s="6" t="s">
        <v>21</v>
      </c>
      <c r="J488" s="6" t="s">
        <v>29</v>
      </c>
      <c r="K488" s="6" t="s">
        <v>405</v>
      </c>
      <c r="L488" s="7">
        <v>163840</v>
      </c>
      <c r="M488" s="7">
        <v>163.84</v>
      </c>
      <c r="N488" s="7">
        <v>1205000</v>
      </c>
      <c r="O488">
        <f t="shared" si="102"/>
        <v>7.354736328125</v>
      </c>
      <c r="P488" t="str">
        <f t="shared" si="112"/>
        <v>2,4-Dichlorophenoxyacetic acid</v>
      </c>
      <c r="Q488" t="str">
        <f>VLOOKUP(P488,[1]Sheet1!$A$1:$C$40,2,FALSE)</f>
        <v>2,4 D</v>
      </c>
      <c r="R488" t="str">
        <f>VLOOKUP(P488,[1]Sheet1!$A$1:$C$40,3,FALSE)</f>
        <v>Herbicide</v>
      </c>
    </row>
    <row r="489" spans="1:18" ht="22" customHeight="1" x14ac:dyDescent="0.3">
      <c r="A489" s="2">
        <v>43653</v>
      </c>
      <c r="B489" s="12" t="str">
        <f t="shared" si="105"/>
        <v>July, 2019</v>
      </c>
      <c r="C489" s="12" t="str">
        <f t="shared" si="106"/>
        <v>July, 2019´</v>
      </c>
      <c r="D489" s="3" t="s">
        <v>37</v>
      </c>
      <c r="E489" s="9" t="s">
        <v>1938</v>
      </c>
      <c r="F489" s="3" t="s">
        <v>20</v>
      </c>
      <c r="G489" s="3" t="s">
        <v>180</v>
      </c>
      <c r="H489" s="3" t="s">
        <v>14</v>
      </c>
      <c r="I489" s="3" t="s">
        <v>21</v>
      </c>
      <c r="J489" s="3" t="s">
        <v>31</v>
      </c>
      <c r="K489" s="3" t="s">
        <v>406</v>
      </c>
      <c r="L489" s="4">
        <v>47112</v>
      </c>
      <c r="M489" s="4">
        <v>47.11</v>
      </c>
      <c r="N489" s="4">
        <v>800000</v>
      </c>
      <c r="O489">
        <f t="shared" si="102"/>
        <v>16.980811682798439</v>
      </c>
      <c r="P489" t="str">
        <f t="shared" si="103"/>
        <v>Flutriafol</v>
      </c>
      <c r="Q489" t="str">
        <f>VLOOKUP(P489,[1]Sheet1!$A$1:$C$40,2,FALSE)</f>
        <v>Intake</v>
      </c>
      <c r="R489" t="str">
        <f>VLOOKUP(P489,[1]Sheet1!$A$1:$C$40,3,FALSE)</f>
        <v>Fungicide</v>
      </c>
    </row>
    <row r="490" spans="1:18" ht="22" customHeight="1" x14ac:dyDescent="0.3">
      <c r="A490" s="5">
        <v>43651</v>
      </c>
      <c r="B490" s="12" t="str">
        <f t="shared" si="105"/>
        <v>July, 2019</v>
      </c>
      <c r="C490" s="12" t="str">
        <f t="shared" si="106"/>
        <v>July, 2019´</v>
      </c>
      <c r="D490" s="6" t="s">
        <v>64</v>
      </c>
      <c r="E490" s="13" t="s">
        <v>1938</v>
      </c>
      <c r="F490" s="6" t="s">
        <v>12</v>
      </c>
      <c r="G490" s="6" t="s">
        <v>242</v>
      </c>
      <c r="H490" s="6" t="s">
        <v>243</v>
      </c>
      <c r="I490" s="6" t="s">
        <v>15</v>
      </c>
      <c r="J490" s="6" t="s">
        <v>280</v>
      </c>
      <c r="K490" s="6" t="s">
        <v>399</v>
      </c>
      <c r="L490" s="7">
        <v>177912</v>
      </c>
      <c r="M490" s="7">
        <v>177.91</v>
      </c>
      <c r="N490" s="7">
        <v>1083000</v>
      </c>
      <c r="O490">
        <f t="shared" si="102"/>
        <v>6.0872791042762717</v>
      </c>
      <c r="P490" t="str">
        <f>IF(ISNUMBER(SEARCH("XYLENE",K490)),"Xylene",IF(ISNUMBER(SEARCH("PARAQUAT",K490)),"Paraquat",IF(ISNUMBER(SEARCH("LUFENURON",K490)),"Lufenuron",IF(ISNUMBER(SEARCH("CLETHODIM",K490)),"Clethodim",IF(ISNUMBER(SEARCH("ABAMECTIN",K490)),"Abamectin")))))</f>
        <v>Paraquat</v>
      </c>
      <c r="Q490" t="str">
        <f>VLOOKUP(P490,[1]Sheet1!$A$1:$C$40,2,FALSE)</f>
        <v>Nuquat</v>
      </c>
      <c r="R490" t="str">
        <f>VLOOKUP(P490,[1]Sheet1!$A$1:$C$40,3,FALSE)</f>
        <v>Herbicide</v>
      </c>
    </row>
    <row r="491" spans="1:18" ht="22" customHeight="1" x14ac:dyDescent="0.3">
      <c r="A491" s="2">
        <v>43650</v>
      </c>
      <c r="B491" s="12" t="str">
        <f t="shared" si="105"/>
        <v>July, 2019</v>
      </c>
      <c r="C491" s="12" t="str">
        <f t="shared" si="106"/>
        <v>July, 2019´</v>
      </c>
      <c r="D491" s="3" t="s">
        <v>37</v>
      </c>
      <c r="E491" s="9" t="s">
        <v>1938</v>
      </c>
      <c r="F491" s="3" t="s">
        <v>20</v>
      </c>
      <c r="G491" s="3" t="s">
        <v>38</v>
      </c>
      <c r="H491" s="3" t="s">
        <v>39</v>
      </c>
      <c r="I491" s="3" t="s">
        <v>21</v>
      </c>
      <c r="J491" s="3" t="s">
        <v>40</v>
      </c>
      <c r="K491" s="3" t="s">
        <v>358</v>
      </c>
      <c r="L491" s="4">
        <v>21375</v>
      </c>
      <c r="M491" s="4">
        <v>21.38</v>
      </c>
      <c r="N491" s="4">
        <v>3791000</v>
      </c>
      <c r="O491">
        <f t="shared" si="102"/>
        <v>177.35672514619884</v>
      </c>
      <c r="P491" t="str">
        <f t="shared" si="103"/>
        <v>Cyhalothrin</v>
      </c>
      <c r="Q491" t="str">
        <f>VLOOKUP(P491,[1]Sheet1!$A$1:$C$40,2,FALSE)</f>
        <v>Kaiso</v>
      </c>
      <c r="R491" t="str">
        <f>VLOOKUP(P491,[1]Sheet1!$A$1:$C$40,3,FALSE)</f>
        <v>Pesticide</v>
      </c>
    </row>
    <row r="492" spans="1:18" ht="22" customHeight="1" x14ac:dyDescent="0.3">
      <c r="A492" s="5">
        <v>43650</v>
      </c>
      <c r="B492" s="12" t="str">
        <f t="shared" si="105"/>
        <v>July, 2019</v>
      </c>
      <c r="C492" s="12" t="str">
        <f t="shared" si="106"/>
        <v>July, 2019´</v>
      </c>
      <c r="D492" s="6" t="s">
        <v>37</v>
      </c>
      <c r="E492" s="13" t="s">
        <v>1938</v>
      </c>
      <c r="F492" s="6" t="s">
        <v>20</v>
      </c>
      <c r="G492" s="6" t="s">
        <v>38</v>
      </c>
      <c r="H492" s="6" t="s">
        <v>39</v>
      </c>
      <c r="I492" s="6" t="s">
        <v>21</v>
      </c>
      <c r="J492" s="6" t="s">
        <v>40</v>
      </c>
      <c r="K492" s="6" t="s">
        <v>358</v>
      </c>
      <c r="L492" s="7">
        <v>21375</v>
      </c>
      <c r="M492" s="7">
        <v>21.38</v>
      </c>
      <c r="N492" s="7">
        <v>3791000</v>
      </c>
      <c r="O492">
        <f t="shared" si="102"/>
        <v>177.35672514619884</v>
      </c>
      <c r="P492" t="str">
        <f t="shared" si="103"/>
        <v>Cyhalothrin</v>
      </c>
      <c r="Q492" t="str">
        <f>VLOOKUP(P492,[1]Sheet1!$A$1:$C$40,2,FALSE)</f>
        <v>Kaiso</v>
      </c>
      <c r="R492" t="str">
        <f>VLOOKUP(P492,[1]Sheet1!$A$1:$C$40,3,FALSE)</f>
        <v>Pesticide</v>
      </c>
    </row>
    <row r="493" spans="1:18" ht="22" customHeight="1" x14ac:dyDescent="0.3">
      <c r="A493" s="2">
        <v>43649</v>
      </c>
      <c r="B493" s="12" t="str">
        <f t="shared" si="105"/>
        <v>July, 2019</v>
      </c>
      <c r="C493" s="12" t="str">
        <f t="shared" si="106"/>
        <v>July, 2019´</v>
      </c>
      <c r="D493" s="3" t="s">
        <v>37</v>
      </c>
      <c r="E493" s="9" t="s">
        <v>1938</v>
      </c>
      <c r="F493" s="3" t="s">
        <v>20</v>
      </c>
      <c r="G493" s="3" t="s">
        <v>407</v>
      </c>
      <c r="H493" s="3" t="s">
        <v>409</v>
      </c>
      <c r="I493" s="3" t="s">
        <v>21</v>
      </c>
      <c r="J493" s="3" t="s">
        <v>102</v>
      </c>
      <c r="K493" s="3" t="s">
        <v>410</v>
      </c>
      <c r="L493" s="4">
        <v>28957</v>
      </c>
      <c r="M493" s="4">
        <v>28.96</v>
      </c>
      <c r="N493" s="4">
        <v>79900</v>
      </c>
      <c r="O493">
        <f t="shared" si="102"/>
        <v>2.7592637358842422</v>
      </c>
      <c r="P493" t="str">
        <f t="shared" ref="P493:P496" si="116">IF(ISNUMBER(SEARCH("CLORPIRIFOS",K493)),"Chlorpyrifos",IF(ISNUMBER(SEARCH("TEBUCONAZOLE",K493)),"Tebuconazole",IF(ISNUMBER(SEARCH("ACID",K493)),"2,4-Dichlorophenoxyacetic acid",IF(ISNUMBER(SEARCH("ACETAMIPRID",K493)),"Acetamiprid",IF(ISNUMBER(SEARCH("NUFURON",K493)),"Metsulfuron",IF(ISNUMBER(SEARCH("MONOISOPROPYLAMINE",K493)),"Isopropylamine","FIX IT"))))))</f>
        <v>Isopropylamine</v>
      </c>
      <c r="Q493" t="str">
        <f>VLOOKUP(P493,[1]Sheet1!$A$1:$C$40,2,FALSE)</f>
        <v>Not Identified</v>
      </c>
      <c r="R493" t="str">
        <f>VLOOKUP(P493,[1]Sheet1!$A$1:$C$40,3,FALSE)</f>
        <v>General Chemical</v>
      </c>
    </row>
    <row r="494" spans="1:18" ht="22" customHeight="1" x14ac:dyDescent="0.3">
      <c r="A494" s="5">
        <v>43647</v>
      </c>
      <c r="B494" s="12" t="str">
        <f t="shared" si="105"/>
        <v>July, 2019</v>
      </c>
      <c r="C494" s="12" t="str">
        <f t="shared" si="106"/>
        <v>July, 2019´</v>
      </c>
      <c r="D494" s="6" t="s">
        <v>37</v>
      </c>
      <c r="E494" s="13" t="s">
        <v>1938</v>
      </c>
      <c r="F494" s="6" t="s">
        <v>20</v>
      </c>
      <c r="G494" s="6" t="s">
        <v>27</v>
      </c>
      <c r="H494" s="6" t="s">
        <v>28</v>
      </c>
      <c r="I494" s="6" t="s">
        <v>21</v>
      </c>
      <c r="J494" s="6" t="s">
        <v>29</v>
      </c>
      <c r="K494" s="6" t="s">
        <v>411</v>
      </c>
      <c r="L494" s="7">
        <v>163840</v>
      </c>
      <c r="M494" s="7">
        <v>163.84</v>
      </c>
      <c r="N494" s="7">
        <v>1205000</v>
      </c>
      <c r="O494">
        <f t="shared" si="102"/>
        <v>7.354736328125</v>
      </c>
      <c r="P494" t="str">
        <f t="shared" si="116"/>
        <v>2,4-Dichlorophenoxyacetic acid</v>
      </c>
      <c r="Q494" t="str">
        <f>VLOOKUP(P494,[1]Sheet1!$A$1:$C$40,2,FALSE)</f>
        <v>2,4 D</v>
      </c>
      <c r="R494" t="str">
        <f>VLOOKUP(P494,[1]Sheet1!$A$1:$C$40,3,FALSE)</f>
        <v>Herbicide</v>
      </c>
    </row>
    <row r="495" spans="1:18" ht="22" customHeight="1" x14ac:dyDescent="0.3">
      <c r="A495" s="2">
        <v>43646</v>
      </c>
      <c r="B495" s="12" t="str">
        <f t="shared" si="105"/>
        <v>June, 2019</v>
      </c>
      <c r="C495" s="12" t="str">
        <f t="shared" si="106"/>
        <v>June, 2019´</v>
      </c>
      <c r="D495" s="3" t="s">
        <v>37</v>
      </c>
      <c r="E495" s="9" t="s">
        <v>1938</v>
      </c>
      <c r="F495" s="3" t="s">
        <v>20</v>
      </c>
      <c r="G495" s="3" t="s">
        <v>171</v>
      </c>
      <c r="H495" s="3" t="s">
        <v>34</v>
      </c>
      <c r="I495" s="3" t="s">
        <v>21</v>
      </c>
      <c r="J495" s="3" t="s">
        <v>29</v>
      </c>
      <c r="K495" s="3" t="s">
        <v>412</v>
      </c>
      <c r="L495" s="4">
        <v>93500</v>
      </c>
      <c r="M495" s="4">
        <v>93.5</v>
      </c>
      <c r="N495" s="4">
        <v>1520000</v>
      </c>
      <c r="O495">
        <f t="shared" si="102"/>
        <v>16.256684491978611</v>
      </c>
      <c r="P495" t="str">
        <f t="shared" si="116"/>
        <v>2,4-Dichlorophenoxyacetic acid</v>
      </c>
      <c r="Q495" t="str">
        <f>VLOOKUP(P495,[1]Sheet1!$A$1:$C$40,2,FALSE)</f>
        <v>2,4 D</v>
      </c>
      <c r="R495" t="str">
        <f>VLOOKUP(P495,[1]Sheet1!$A$1:$C$40,3,FALSE)</f>
        <v>Herbicide</v>
      </c>
    </row>
    <row r="496" spans="1:18" ht="22" customHeight="1" x14ac:dyDescent="0.3">
      <c r="A496" s="5">
        <v>43646</v>
      </c>
      <c r="B496" s="12" t="str">
        <f t="shared" si="105"/>
        <v>June, 2019</v>
      </c>
      <c r="C496" s="12" t="str">
        <f t="shared" si="106"/>
        <v>June, 2019´</v>
      </c>
      <c r="D496" s="6" t="s">
        <v>37</v>
      </c>
      <c r="E496" s="13" t="s">
        <v>1938</v>
      </c>
      <c r="F496" s="6" t="s">
        <v>20</v>
      </c>
      <c r="G496" s="6" t="s">
        <v>171</v>
      </c>
      <c r="H496" s="6" t="s">
        <v>34</v>
      </c>
      <c r="I496" s="6" t="s">
        <v>21</v>
      </c>
      <c r="J496" s="6" t="s">
        <v>29</v>
      </c>
      <c r="K496" s="6" t="s">
        <v>413</v>
      </c>
      <c r="L496" s="7">
        <v>93500</v>
      </c>
      <c r="M496" s="7">
        <v>93.5</v>
      </c>
      <c r="N496" s="7">
        <v>1520000</v>
      </c>
      <c r="O496">
        <f t="shared" si="102"/>
        <v>16.256684491978611</v>
      </c>
      <c r="P496" t="str">
        <f t="shared" si="116"/>
        <v>2,4-Dichlorophenoxyacetic acid</v>
      </c>
      <c r="Q496" t="str">
        <f>VLOOKUP(P496,[1]Sheet1!$A$1:$C$40,2,FALSE)</f>
        <v>2,4 D</v>
      </c>
      <c r="R496" t="str">
        <f>VLOOKUP(P496,[1]Sheet1!$A$1:$C$40,3,FALSE)</f>
        <v>Herbicide</v>
      </c>
    </row>
    <row r="497" spans="1:18" ht="22" customHeight="1" x14ac:dyDescent="0.3">
      <c r="A497" s="2">
        <v>43644</v>
      </c>
      <c r="B497" s="12" t="str">
        <f t="shared" si="105"/>
        <v>June, 2019</v>
      </c>
      <c r="C497" s="12" t="str">
        <f t="shared" si="106"/>
        <v>June, 2019´</v>
      </c>
      <c r="D497" s="3" t="s">
        <v>37</v>
      </c>
      <c r="E497" s="9" t="s">
        <v>1938</v>
      </c>
      <c r="F497" s="3" t="s">
        <v>20</v>
      </c>
      <c r="G497" s="3" t="s">
        <v>180</v>
      </c>
      <c r="H497" s="3" t="s">
        <v>14</v>
      </c>
      <c r="I497" s="3" t="s">
        <v>21</v>
      </c>
      <c r="J497" s="3" t="s">
        <v>24</v>
      </c>
      <c r="K497" s="3" t="s">
        <v>25</v>
      </c>
      <c r="L497" s="4">
        <v>130390</v>
      </c>
      <c r="M497" s="4">
        <v>130.38999999999999</v>
      </c>
      <c r="N497" s="4">
        <v>609000</v>
      </c>
      <c r="O497">
        <f t="shared" si="102"/>
        <v>4.6706035738937031</v>
      </c>
      <c r="P497" t="str">
        <f t="shared" si="103"/>
        <v>Glyphosate</v>
      </c>
      <c r="Q497" t="str">
        <f>VLOOKUP(P497,[1]Sheet1!$A$1:$C$40,2,FALSE)</f>
        <v>Nufosate</v>
      </c>
      <c r="R497" t="str">
        <f>VLOOKUP(P497,[1]Sheet1!$A$1:$C$40,3,FALSE)</f>
        <v>Herbicide</v>
      </c>
    </row>
    <row r="498" spans="1:18" ht="22" customHeight="1" x14ac:dyDescent="0.3">
      <c r="A498" s="5">
        <v>43644</v>
      </c>
      <c r="B498" s="12" t="str">
        <f t="shared" si="105"/>
        <v>June, 2019</v>
      </c>
      <c r="C498" s="12" t="str">
        <f t="shared" si="106"/>
        <v>June, 2019´</v>
      </c>
      <c r="D498" s="6" t="s">
        <v>37</v>
      </c>
      <c r="E498" s="13" t="s">
        <v>1938</v>
      </c>
      <c r="F498" s="6" t="s">
        <v>20</v>
      </c>
      <c r="G498" s="6" t="s">
        <v>180</v>
      </c>
      <c r="H498" s="6" t="s">
        <v>14</v>
      </c>
      <c r="I498" s="6" t="s">
        <v>21</v>
      </c>
      <c r="J498" s="6" t="s">
        <v>24</v>
      </c>
      <c r="K498" s="6" t="s">
        <v>414</v>
      </c>
      <c r="L498" s="7">
        <v>70210</v>
      </c>
      <c r="M498" s="7">
        <v>70.209999999999994</v>
      </c>
      <c r="N498" s="7">
        <v>328000</v>
      </c>
      <c r="O498">
        <f t="shared" si="102"/>
        <v>4.6716991881498364</v>
      </c>
      <c r="P498" t="str">
        <f t="shared" si="103"/>
        <v>Glyphosate</v>
      </c>
      <c r="Q498" t="str">
        <f>VLOOKUP(P498,[1]Sheet1!$A$1:$C$40,2,FALSE)</f>
        <v>Nufosate</v>
      </c>
      <c r="R498" t="str">
        <f>VLOOKUP(P498,[1]Sheet1!$A$1:$C$40,3,FALSE)</f>
        <v>Herbicide</v>
      </c>
    </row>
    <row r="499" spans="1:18" ht="22" customHeight="1" x14ac:dyDescent="0.3">
      <c r="A499" s="2">
        <v>43644</v>
      </c>
      <c r="B499" s="12" t="str">
        <f t="shared" si="105"/>
        <v>June, 2019</v>
      </c>
      <c r="C499" s="12" t="str">
        <f t="shared" si="106"/>
        <v>June, 2019´</v>
      </c>
      <c r="D499" s="3" t="s">
        <v>37</v>
      </c>
      <c r="E499" s="9" t="s">
        <v>1938</v>
      </c>
      <c r="F499" s="3" t="s">
        <v>20</v>
      </c>
      <c r="G499" s="3" t="s">
        <v>180</v>
      </c>
      <c r="H499" s="3" t="s">
        <v>14</v>
      </c>
      <c r="I499" s="3" t="s">
        <v>21</v>
      </c>
      <c r="J499" s="3" t="s">
        <v>24</v>
      </c>
      <c r="K499" s="3" t="s">
        <v>25</v>
      </c>
      <c r="L499" s="4">
        <v>130390</v>
      </c>
      <c r="M499" s="4">
        <v>130.38999999999999</v>
      </c>
      <c r="N499" s="4">
        <v>609000</v>
      </c>
      <c r="O499">
        <f t="shared" si="102"/>
        <v>4.6706035738937031</v>
      </c>
      <c r="P499" t="str">
        <f t="shared" si="103"/>
        <v>Glyphosate</v>
      </c>
      <c r="Q499" t="str">
        <f>VLOOKUP(P499,[1]Sheet1!$A$1:$C$40,2,FALSE)</f>
        <v>Nufosate</v>
      </c>
      <c r="R499" t="str">
        <f>VLOOKUP(P499,[1]Sheet1!$A$1:$C$40,3,FALSE)</f>
        <v>Herbicide</v>
      </c>
    </row>
    <row r="500" spans="1:18" ht="22" customHeight="1" x14ac:dyDescent="0.3">
      <c r="A500" s="5">
        <v>43642</v>
      </c>
      <c r="B500" s="12" t="str">
        <f t="shared" si="105"/>
        <v>June, 2019</v>
      </c>
      <c r="C500" s="12" t="str">
        <f t="shared" si="106"/>
        <v>June, 2019´</v>
      </c>
      <c r="D500" s="6" t="s">
        <v>37</v>
      </c>
      <c r="E500" s="13" t="s">
        <v>1938</v>
      </c>
      <c r="F500" s="6" t="s">
        <v>20</v>
      </c>
      <c r="G500" s="6" t="s">
        <v>232</v>
      </c>
      <c r="H500" s="6" t="s">
        <v>73</v>
      </c>
      <c r="I500" s="6" t="s">
        <v>21</v>
      </c>
      <c r="J500" s="6" t="s">
        <v>264</v>
      </c>
      <c r="K500" s="6" t="s">
        <v>415</v>
      </c>
      <c r="L500" s="7">
        <v>55882</v>
      </c>
      <c r="M500" s="7">
        <v>55.88</v>
      </c>
      <c r="N500" s="6" t="s">
        <v>107</v>
      </c>
      <c r="O500" t="e">
        <f t="shared" si="102"/>
        <v>#VALUE!</v>
      </c>
      <c r="P500" t="str">
        <f>IF(ISNUMBER(SEARCH("XYLENE",K500)),"Xylene",IF(ISNUMBER(SEARCH("PARAQUAT",K500)),"Paraquat",IF(ISNUMBER(SEARCH("LUFENURON",K500)),"Lufenuron",IF(ISNUMBER(SEARCH("CLETHODIM",K500)),"Clethodim",IF(ISNUMBER(SEARCH("ABAMECTIN",K500)),"Abamectin")))))</f>
        <v>Xylene</v>
      </c>
      <c r="Q500" t="str">
        <f>VLOOKUP(P500,[1]Sheet1!$A$1:$C$40,2,FALSE)</f>
        <v>Not Identified</v>
      </c>
      <c r="R500" t="str">
        <f>VLOOKUP(P500,[1]Sheet1!$A$1:$C$40,3,FALSE)</f>
        <v>General Chemical</v>
      </c>
    </row>
    <row r="501" spans="1:18" ht="22" customHeight="1" x14ac:dyDescent="0.3">
      <c r="A501" s="2">
        <v>43641</v>
      </c>
      <c r="B501" s="12" t="str">
        <f t="shared" si="105"/>
        <v>June, 2019</v>
      </c>
      <c r="C501" s="12" t="str">
        <f t="shared" si="106"/>
        <v>June, 2019´</v>
      </c>
      <c r="D501" s="3" t="s">
        <v>37</v>
      </c>
      <c r="E501" s="9" t="s">
        <v>1938</v>
      </c>
      <c r="F501" s="3" t="s">
        <v>20</v>
      </c>
      <c r="G501" s="3" t="s">
        <v>38</v>
      </c>
      <c r="H501" s="3" t="s">
        <v>39</v>
      </c>
      <c r="I501" s="3" t="s">
        <v>21</v>
      </c>
      <c r="J501" s="3" t="s">
        <v>40</v>
      </c>
      <c r="K501" s="3" t="s">
        <v>416</v>
      </c>
      <c r="L501" s="4">
        <v>42750</v>
      </c>
      <c r="M501" s="4">
        <v>42.75</v>
      </c>
      <c r="N501" s="4">
        <v>7583000</v>
      </c>
      <c r="O501">
        <f t="shared" si="102"/>
        <v>177.38011695906434</v>
      </c>
      <c r="P501" t="str">
        <f t="shared" si="103"/>
        <v>Cyhalothrin</v>
      </c>
      <c r="Q501" t="str">
        <f>VLOOKUP(P501,[1]Sheet1!$A$1:$C$40,2,FALSE)</f>
        <v>Kaiso</v>
      </c>
      <c r="R501" t="str">
        <f>VLOOKUP(P501,[1]Sheet1!$A$1:$C$40,3,FALSE)</f>
        <v>Pesticide</v>
      </c>
    </row>
    <row r="502" spans="1:18" ht="22" customHeight="1" x14ac:dyDescent="0.3">
      <c r="A502" s="5">
        <v>43639</v>
      </c>
      <c r="B502" s="12" t="str">
        <f t="shared" si="105"/>
        <v>June, 2019</v>
      </c>
      <c r="C502" s="12" t="str">
        <f t="shared" si="106"/>
        <v>June, 2019´</v>
      </c>
      <c r="D502" s="6" t="s">
        <v>37</v>
      </c>
      <c r="E502" s="13" t="s">
        <v>1938</v>
      </c>
      <c r="F502" s="6" t="s">
        <v>20</v>
      </c>
      <c r="G502" s="6" t="s">
        <v>171</v>
      </c>
      <c r="H502" s="6" t="s">
        <v>34</v>
      </c>
      <c r="I502" s="6" t="s">
        <v>21</v>
      </c>
      <c r="J502" s="6" t="s">
        <v>29</v>
      </c>
      <c r="K502" s="6" t="s">
        <v>348</v>
      </c>
      <c r="L502" s="7">
        <v>93500</v>
      </c>
      <c r="M502" s="7">
        <v>93.5</v>
      </c>
      <c r="N502" s="7">
        <v>1520000</v>
      </c>
      <c r="O502">
        <f t="shared" si="102"/>
        <v>16.256684491978611</v>
      </c>
      <c r="P502" t="str">
        <f t="shared" ref="P502" si="117">IF(ISNUMBER(SEARCH("CLORPIRIFOS",K502)),"Chlorpyrifos",IF(ISNUMBER(SEARCH("TEBUCONAZOLE",K502)),"Tebuconazole",IF(ISNUMBER(SEARCH("ACID",K502)),"2,4-Dichlorophenoxyacetic acid",IF(ISNUMBER(SEARCH("ACETAMIPRID",K502)),"Acetamiprid",IF(ISNUMBER(SEARCH("NUFURON",K502)),"Metsulfuron",IF(ISNUMBER(SEARCH("MONOISOPROPYLAMINE",K502)),"Isopropylamine","FIX IT"))))))</f>
        <v>2,4-Dichlorophenoxyacetic acid</v>
      </c>
      <c r="Q502" t="str">
        <f>VLOOKUP(P502,[1]Sheet1!$A$1:$C$40,2,FALSE)</f>
        <v>2,4 D</v>
      </c>
      <c r="R502" t="str">
        <f>VLOOKUP(P502,[1]Sheet1!$A$1:$C$40,3,FALSE)</f>
        <v>Herbicide</v>
      </c>
    </row>
    <row r="503" spans="1:18" ht="22" customHeight="1" x14ac:dyDescent="0.3">
      <c r="A503" s="2">
        <v>43638</v>
      </c>
      <c r="B503" s="12" t="str">
        <f t="shared" si="105"/>
        <v>June, 2019</v>
      </c>
      <c r="C503" s="12" t="str">
        <f t="shared" si="106"/>
        <v>June, 2019´</v>
      </c>
      <c r="D503" s="3" t="s">
        <v>64</v>
      </c>
      <c r="E503" s="9" t="s">
        <v>1938</v>
      </c>
      <c r="F503" s="3" t="s">
        <v>12</v>
      </c>
      <c r="G503" s="3" t="s">
        <v>242</v>
      </c>
      <c r="H503" s="3" t="s">
        <v>243</v>
      </c>
      <c r="I503" s="3" t="s">
        <v>15</v>
      </c>
      <c r="J503" s="3" t="s">
        <v>280</v>
      </c>
      <c r="K503" s="3" t="s">
        <v>417</v>
      </c>
      <c r="L503" s="4">
        <v>101664</v>
      </c>
      <c r="M503" s="4">
        <v>101.66</v>
      </c>
      <c r="N503" s="4">
        <v>952000</v>
      </c>
      <c r="O503">
        <f t="shared" si="102"/>
        <v>9.36418004406673</v>
      </c>
      <c r="P503" t="str">
        <f>IF(ISNUMBER(SEARCH("XYLENE",K503)),"Xylene",IF(ISNUMBER(SEARCH("PARAQUAT",K503)),"Paraquat",IF(ISNUMBER(SEARCH("LUFENURON",K503)),"Lufenuron",IF(ISNUMBER(SEARCH("CLETHODIM",K503)),"Clethodim",IF(ISNUMBER(SEARCH("ABAMECTIN",K503)),"Abamectin")))))</f>
        <v>Paraquat</v>
      </c>
      <c r="Q503" t="str">
        <f>VLOOKUP(P503,[1]Sheet1!$A$1:$C$40,2,FALSE)</f>
        <v>Nuquat</v>
      </c>
      <c r="R503" t="str">
        <f>VLOOKUP(P503,[1]Sheet1!$A$1:$C$40,3,FALSE)</f>
        <v>Herbicide</v>
      </c>
    </row>
    <row r="504" spans="1:18" ht="22" customHeight="1" x14ac:dyDescent="0.3">
      <c r="A504" s="5">
        <v>43638</v>
      </c>
      <c r="B504" s="12" t="str">
        <f t="shared" si="105"/>
        <v>June, 2019</v>
      </c>
      <c r="C504" s="12" t="str">
        <f t="shared" si="106"/>
        <v>June, 2019´</v>
      </c>
      <c r="D504" s="6" t="s">
        <v>37</v>
      </c>
      <c r="E504" s="13" t="s">
        <v>1938</v>
      </c>
      <c r="F504" s="6" t="s">
        <v>20</v>
      </c>
      <c r="G504" s="6" t="s">
        <v>38</v>
      </c>
      <c r="H504" s="6" t="s">
        <v>39</v>
      </c>
      <c r="I504" s="6" t="s">
        <v>21</v>
      </c>
      <c r="J504" s="6" t="s">
        <v>40</v>
      </c>
      <c r="K504" s="6" t="s">
        <v>416</v>
      </c>
      <c r="L504" s="7">
        <v>42750</v>
      </c>
      <c r="M504" s="7">
        <v>42.75</v>
      </c>
      <c r="N504" s="7">
        <v>7583000</v>
      </c>
      <c r="O504">
        <f t="shared" si="102"/>
        <v>177.38011695906434</v>
      </c>
      <c r="P504" t="str">
        <f t="shared" si="103"/>
        <v>Cyhalothrin</v>
      </c>
      <c r="Q504" t="str">
        <f>VLOOKUP(P504,[1]Sheet1!$A$1:$C$40,2,FALSE)</f>
        <v>Kaiso</v>
      </c>
      <c r="R504" t="str">
        <f>VLOOKUP(P504,[1]Sheet1!$A$1:$C$40,3,FALSE)</f>
        <v>Pesticide</v>
      </c>
    </row>
    <row r="505" spans="1:18" ht="22" customHeight="1" x14ac:dyDescent="0.3">
      <c r="A505" s="2">
        <v>43638</v>
      </c>
      <c r="B505" s="12" t="str">
        <f t="shared" si="105"/>
        <v>June, 2019</v>
      </c>
      <c r="C505" s="12" t="str">
        <f t="shared" si="106"/>
        <v>June, 2019´</v>
      </c>
      <c r="D505" s="3" t="s">
        <v>64</v>
      </c>
      <c r="E505" s="9" t="s">
        <v>1938</v>
      </c>
      <c r="F505" s="3" t="s">
        <v>12</v>
      </c>
      <c r="G505" s="3" t="s">
        <v>203</v>
      </c>
      <c r="H505" s="3" t="s">
        <v>39</v>
      </c>
      <c r="I505" s="3" t="s">
        <v>15</v>
      </c>
      <c r="J505" s="3" t="s">
        <v>204</v>
      </c>
      <c r="K505" s="3" t="s">
        <v>418</v>
      </c>
      <c r="L505" s="4">
        <v>109760</v>
      </c>
      <c r="M505" s="4">
        <v>109.76</v>
      </c>
      <c r="N505" s="4">
        <v>246000</v>
      </c>
      <c r="O505">
        <f t="shared" si="102"/>
        <v>2.241253644314869</v>
      </c>
      <c r="P505" t="str">
        <f t="shared" ref="P505" si="118">IF(ISNUMBER(SEARCH("CIPERMET",K505)),"Cypermethrin",IF(ISNUMBER(SEARCH("MANFIL",K505)),"Mancozeb",IF(ISNUMBER(SEARCH("ISOPROPYLAMINE",K505)),"Isopropylamine",IF(ISNUMBER(SEARCH("CARBENDAZIN",K505)),"Carbendazin",IF(ISNUMBER(SEARCH("CHLORPYRIFOS",K505)),"Chlorpyrifos","FIX IT")))))</f>
        <v>Mancozeb</v>
      </c>
      <c r="Q505" t="str">
        <f>VLOOKUP(P505,[1]Sheet1!$A$1:$C$40,2,FALSE)</f>
        <v>Manfill 800 WP</v>
      </c>
      <c r="R505" t="str">
        <f>VLOOKUP(P505,[1]Sheet1!$A$1:$C$40,3,FALSE)</f>
        <v>Fungicide</v>
      </c>
    </row>
    <row r="506" spans="1:18" ht="22" customHeight="1" x14ac:dyDescent="0.3">
      <c r="A506" s="5">
        <v>43638</v>
      </c>
      <c r="B506" s="12" t="str">
        <f t="shared" si="105"/>
        <v>June, 2019</v>
      </c>
      <c r="C506" s="12" t="str">
        <f t="shared" si="106"/>
        <v>June, 2019´</v>
      </c>
      <c r="D506" s="6" t="s">
        <v>64</v>
      </c>
      <c r="E506" s="13" t="s">
        <v>1938</v>
      </c>
      <c r="F506" s="6" t="s">
        <v>12</v>
      </c>
      <c r="G506" s="6" t="s">
        <v>242</v>
      </c>
      <c r="H506" s="6" t="s">
        <v>243</v>
      </c>
      <c r="I506" s="6" t="s">
        <v>15</v>
      </c>
      <c r="J506" s="6" t="s">
        <v>280</v>
      </c>
      <c r="K506" s="6" t="s">
        <v>336</v>
      </c>
      <c r="L506" s="7">
        <v>152496</v>
      </c>
      <c r="M506" s="7">
        <v>152.5</v>
      </c>
      <c r="N506" s="7">
        <v>1427000</v>
      </c>
      <c r="O506">
        <f t="shared" si="102"/>
        <v>9.3576224950162619</v>
      </c>
      <c r="P506" t="str">
        <f t="shared" ref="P506:P507" si="119">IF(ISNUMBER(SEARCH("XYLENE",K506)),"Xylene",IF(ISNUMBER(SEARCH("PARAQUAT",K506)),"Paraquat",IF(ISNUMBER(SEARCH("LUFENURON",K506)),"Lufenuron",IF(ISNUMBER(SEARCH("CLETHODIM",K506)),"Clethodim",IF(ISNUMBER(SEARCH("ABAMECTIN",K506)),"Abamectin")))))</f>
        <v>Paraquat</v>
      </c>
      <c r="Q506" t="str">
        <f>VLOOKUP(P506,[1]Sheet1!$A$1:$C$40,2,FALSE)</f>
        <v>Nuquat</v>
      </c>
      <c r="R506" t="str">
        <f>VLOOKUP(P506,[1]Sheet1!$A$1:$C$40,3,FALSE)</f>
        <v>Herbicide</v>
      </c>
    </row>
    <row r="507" spans="1:18" ht="22" customHeight="1" x14ac:dyDescent="0.3">
      <c r="A507" s="2">
        <v>43638</v>
      </c>
      <c r="B507" s="12" t="str">
        <f t="shared" si="105"/>
        <v>June, 2019</v>
      </c>
      <c r="C507" s="12" t="str">
        <f t="shared" si="106"/>
        <v>June, 2019´</v>
      </c>
      <c r="D507" s="3" t="s">
        <v>64</v>
      </c>
      <c r="E507" s="9" t="s">
        <v>1938</v>
      </c>
      <c r="F507" s="3" t="s">
        <v>12</v>
      </c>
      <c r="G507" s="3" t="s">
        <v>242</v>
      </c>
      <c r="H507" s="3" t="s">
        <v>243</v>
      </c>
      <c r="I507" s="3" t="s">
        <v>15</v>
      </c>
      <c r="J507" s="3" t="s">
        <v>280</v>
      </c>
      <c r="K507" s="3" t="s">
        <v>417</v>
      </c>
      <c r="L507" s="4">
        <v>101664</v>
      </c>
      <c r="M507" s="4">
        <v>101.66</v>
      </c>
      <c r="N507" s="4">
        <v>952000</v>
      </c>
      <c r="O507">
        <f t="shared" si="102"/>
        <v>9.36418004406673</v>
      </c>
      <c r="P507" t="str">
        <f t="shared" si="119"/>
        <v>Paraquat</v>
      </c>
      <c r="Q507" t="str">
        <f>VLOOKUP(P507,[1]Sheet1!$A$1:$C$40,2,FALSE)</f>
        <v>Nuquat</v>
      </c>
      <c r="R507" t="str">
        <f>VLOOKUP(P507,[1]Sheet1!$A$1:$C$40,3,FALSE)</f>
        <v>Herbicide</v>
      </c>
    </row>
    <row r="508" spans="1:18" ht="22" customHeight="1" x14ac:dyDescent="0.3">
      <c r="A508" s="5">
        <v>43638</v>
      </c>
      <c r="B508" s="12" t="str">
        <f t="shared" si="105"/>
        <v>June, 2019</v>
      </c>
      <c r="C508" s="12" t="str">
        <f t="shared" si="106"/>
        <v>June, 2019´</v>
      </c>
      <c r="D508" s="6" t="s">
        <v>37</v>
      </c>
      <c r="E508" s="13" t="s">
        <v>1938</v>
      </c>
      <c r="F508" s="6" t="s">
        <v>20</v>
      </c>
      <c r="G508" s="6" t="s">
        <v>27</v>
      </c>
      <c r="H508" s="6" t="s">
        <v>28</v>
      </c>
      <c r="I508" s="6" t="s">
        <v>21</v>
      </c>
      <c r="J508" s="6" t="s">
        <v>29</v>
      </c>
      <c r="K508" s="6" t="s">
        <v>419</v>
      </c>
      <c r="L508" s="7">
        <v>163840</v>
      </c>
      <c r="M508" s="7">
        <v>163.84</v>
      </c>
      <c r="N508" s="7">
        <v>1099000</v>
      </c>
      <c r="O508">
        <f t="shared" ref="O508:O571" si="120">N508/L508</f>
        <v>6.707763671875</v>
      </c>
      <c r="P508" t="str">
        <f t="shared" ref="P508" si="121">IF(ISNUMBER(SEARCH("CLORPIRIFOS",K508)),"Chlorpyrifos",IF(ISNUMBER(SEARCH("TEBUCONAZOLE",K508)),"Tebuconazole",IF(ISNUMBER(SEARCH("ACID",K508)),"2,4-Dichlorophenoxyacetic acid",IF(ISNUMBER(SEARCH("ACETAMIPRID",K508)),"Acetamiprid",IF(ISNUMBER(SEARCH("NUFURON",K508)),"Metsulfuron",IF(ISNUMBER(SEARCH("MONOISOPROPYLAMINE",K508)),"Isopropylamine","FIX IT"))))))</f>
        <v>2,4-Dichlorophenoxyacetic acid</v>
      </c>
      <c r="Q508" t="str">
        <f>VLOOKUP(P508,[1]Sheet1!$A$1:$C$40,2,FALSE)</f>
        <v>2,4 D</v>
      </c>
      <c r="R508" t="str">
        <f>VLOOKUP(P508,[1]Sheet1!$A$1:$C$40,3,FALSE)</f>
        <v>Herbicide</v>
      </c>
    </row>
    <row r="509" spans="1:18" ht="22" customHeight="1" x14ac:dyDescent="0.3">
      <c r="A509" s="2">
        <v>43638</v>
      </c>
      <c r="B509" s="12" t="str">
        <f t="shared" si="105"/>
        <v>June, 2019</v>
      </c>
      <c r="C509" s="12" t="str">
        <f t="shared" si="106"/>
        <v>June, 2019´</v>
      </c>
      <c r="D509" s="3" t="s">
        <v>64</v>
      </c>
      <c r="E509" s="9" t="s">
        <v>1938</v>
      </c>
      <c r="F509" s="3" t="s">
        <v>12</v>
      </c>
      <c r="G509" s="3" t="s">
        <v>242</v>
      </c>
      <c r="H509" s="3" t="s">
        <v>243</v>
      </c>
      <c r="I509" s="3" t="s">
        <v>15</v>
      </c>
      <c r="J509" s="3" t="s">
        <v>280</v>
      </c>
      <c r="K509" s="3" t="s">
        <v>336</v>
      </c>
      <c r="L509" s="4">
        <v>152496</v>
      </c>
      <c r="M509" s="4">
        <v>152.5</v>
      </c>
      <c r="N509" s="4">
        <v>1427000</v>
      </c>
      <c r="O509">
        <f t="shared" si="120"/>
        <v>9.3576224950162619</v>
      </c>
      <c r="P509" t="str">
        <f>IF(ISNUMBER(SEARCH("XYLENE",K509)),"Xylene",IF(ISNUMBER(SEARCH("PARAQUAT",K509)),"Paraquat",IF(ISNUMBER(SEARCH("LUFENURON",K509)),"Lufenuron",IF(ISNUMBER(SEARCH("CLETHODIM",K509)),"Clethodim",IF(ISNUMBER(SEARCH("ABAMECTIN",K509)),"Abamectin")))))</f>
        <v>Paraquat</v>
      </c>
      <c r="Q509" t="str">
        <f>VLOOKUP(P509,[1]Sheet1!$A$1:$C$40,2,FALSE)</f>
        <v>Nuquat</v>
      </c>
      <c r="R509" t="str">
        <f>VLOOKUP(P509,[1]Sheet1!$A$1:$C$40,3,FALSE)</f>
        <v>Herbicide</v>
      </c>
    </row>
    <row r="510" spans="1:18" ht="22" customHeight="1" x14ac:dyDescent="0.3">
      <c r="A510" s="5">
        <v>43638</v>
      </c>
      <c r="B510" s="12" t="str">
        <f t="shared" si="105"/>
        <v>June, 2019</v>
      </c>
      <c r="C510" s="12" t="str">
        <f t="shared" si="106"/>
        <v>June, 2019´</v>
      </c>
      <c r="D510" s="6" t="s">
        <v>64</v>
      </c>
      <c r="E510" s="13" t="s">
        <v>1938</v>
      </c>
      <c r="F510" s="6" t="s">
        <v>12</v>
      </c>
      <c r="G510" s="6" t="s">
        <v>203</v>
      </c>
      <c r="H510" s="6" t="s">
        <v>39</v>
      </c>
      <c r="I510" s="6" t="s">
        <v>15</v>
      </c>
      <c r="J510" s="6" t="s">
        <v>204</v>
      </c>
      <c r="K510" s="6" t="s">
        <v>418</v>
      </c>
      <c r="L510" s="7">
        <v>109760</v>
      </c>
      <c r="M510" s="7">
        <v>109.76</v>
      </c>
      <c r="N510" s="7">
        <v>246000</v>
      </c>
      <c r="O510">
        <f t="shared" si="120"/>
        <v>2.241253644314869</v>
      </c>
      <c r="P510" t="str">
        <f t="shared" ref="P510" si="122">IF(ISNUMBER(SEARCH("CIPERMET",K510)),"Cypermethrin",IF(ISNUMBER(SEARCH("MANFIL",K510)),"Mancozeb",IF(ISNUMBER(SEARCH("ISOPROPYLAMINE",K510)),"Isopropylamine",IF(ISNUMBER(SEARCH("CARBENDAZIN",K510)),"Carbendazin",IF(ISNUMBER(SEARCH("CHLORPYRIFOS",K510)),"Chlorpyrifos","FIX IT")))))</f>
        <v>Mancozeb</v>
      </c>
      <c r="Q510" t="str">
        <f>VLOOKUP(P510,[1]Sheet1!$A$1:$C$40,2,FALSE)</f>
        <v>Manfill 800 WP</v>
      </c>
      <c r="R510" t="str">
        <f>VLOOKUP(P510,[1]Sheet1!$A$1:$C$40,3,FALSE)</f>
        <v>Fungicide</v>
      </c>
    </row>
    <row r="511" spans="1:18" ht="22" customHeight="1" x14ac:dyDescent="0.3">
      <c r="A511" s="2">
        <v>43637</v>
      </c>
      <c r="B511" s="12" t="str">
        <f t="shared" si="105"/>
        <v>June, 2019</v>
      </c>
      <c r="C511" s="12" t="str">
        <f t="shared" si="106"/>
        <v>June, 2019´</v>
      </c>
      <c r="D511" s="3" t="s">
        <v>37</v>
      </c>
      <c r="E511" s="9" t="s">
        <v>1938</v>
      </c>
      <c r="F511" s="3" t="s">
        <v>20</v>
      </c>
      <c r="G511" s="3" t="s">
        <v>180</v>
      </c>
      <c r="H511" s="3" t="s">
        <v>14</v>
      </c>
      <c r="I511" s="3" t="s">
        <v>21</v>
      </c>
      <c r="J511" s="3" t="s">
        <v>24</v>
      </c>
      <c r="K511" s="3" t="s">
        <v>420</v>
      </c>
      <c r="L511" s="4">
        <v>130390</v>
      </c>
      <c r="M511" s="4">
        <v>130.38999999999999</v>
      </c>
      <c r="N511" s="4">
        <v>609000</v>
      </c>
      <c r="O511">
        <f t="shared" si="120"/>
        <v>4.6706035738937031</v>
      </c>
      <c r="P511" t="str">
        <f t="shared" ref="P511:P568" si="123">IF(ISNUMBER(SEARCH("IMAZETHAPYR",K511)),"Imazethapyr",IF(ISNUMBER(SEARCH("NIPPON 40",K511)),"Nicosulfuron",IF(ISNUMBER(SEARCH("PICLORAM",K511)),"Picloram",IF(ISNUMBER(SEARCH("GLYPHOSATE",K511)),"Glyphosate",IF(ISNUMBER(SEARCH("FLUTRIAFOL",K511)),"Flutriafol",IF(ISNUMBER(SEARCH("IMIDACLOPRID",K511)),"Imidacloprid",IF(ISNUMBER(SEARCH("CYHALOTHRIN",K511)),"Cyhalothrin","FIX IT")))))))</f>
        <v>Glyphosate</v>
      </c>
      <c r="Q511" t="str">
        <f>VLOOKUP(P511,[1]Sheet1!$A$1:$C$40,2,FALSE)</f>
        <v>Nufosate</v>
      </c>
      <c r="R511" t="str">
        <f>VLOOKUP(P511,[1]Sheet1!$A$1:$C$40,3,FALSE)</f>
        <v>Herbicide</v>
      </c>
    </row>
    <row r="512" spans="1:18" ht="22" customHeight="1" x14ac:dyDescent="0.3">
      <c r="A512" s="5">
        <v>43637</v>
      </c>
      <c r="B512" s="12" t="str">
        <f t="shared" si="105"/>
        <v>June, 2019</v>
      </c>
      <c r="C512" s="12" t="str">
        <f t="shared" si="106"/>
        <v>June, 2019´</v>
      </c>
      <c r="D512" s="6" t="s">
        <v>37</v>
      </c>
      <c r="E512" s="13" t="s">
        <v>1938</v>
      </c>
      <c r="F512" s="6" t="s">
        <v>20</v>
      </c>
      <c r="G512" s="6" t="s">
        <v>180</v>
      </c>
      <c r="H512" s="6" t="s">
        <v>14</v>
      </c>
      <c r="I512" s="6" t="s">
        <v>21</v>
      </c>
      <c r="J512" s="6" t="s">
        <v>24</v>
      </c>
      <c r="K512" s="6" t="s">
        <v>420</v>
      </c>
      <c r="L512" s="7">
        <v>130390</v>
      </c>
      <c r="M512" s="7">
        <v>130.38999999999999</v>
      </c>
      <c r="N512" s="7">
        <v>609000</v>
      </c>
      <c r="O512">
        <f t="shared" si="120"/>
        <v>4.6706035738937031</v>
      </c>
      <c r="P512" t="str">
        <f t="shared" si="123"/>
        <v>Glyphosate</v>
      </c>
      <c r="Q512" t="str">
        <f>VLOOKUP(P512,[1]Sheet1!$A$1:$C$40,2,FALSE)</f>
        <v>Nufosate</v>
      </c>
      <c r="R512" t="str">
        <f>VLOOKUP(P512,[1]Sheet1!$A$1:$C$40,3,FALSE)</f>
        <v>Herbicide</v>
      </c>
    </row>
    <row r="513" spans="1:18" ht="22" customHeight="1" x14ac:dyDescent="0.3">
      <c r="A513" s="2">
        <v>43637</v>
      </c>
      <c r="B513" s="12" t="str">
        <f t="shared" si="105"/>
        <v>June, 2019</v>
      </c>
      <c r="C513" s="12" t="str">
        <f t="shared" si="106"/>
        <v>June, 2019´</v>
      </c>
      <c r="D513" s="3" t="s">
        <v>37</v>
      </c>
      <c r="E513" s="9" t="s">
        <v>1938</v>
      </c>
      <c r="F513" s="3" t="s">
        <v>20</v>
      </c>
      <c r="G513" s="3" t="s">
        <v>180</v>
      </c>
      <c r="H513" s="3" t="s">
        <v>14</v>
      </c>
      <c r="I513" s="3" t="s">
        <v>21</v>
      </c>
      <c r="J513" s="3" t="s">
        <v>24</v>
      </c>
      <c r="K513" s="3" t="s">
        <v>420</v>
      </c>
      <c r="L513" s="4">
        <v>130390</v>
      </c>
      <c r="M513" s="4">
        <v>130.38999999999999</v>
      </c>
      <c r="N513" s="4">
        <v>609000</v>
      </c>
      <c r="O513">
        <f t="shared" si="120"/>
        <v>4.6706035738937031</v>
      </c>
      <c r="P513" t="str">
        <f t="shared" si="123"/>
        <v>Glyphosate</v>
      </c>
      <c r="Q513" t="str">
        <f>VLOOKUP(P513,[1]Sheet1!$A$1:$C$40,2,FALSE)</f>
        <v>Nufosate</v>
      </c>
      <c r="R513" t="str">
        <f>VLOOKUP(P513,[1]Sheet1!$A$1:$C$40,3,FALSE)</f>
        <v>Herbicide</v>
      </c>
    </row>
    <row r="514" spans="1:18" ht="22" customHeight="1" x14ac:dyDescent="0.3">
      <c r="A514" s="5">
        <v>43637</v>
      </c>
      <c r="B514" s="12" t="str">
        <f t="shared" si="105"/>
        <v>June, 2019</v>
      </c>
      <c r="C514" s="12" t="str">
        <f t="shared" si="106"/>
        <v>June, 2019´</v>
      </c>
      <c r="D514" s="6" t="s">
        <v>37</v>
      </c>
      <c r="E514" s="13" t="s">
        <v>1938</v>
      </c>
      <c r="F514" s="6" t="s">
        <v>20</v>
      </c>
      <c r="G514" s="6" t="s">
        <v>180</v>
      </c>
      <c r="H514" s="6" t="s">
        <v>14</v>
      </c>
      <c r="I514" s="6" t="s">
        <v>21</v>
      </c>
      <c r="J514" s="6" t="s">
        <v>24</v>
      </c>
      <c r="K514" s="6" t="s">
        <v>420</v>
      </c>
      <c r="L514" s="7">
        <v>130390</v>
      </c>
      <c r="M514" s="7">
        <v>130.38999999999999</v>
      </c>
      <c r="N514" s="7">
        <v>609000</v>
      </c>
      <c r="O514">
        <f t="shared" si="120"/>
        <v>4.6706035738937031</v>
      </c>
      <c r="P514" t="str">
        <f t="shared" si="123"/>
        <v>Glyphosate</v>
      </c>
      <c r="Q514" t="str">
        <f>VLOOKUP(P514,[1]Sheet1!$A$1:$C$40,2,FALSE)</f>
        <v>Nufosate</v>
      </c>
      <c r="R514" t="str">
        <f>VLOOKUP(P514,[1]Sheet1!$A$1:$C$40,3,FALSE)</f>
        <v>Herbicide</v>
      </c>
    </row>
    <row r="515" spans="1:18" ht="22" customHeight="1" x14ac:dyDescent="0.3">
      <c r="A515" s="2">
        <v>43635</v>
      </c>
      <c r="B515" s="12" t="str">
        <f t="shared" ref="B515:B578" si="124">TEXT(A515,"MMMM, YYYY")</f>
        <v>June, 2019</v>
      </c>
      <c r="C515" s="12" t="str">
        <f t="shared" ref="C515:C578" si="125">B515&amp;"´"</f>
        <v>June, 2019´</v>
      </c>
      <c r="D515" s="3" t="s">
        <v>37</v>
      </c>
      <c r="E515" s="9" t="s">
        <v>1938</v>
      </c>
      <c r="F515" s="3" t="s">
        <v>20</v>
      </c>
      <c r="G515" s="3" t="s">
        <v>232</v>
      </c>
      <c r="H515" s="3" t="s">
        <v>73</v>
      </c>
      <c r="I515" s="3" t="s">
        <v>21</v>
      </c>
      <c r="J515" s="3" t="s">
        <v>102</v>
      </c>
      <c r="K515" s="3" t="s">
        <v>421</v>
      </c>
      <c r="L515" s="4">
        <v>101886</v>
      </c>
      <c r="M515" s="4">
        <v>101.89</v>
      </c>
      <c r="N515" s="4">
        <v>267000</v>
      </c>
      <c r="O515">
        <f t="shared" si="120"/>
        <v>2.6205759378128497</v>
      </c>
      <c r="P515" t="str">
        <f t="shared" ref="P515:P518" si="126">IF(ISNUMBER(SEARCH("CIPERMET",K515)),"Cypermethrin",IF(ISNUMBER(SEARCH("MANFIL",K515)),"Mancozeb",IF(ISNUMBER(SEARCH("ISOPROPYLAMINE",K515)),"Isopropylamine",IF(ISNUMBER(SEARCH("CARBENDAZIN",K515)),"Carbendazin",IF(ISNUMBER(SEARCH("CHLORPYRIFOS",K515)),"Chlorpyrifos","FIX IT")))))</f>
        <v>Isopropylamine</v>
      </c>
      <c r="Q515" t="str">
        <f>VLOOKUP(P515,[1]Sheet1!$A$1:$C$40,2,FALSE)</f>
        <v>Not Identified</v>
      </c>
      <c r="R515" t="str">
        <f>VLOOKUP(P515,[1]Sheet1!$A$1:$C$40,3,FALSE)</f>
        <v>General Chemical</v>
      </c>
    </row>
    <row r="516" spans="1:18" ht="22" customHeight="1" x14ac:dyDescent="0.3">
      <c r="A516" s="5">
        <v>43635</v>
      </c>
      <c r="B516" s="12" t="str">
        <f t="shared" si="124"/>
        <v>June, 2019</v>
      </c>
      <c r="C516" s="12" t="str">
        <f t="shared" si="125"/>
        <v>June, 2019´</v>
      </c>
      <c r="D516" s="6" t="s">
        <v>37</v>
      </c>
      <c r="E516" s="13" t="s">
        <v>1938</v>
      </c>
      <c r="F516" s="6" t="s">
        <v>20</v>
      </c>
      <c r="G516" s="6" t="s">
        <v>232</v>
      </c>
      <c r="H516" s="6" t="s">
        <v>73</v>
      </c>
      <c r="I516" s="6" t="s">
        <v>21</v>
      </c>
      <c r="J516" s="6" t="s">
        <v>102</v>
      </c>
      <c r="K516" s="6" t="s">
        <v>422</v>
      </c>
      <c r="L516" s="7">
        <v>117943</v>
      </c>
      <c r="M516" s="7">
        <v>117.94</v>
      </c>
      <c r="N516" s="7">
        <v>310000</v>
      </c>
      <c r="O516">
        <f t="shared" si="120"/>
        <v>2.6283882892583708</v>
      </c>
      <c r="P516" t="str">
        <f t="shared" si="126"/>
        <v>Isopropylamine</v>
      </c>
      <c r="Q516" t="str">
        <f>VLOOKUP(P516,[1]Sheet1!$A$1:$C$40,2,FALSE)</f>
        <v>Not Identified</v>
      </c>
      <c r="R516" t="str">
        <f>VLOOKUP(P516,[1]Sheet1!$A$1:$C$40,3,FALSE)</f>
        <v>General Chemical</v>
      </c>
    </row>
    <row r="517" spans="1:18" ht="22" customHeight="1" x14ac:dyDescent="0.3">
      <c r="A517" s="2">
        <v>43635</v>
      </c>
      <c r="B517" s="12" t="str">
        <f t="shared" si="124"/>
        <v>June, 2019</v>
      </c>
      <c r="C517" s="12" t="str">
        <f t="shared" si="125"/>
        <v>June, 2019´</v>
      </c>
      <c r="D517" s="3" t="s">
        <v>37</v>
      </c>
      <c r="E517" s="9" t="s">
        <v>1938</v>
      </c>
      <c r="F517" s="3" t="s">
        <v>20</v>
      </c>
      <c r="G517" s="3" t="s">
        <v>232</v>
      </c>
      <c r="H517" s="3" t="s">
        <v>73</v>
      </c>
      <c r="I517" s="3" t="s">
        <v>21</v>
      </c>
      <c r="J517" s="3" t="s">
        <v>102</v>
      </c>
      <c r="K517" s="3" t="s">
        <v>423</v>
      </c>
      <c r="L517" s="4">
        <v>88007</v>
      </c>
      <c r="M517" s="4">
        <v>88.01</v>
      </c>
      <c r="N517" s="4">
        <v>231000</v>
      </c>
      <c r="O517">
        <f t="shared" si="120"/>
        <v>2.6247912097901303</v>
      </c>
      <c r="P517" t="str">
        <f t="shared" si="126"/>
        <v>Isopropylamine</v>
      </c>
      <c r="Q517" t="str">
        <f>VLOOKUP(P517,[1]Sheet1!$A$1:$C$40,2,FALSE)</f>
        <v>Not Identified</v>
      </c>
      <c r="R517" t="str">
        <f>VLOOKUP(P517,[1]Sheet1!$A$1:$C$40,3,FALSE)</f>
        <v>General Chemical</v>
      </c>
    </row>
    <row r="518" spans="1:18" ht="22" customHeight="1" x14ac:dyDescent="0.3">
      <c r="A518" s="5">
        <v>43635</v>
      </c>
      <c r="B518" s="12" t="str">
        <f t="shared" si="124"/>
        <v>June, 2019</v>
      </c>
      <c r="C518" s="12" t="str">
        <f t="shared" si="125"/>
        <v>June, 2019´</v>
      </c>
      <c r="D518" s="6" t="s">
        <v>37</v>
      </c>
      <c r="E518" s="13" t="s">
        <v>1938</v>
      </c>
      <c r="F518" s="6" t="s">
        <v>20</v>
      </c>
      <c r="G518" s="6" t="s">
        <v>232</v>
      </c>
      <c r="H518" s="6" t="s">
        <v>73</v>
      </c>
      <c r="I518" s="6" t="s">
        <v>21</v>
      </c>
      <c r="J518" s="6" t="s">
        <v>102</v>
      </c>
      <c r="K518" s="6" t="s">
        <v>424</v>
      </c>
      <c r="L518" s="7">
        <v>87507</v>
      </c>
      <c r="M518" s="7">
        <v>87.51</v>
      </c>
      <c r="N518" s="7">
        <v>230000</v>
      </c>
      <c r="O518">
        <f t="shared" si="120"/>
        <v>2.6283611596786542</v>
      </c>
      <c r="P518" t="str">
        <f t="shared" si="126"/>
        <v>Isopropylamine</v>
      </c>
      <c r="Q518" t="str">
        <f>VLOOKUP(P518,[1]Sheet1!$A$1:$C$40,2,FALSE)</f>
        <v>Not Identified</v>
      </c>
      <c r="R518" t="str">
        <f>VLOOKUP(P518,[1]Sheet1!$A$1:$C$40,3,FALSE)</f>
        <v>General Chemical</v>
      </c>
    </row>
    <row r="519" spans="1:18" ht="22" customHeight="1" x14ac:dyDescent="0.3">
      <c r="A519" s="2">
        <v>43635</v>
      </c>
      <c r="B519" s="12" t="str">
        <f t="shared" si="124"/>
        <v>June, 2019</v>
      </c>
      <c r="C519" s="12" t="str">
        <f t="shared" si="125"/>
        <v>June, 2019´</v>
      </c>
      <c r="D519" s="3" t="s">
        <v>37</v>
      </c>
      <c r="E519" s="9" t="s">
        <v>1938</v>
      </c>
      <c r="F519" s="3" t="s">
        <v>20</v>
      </c>
      <c r="G519" s="3" t="s">
        <v>38</v>
      </c>
      <c r="H519" s="3" t="s">
        <v>39</v>
      </c>
      <c r="I519" s="3" t="s">
        <v>21</v>
      </c>
      <c r="J519" s="3" t="s">
        <v>40</v>
      </c>
      <c r="K519" s="3" t="s">
        <v>425</v>
      </c>
      <c r="L519" s="4">
        <v>21375</v>
      </c>
      <c r="M519" s="4">
        <v>21.38</v>
      </c>
      <c r="N519" s="4">
        <v>3791000</v>
      </c>
      <c r="O519">
        <f t="shared" si="120"/>
        <v>177.35672514619884</v>
      </c>
      <c r="P519" s="11" t="s">
        <v>1913</v>
      </c>
      <c r="Q519" t="str">
        <f>VLOOKUP(P519,[1]Sheet1!$A$1:$C$40,2,FALSE)</f>
        <v>Kaiso</v>
      </c>
      <c r="R519" t="str">
        <f>VLOOKUP(P519,[1]Sheet1!$A$1:$C$40,3,FALSE)</f>
        <v>Pesticide</v>
      </c>
    </row>
    <row r="520" spans="1:18" ht="22" customHeight="1" x14ac:dyDescent="0.3">
      <c r="A520" s="5">
        <v>43634</v>
      </c>
      <c r="B520" s="12" t="str">
        <f t="shared" si="124"/>
        <v>June, 2019</v>
      </c>
      <c r="C520" s="12" t="str">
        <f t="shared" si="125"/>
        <v>June, 2019´</v>
      </c>
      <c r="D520" s="6" t="s">
        <v>37</v>
      </c>
      <c r="E520" s="13" t="s">
        <v>1938</v>
      </c>
      <c r="F520" s="6" t="s">
        <v>20</v>
      </c>
      <c r="G520" s="6" t="s">
        <v>232</v>
      </c>
      <c r="H520" s="6" t="s">
        <v>73</v>
      </c>
      <c r="I520" s="6" t="s">
        <v>21</v>
      </c>
      <c r="J520" s="6" t="s">
        <v>264</v>
      </c>
      <c r="K520" s="6" t="s">
        <v>426</v>
      </c>
      <c r="L520" s="7">
        <v>56046</v>
      </c>
      <c r="M520" s="7">
        <v>56.05</v>
      </c>
      <c r="N520" s="6" t="s">
        <v>107</v>
      </c>
      <c r="O520" t="e">
        <f t="shared" si="120"/>
        <v>#VALUE!</v>
      </c>
      <c r="P520" t="str">
        <f t="shared" ref="P520" si="127">IF(ISNUMBER(SEARCH("XYLENE",K520)),"Xylene",IF(ISNUMBER(SEARCH("PARAQUAT",K520)),"Paraquat",IF(ISNUMBER(SEARCH("LUFENURON",K520)),"Lufenuron",IF(ISNUMBER(SEARCH("CLETHODIM",K520)),"Clethodim",IF(ISNUMBER(SEARCH("ABAMECTIN",K520)),"Abamectin")))))</f>
        <v>Xylene</v>
      </c>
      <c r="Q520" t="str">
        <f>VLOOKUP(P520,[1]Sheet1!$A$1:$C$40,2,FALSE)</f>
        <v>Not Identified</v>
      </c>
      <c r="R520" t="str">
        <f>VLOOKUP(P520,[1]Sheet1!$A$1:$C$40,3,FALSE)</f>
        <v>General Chemical</v>
      </c>
    </row>
    <row r="521" spans="1:18" ht="22" customHeight="1" x14ac:dyDescent="0.3">
      <c r="A521" s="2">
        <v>43632</v>
      </c>
      <c r="B521" s="12" t="str">
        <f t="shared" si="124"/>
        <v>June, 2019</v>
      </c>
      <c r="C521" s="12" t="str">
        <f t="shared" si="125"/>
        <v>June, 2019´</v>
      </c>
      <c r="D521" s="3" t="s">
        <v>37</v>
      </c>
      <c r="E521" s="9" t="s">
        <v>1938</v>
      </c>
      <c r="F521" s="3" t="s">
        <v>20</v>
      </c>
      <c r="G521" s="3" t="s">
        <v>232</v>
      </c>
      <c r="H521" s="3" t="s">
        <v>73</v>
      </c>
      <c r="I521" s="3" t="s">
        <v>21</v>
      </c>
      <c r="J521" s="3" t="s">
        <v>102</v>
      </c>
      <c r="K521" s="3" t="s">
        <v>103</v>
      </c>
      <c r="L521" s="4">
        <v>116500</v>
      </c>
      <c r="M521" s="4">
        <v>116.5</v>
      </c>
      <c r="N521" s="4">
        <v>306000</v>
      </c>
      <c r="O521">
        <f t="shared" si="120"/>
        <v>2.6266094420600856</v>
      </c>
      <c r="P521" t="str">
        <f t="shared" ref="P521:P531" si="128">IF(ISNUMBER(SEARCH("CLORPIRIFOS",K521)),"Chlorpyrifos",IF(ISNUMBER(SEARCH("TEBUCONAZOLE",K521)),"Tebuconazole",IF(ISNUMBER(SEARCH("ACID",K521)),"2,4-Dichlorophenoxyacetic acid",IF(ISNUMBER(SEARCH("ACETAMIPRID",K521)),"Acetamiprid",IF(ISNUMBER(SEARCH("NUFURON",K521)),"Metsulfuron",IF(ISNUMBER(SEARCH("MONOISOPROPYLAMINE",K521)),"Isopropylamine","FIX IT"))))))</f>
        <v>Isopropylamine</v>
      </c>
      <c r="Q521" t="str">
        <f>VLOOKUP(P521,[1]Sheet1!$A$1:$C$40,2,FALSE)</f>
        <v>Not Identified</v>
      </c>
      <c r="R521" t="str">
        <f>VLOOKUP(P521,[1]Sheet1!$A$1:$C$40,3,FALSE)</f>
        <v>General Chemical</v>
      </c>
    </row>
    <row r="522" spans="1:18" ht="22" customHeight="1" x14ac:dyDescent="0.3">
      <c r="A522" s="5">
        <v>43632</v>
      </c>
      <c r="B522" s="12" t="str">
        <f t="shared" si="124"/>
        <v>June, 2019</v>
      </c>
      <c r="C522" s="12" t="str">
        <f t="shared" si="125"/>
        <v>June, 2019´</v>
      </c>
      <c r="D522" s="6" t="s">
        <v>37</v>
      </c>
      <c r="E522" s="13" t="s">
        <v>1938</v>
      </c>
      <c r="F522" s="6" t="s">
        <v>20</v>
      </c>
      <c r="G522" s="6" t="s">
        <v>232</v>
      </c>
      <c r="H522" s="6" t="s">
        <v>73</v>
      </c>
      <c r="I522" s="6" t="s">
        <v>21</v>
      </c>
      <c r="J522" s="6" t="s">
        <v>102</v>
      </c>
      <c r="K522" s="6" t="s">
        <v>75</v>
      </c>
      <c r="L522" s="7">
        <v>102892</v>
      </c>
      <c r="M522" s="7">
        <v>102.89</v>
      </c>
      <c r="N522" s="7">
        <v>270000</v>
      </c>
      <c r="O522">
        <f t="shared" si="120"/>
        <v>2.6241107180344438</v>
      </c>
      <c r="P522" t="str">
        <f t="shared" si="128"/>
        <v>Isopropylamine</v>
      </c>
      <c r="Q522" t="str">
        <f>VLOOKUP(P522,[1]Sheet1!$A$1:$C$40,2,FALSE)</f>
        <v>Not Identified</v>
      </c>
      <c r="R522" t="str">
        <f>VLOOKUP(P522,[1]Sheet1!$A$1:$C$40,3,FALSE)</f>
        <v>General Chemical</v>
      </c>
    </row>
    <row r="523" spans="1:18" ht="22" customHeight="1" x14ac:dyDescent="0.3">
      <c r="A523" s="2">
        <v>43632</v>
      </c>
      <c r="B523" s="12" t="str">
        <f t="shared" si="124"/>
        <v>June, 2019</v>
      </c>
      <c r="C523" s="12" t="str">
        <f t="shared" si="125"/>
        <v>June, 2019´</v>
      </c>
      <c r="D523" s="3" t="s">
        <v>37</v>
      </c>
      <c r="E523" s="9" t="s">
        <v>1938</v>
      </c>
      <c r="F523" s="3" t="s">
        <v>20</v>
      </c>
      <c r="G523" s="3" t="s">
        <v>232</v>
      </c>
      <c r="H523" s="3" t="s">
        <v>73</v>
      </c>
      <c r="I523" s="3" t="s">
        <v>21</v>
      </c>
      <c r="J523" s="3" t="s">
        <v>102</v>
      </c>
      <c r="K523" s="3" t="s">
        <v>373</v>
      </c>
      <c r="L523" s="4">
        <v>29384</v>
      </c>
      <c r="M523" s="4">
        <v>29.38</v>
      </c>
      <c r="N523" s="4">
        <v>77100</v>
      </c>
      <c r="O523">
        <f t="shared" si="120"/>
        <v>2.6238769398312005</v>
      </c>
      <c r="P523" t="str">
        <f t="shared" si="128"/>
        <v>Isopropylamine</v>
      </c>
      <c r="Q523" t="str">
        <f>VLOOKUP(P523,[1]Sheet1!$A$1:$C$40,2,FALSE)</f>
        <v>Not Identified</v>
      </c>
      <c r="R523" t="str">
        <f>VLOOKUP(P523,[1]Sheet1!$A$1:$C$40,3,FALSE)</f>
        <v>General Chemical</v>
      </c>
    </row>
    <row r="524" spans="1:18" ht="22" customHeight="1" x14ac:dyDescent="0.3">
      <c r="A524" s="5">
        <v>43632</v>
      </c>
      <c r="B524" s="12" t="str">
        <f t="shared" si="124"/>
        <v>June, 2019</v>
      </c>
      <c r="C524" s="12" t="str">
        <f t="shared" si="125"/>
        <v>June, 2019´</v>
      </c>
      <c r="D524" s="6" t="s">
        <v>37</v>
      </c>
      <c r="E524" s="13" t="s">
        <v>1938</v>
      </c>
      <c r="F524" s="6" t="s">
        <v>20</v>
      </c>
      <c r="G524" s="6" t="s">
        <v>171</v>
      </c>
      <c r="H524" s="6" t="s">
        <v>34</v>
      </c>
      <c r="I524" s="6" t="s">
        <v>21</v>
      </c>
      <c r="J524" s="6" t="s">
        <v>29</v>
      </c>
      <c r="K524" s="6" t="s">
        <v>427</v>
      </c>
      <c r="L524" s="7">
        <v>93500</v>
      </c>
      <c r="M524" s="7">
        <v>93.5</v>
      </c>
      <c r="N524" s="7">
        <v>1520000</v>
      </c>
      <c r="O524">
        <f t="shared" si="120"/>
        <v>16.256684491978611</v>
      </c>
      <c r="P524" t="str">
        <f t="shared" si="128"/>
        <v>2,4-Dichlorophenoxyacetic acid</v>
      </c>
      <c r="Q524" t="str">
        <f>VLOOKUP(P524,[1]Sheet1!$A$1:$C$40,2,FALSE)</f>
        <v>2,4 D</v>
      </c>
      <c r="R524" t="str">
        <f>VLOOKUP(P524,[1]Sheet1!$A$1:$C$40,3,FALSE)</f>
        <v>Herbicide</v>
      </c>
    </row>
    <row r="525" spans="1:18" ht="22" customHeight="1" x14ac:dyDescent="0.3">
      <c r="A525" s="2">
        <v>43632</v>
      </c>
      <c r="B525" s="12" t="str">
        <f t="shared" si="124"/>
        <v>June, 2019</v>
      </c>
      <c r="C525" s="12" t="str">
        <f t="shared" si="125"/>
        <v>June, 2019´</v>
      </c>
      <c r="D525" s="3" t="s">
        <v>64</v>
      </c>
      <c r="E525" s="9" t="s">
        <v>1938</v>
      </c>
      <c r="F525" s="3" t="s">
        <v>12</v>
      </c>
      <c r="G525" s="3" t="s">
        <v>242</v>
      </c>
      <c r="H525" s="3" t="s">
        <v>243</v>
      </c>
      <c r="I525" s="3" t="s">
        <v>15</v>
      </c>
      <c r="J525" s="3" t="s">
        <v>280</v>
      </c>
      <c r="K525" s="3" t="s">
        <v>428</v>
      </c>
      <c r="L525" s="4">
        <v>152496</v>
      </c>
      <c r="M525" s="4">
        <v>152.5</v>
      </c>
      <c r="N525" s="4">
        <v>1427000</v>
      </c>
      <c r="O525">
        <f t="shared" si="120"/>
        <v>9.3576224950162619</v>
      </c>
      <c r="P525" t="str">
        <f>IF(ISNUMBER(SEARCH("XYLENE",K525)),"Xylene",IF(ISNUMBER(SEARCH("PARAQUAT",K525)),"Paraquat",IF(ISNUMBER(SEARCH("LUFENURON",K525)),"Lufenuron",IF(ISNUMBER(SEARCH("CLETHODIM",K525)),"Clethodim",IF(ISNUMBER(SEARCH("ABAMECTIN",K525)),"Abamectin")))))</f>
        <v>Paraquat</v>
      </c>
      <c r="Q525" t="str">
        <f>VLOOKUP(P525,[1]Sheet1!$A$1:$C$40,2,FALSE)</f>
        <v>Nuquat</v>
      </c>
      <c r="R525" t="str">
        <f>VLOOKUP(P525,[1]Sheet1!$A$1:$C$40,3,FALSE)</f>
        <v>Herbicide</v>
      </c>
    </row>
    <row r="526" spans="1:18" ht="22" customHeight="1" x14ac:dyDescent="0.3">
      <c r="A526" s="5">
        <v>43632</v>
      </c>
      <c r="B526" s="12" t="str">
        <f t="shared" si="124"/>
        <v>June, 2019</v>
      </c>
      <c r="C526" s="12" t="str">
        <f t="shared" si="125"/>
        <v>June, 2019´</v>
      </c>
      <c r="D526" s="6" t="s">
        <v>37</v>
      </c>
      <c r="E526" s="13" t="s">
        <v>1938</v>
      </c>
      <c r="F526" s="6" t="s">
        <v>20</v>
      </c>
      <c r="G526" s="6" t="s">
        <v>232</v>
      </c>
      <c r="H526" s="6" t="s">
        <v>73</v>
      </c>
      <c r="I526" s="6" t="s">
        <v>21</v>
      </c>
      <c r="J526" s="6" t="s">
        <v>102</v>
      </c>
      <c r="K526" s="6" t="s">
        <v>429</v>
      </c>
      <c r="L526" s="7">
        <v>72503</v>
      </c>
      <c r="M526" s="7">
        <v>72.5</v>
      </c>
      <c r="N526" s="7">
        <v>190000</v>
      </c>
      <c r="O526">
        <f t="shared" si="120"/>
        <v>2.620581217328938</v>
      </c>
      <c r="P526" t="str">
        <f t="shared" si="128"/>
        <v>Isopropylamine</v>
      </c>
      <c r="Q526" t="str">
        <f>VLOOKUP(P526,[1]Sheet1!$A$1:$C$40,2,FALSE)</f>
        <v>Not Identified</v>
      </c>
      <c r="R526" t="str">
        <f>VLOOKUP(P526,[1]Sheet1!$A$1:$C$40,3,FALSE)</f>
        <v>General Chemical</v>
      </c>
    </row>
    <row r="527" spans="1:18" ht="22" customHeight="1" x14ac:dyDescent="0.3">
      <c r="A527" s="2">
        <v>43632</v>
      </c>
      <c r="B527" s="12" t="str">
        <f t="shared" si="124"/>
        <v>June, 2019</v>
      </c>
      <c r="C527" s="12" t="str">
        <f t="shared" si="125"/>
        <v>June, 2019´</v>
      </c>
      <c r="D527" s="3" t="s">
        <v>37</v>
      </c>
      <c r="E527" s="9" t="s">
        <v>1938</v>
      </c>
      <c r="F527" s="3" t="s">
        <v>20</v>
      </c>
      <c r="G527" s="3" t="s">
        <v>232</v>
      </c>
      <c r="H527" s="3" t="s">
        <v>73</v>
      </c>
      <c r="I527" s="3" t="s">
        <v>21</v>
      </c>
      <c r="J527" s="3" t="s">
        <v>102</v>
      </c>
      <c r="K527" s="3" t="s">
        <v>430</v>
      </c>
      <c r="L527" s="4">
        <v>87979</v>
      </c>
      <c r="M527" s="4">
        <v>87.98</v>
      </c>
      <c r="N527" s="4">
        <v>231000</v>
      </c>
      <c r="O527">
        <f t="shared" si="120"/>
        <v>2.6256265699769261</v>
      </c>
      <c r="P527" t="str">
        <f t="shared" si="128"/>
        <v>Isopropylamine</v>
      </c>
      <c r="Q527" t="str">
        <f>VLOOKUP(P527,[1]Sheet1!$A$1:$C$40,2,FALSE)</f>
        <v>Not Identified</v>
      </c>
      <c r="R527" t="str">
        <f>VLOOKUP(P527,[1]Sheet1!$A$1:$C$40,3,FALSE)</f>
        <v>General Chemical</v>
      </c>
    </row>
    <row r="528" spans="1:18" ht="22" customHeight="1" x14ac:dyDescent="0.3">
      <c r="A528" s="5">
        <v>43632</v>
      </c>
      <c r="B528" s="12" t="str">
        <f t="shared" si="124"/>
        <v>June, 2019</v>
      </c>
      <c r="C528" s="12" t="str">
        <f t="shared" si="125"/>
        <v>June, 2019´</v>
      </c>
      <c r="D528" s="6" t="s">
        <v>37</v>
      </c>
      <c r="E528" s="13" t="s">
        <v>1938</v>
      </c>
      <c r="F528" s="6" t="s">
        <v>20</v>
      </c>
      <c r="G528" s="6" t="s">
        <v>171</v>
      </c>
      <c r="H528" s="6" t="s">
        <v>34</v>
      </c>
      <c r="I528" s="6" t="s">
        <v>21</v>
      </c>
      <c r="J528" s="6" t="s">
        <v>29</v>
      </c>
      <c r="K528" s="6" t="s">
        <v>431</v>
      </c>
      <c r="L528" s="7">
        <v>56100</v>
      </c>
      <c r="M528" s="7">
        <v>56.1</v>
      </c>
      <c r="N528" s="7">
        <v>912000</v>
      </c>
      <c r="O528">
        <f t="shared" si="120"/>
        <v>16.256684491978611</v>
      </c>
      <c r="P528" t="str">
        <f t="shared" si="128"/>
        <v>2,4-Dichlorophenoxyacetic acid</v>
      </c>
      <c r="Q528" t="str">
        <f>VLOOKUP(P528,[1]Sheet1!$A$1:$C$40,2,FALSE)</f>
        <v>2,4 D</v>
      </c>
      <c r="R528" t="str">
        <f>VLOOKUP(P528,[1]Sheet1!$A$1:$C$40,3,FALSE)</f>
        <v>Herbicide</v>
      </c>
    </row>
    <row r="529" spans="1:18" ht="22" customHeight="1" x14ac:dyDescent="0.3">
      <c r="A529" s="2">
        <v>43631</v>
      </c>
      <c r="B529" s="12" t="str">
        <f t="shared" si="124"/>
        <v>June, 2019</v>
      </c>
      <c r="C529" s="12" t="str">
        <f t="shared" si="125"/>
        <v>June, 2019´</v>
      </c>
      <c r="D529" s="3" t="s">
        <v>64</v>
      </c>
      <c r="E529" s="9" t="s">
        <v>1938</v>
      </c>
      <c r="F529" s="3" t="s">
        <v>12</v>
      </c>
      <c r="G529" s="3" t="s">
        <v>203</v>
      </c>
      <c r="H529" s="3" t="s">
        <v>39</v>
      </c>
      <c r="I529" s="3" t="s">
        <v>15</v>
      </c>
      <c r="J529" s="3" t="s">
        <v>204</v>
      </c>
      <c r="K529" s="3" t="s">
        <v>397</v>
      </c>
      <c r="L529" s="4">
        <v>109760</v>
      </c>
      <c r="M529" s="4">
        <v>109.76</v>
      </c>
      <c r="N529" s="4">
        <v>246000</v>
      </c>
      <c r="O529">
        <f t="shared" si="120"/>
        <v>2.241253644314869</v>
      </c>
      <c r="P529" t="str">
        <f>IF(ISNUMBER(SEARCH("CIPERMET",K529)),"Cypermethrin",IF(ISNUMBER(SEARCH("MANFIL",K529)),"Mancozeb",IF(ISNUMBER(SEARCH("ISOPROPYLAMINE",K529)),"Isopropylamine",IF(ISNUMBER(SEARCH("CARBENDAZIN",K529)),"Carbendazin",IF(ISNUMBER(SEARCH("CHLORPYRIFOS",K529)),"Chlorpyrifos","FIX IT")))))</f>
        <v>Mancozeb</v>
      </c>
      <c r="Q529" t="str">
        <f>VLOOKUP(P529,[1]Sheet1!$A$1:$C$40,2,FALSE)</f>
        <v>Manfill 800 WP</v>
      </c>
      <c r="R529" t="str">
        <f>VLOOKUP(P529,[1]Sheet1!$A$1:$C$40,3,FALSE)</f>
        <v>Fungicide</v>
      </c>
    </row>
    <row r="530" spans="1:18" ht="22" customHeight="1" x14ac:dyDescent="0.3">
      <c r="A530" s="5">
        <v>43631</v>
      </c>
      <c r="B530" s="12" t="str">
        <f t="shared" si="124"/>
        <v>June, 2019</v>
      </c>
      <c r="C530" s="12" t="str">
        <f t="shared" si="125"/>
        <v>June, 2019´</v>
      </c>
      <c r="D530" s="6" t="s">
        <v>37</v>
      </c>
      <c r="E530" s="13" t="s">
        <v>1938</v>
      </c>
      <c r="F530" s="6" t="s">
        <v>20</v>
      </c>
      <c r="G530" s="6" t="s">
        <v>27</v>
      </c>
      <c r="H530" s="6" t="s">
        <v>28</v>
      </c>
      <c r="I530" s="6" t="s">
        <v>21</v>
      </c>
      <c r="J530" s="6" t="s">
        <v>29</v>
      </c>
      <c r="K530" s="6" t="s">
        <v>411</v>
      </c>
      <c r="L530" s="7">
        <v>163679.99</v>
      </c>
      <c r="M530" s="7">
        <v>163.68</v>
      </c>
      <c r="N530" s="7">
        <v>1098000</v>
      </c>
      <c r="O530">
        <f t="shared" si="120"/>
        <v>6.7082115535319868</v>
      </c>
      <c r="P530" t="str">
        <f t="shared" si="128"/>
        <v>2,4-Dichlorophenoxyacetic acid</v>
      </c>
      <c r="Q530" t="str">
        <f>VLOOKUP(P530,[1]Sheet1!$A$1:$C$40,2,FALSE)</f>
        <v>2,4 D</v>
      </c>
      <c r="R530" t="str">
        <f>VLOOKUP(P530,[1]Sheet1!$A$1:$C$40,3,FALSE)</f>
        <v>Herbicide</v>
      </c>
    </row>
    <row r="531" spans="1:18" ht="22" customHeight="1" x14ac:dyDescent="0.3">
      <c r="A531" s="2">
        <v>43631</v>
      </c>
      <c r="B531" s="12" t="str">
        <f t="shared" si="124"/>
        <v>June, 2019</v>
      </c>
      <c r="C531" s="12" t="str">
        <f t="shared" si="125"/>
        <v>June, 2019´</v>
      </c>
      <c r="D531" s="3" t="s">
        <v>37</v>
      </c>
      <c r="E531" s="9" t="s">
        <v>1938</v>
      </c>
      <c r="F531" s="3" t="s">
        <v>20</v>
      </c>
      <c r="G531" s="3" t="s">
        <v>27</v>
      </c>
      <c r="H531" s="3" t="s">
        <v>28</v>
      </c>
      <c r="I531" s="3" t="s">
        <v>21</v>
      </c>
      <c r="J531" s="3" t="s">
        <v>29</v>
      </c>
      <c r="K531" s="3" t="s">
        <v>432</v>
      </c>
      <c r="L531" s="4">
        <v>163840</v>
      </c>
      <c r="M531" s="4">
        <v>163.84</v>
      </c>
      <c r="N531" s="4">
        <v>1099000</v>
      </c>
      <c r="O531">
        <f t="shared" si="120"/>
        <v>6.707763671875</v>
      </c>
      <c r="P531" t="str">
        <f t="shared" si="128"/>
        <v>2,4-Dichlorophenoxyacetic acid</v>
      </c>
      <c r="Q531" t="str">
        <f>VLOOKUP(P531,[1]Sheet1!$A$1:$C$40,2,FALSE)</f>
        <v>2,4 D</v>
      </c>
      <c r="R531" t="str">
        <f>VLOOKUP(P531,[1]Sheet1!$A$1:$C$40,3,FALSE)</f>
        <v>Herbicide</v>
      </c>
    </row>
    <row r="532" spans="1:18" ht="22" customHeight="1" x14ac:dyDescent="0.3">
      <c r="A532" s="5">
        <v>43630</v>
      </c>
      <c r="B532" s="12" t="str">
        <f t="shared" si="124"/>
        <v>June, 2019</v>
      </c>
      <c r="C532" s="12" t="str">
        <f t="shared" si="125"/>
        <v>June, 2019´</v>
      </c>
      <c r="D532" s="6" t="s">
        <v>37</v>
      </c>
      <c r="E532" s="13" t="s">
        <v>1938</v>
      </c>
      <c r="F532" s="6" t="s">
        <v>20</v>
      </c>
      <c r="G532" s="6" t="s">
        <v>180</v>
      </c>
      <c r="H532" s="6" t="s">
        <v>14</v>
      </c>
      <c r="I532" s="6" t="s">
        <v>21</v>
      </c>
      <c r="J532" s="6" t="s">
        <v>24</v>
      </c>
      <c r="K532" s="6" t="s">
        <v>25</v>
      </c>
      <c r="L532" s="7">
        <v>130390</v>
      </c>
      <c r="M532" s="7">
        <v>130.38999999999999</v>
      </c>
      <c r="N532" s="7">
        <v>609000</v>
      </c>
      <c r="O532">
        <f t="shared" si="120"/>
        <v>4.6706035738937031</v>
      </c>
      <c r="P532" t="str">
        <f t="shared" si="123"/>
        <v>Glyphosate</v>
      </c>
      <c r="Q532" t="str">
        <f>VLOOKUP(P532,[1]Sheet1!$A$1:$C$40,2,FALSE)</f>
        <v>Nufosate</v>
      </c>
      <c r="R532" t="str">
        <f>VLOOKUP(P532,[1]Sheet1!$A$1:$C$40,3,FALSE)</f>
        <v>Herbicide</v>
      </c>
    </row>
    <row r="533" spans="1:18" ht="22" customHeight="1" x14ac:dyDescent="0.3">
      <c r="A533" s="2">
        <v>43628</v>
      </c>
      <c r="B533" s="12" t="str">
        <f t="shared" si="124"/>
        <v>June, 2019</v>
      </c>
      <c r="C533" s="12" t="str">
        <f t="shared" si="125"/>
        <v>June, 2019´</v>
      </c>
      <c r="D533" s="3" t="s">
        <v>37</v>
      </c>
      <c r="E533" s="9" t="s">
        <v>1938</v>
      </c>
      <c r="F533" s="3" t="s">
        <v>20</v>
      </c>
      <c r="G533" s="3" t="s">
        <v>38</v>
      </c>
      <c r="H533" s="3" t="s">
        <v>39</v>
      </c>
      <c r="I533" s="3" t="s">
        <v>21</v>
      </c>
      <c r="J533" s="3" t="s">
        <v>433</v>
      </c>
      <c r="K533" s="3" t="s">
        <v>425</v>
      </c>
      <c r="L533" s="4">
        <v>21375</v>
      </c>
      <c r="M533" s="4">
        <v>21.38</v>
      </c>
      <c r="N533" s="4">
        <v>275000</v>
      </c>
      <c r="O533">
        <f t="shared" si="120"/>
        <v>12.865497076023392</v>
      </c>
      <c r="P533" s="11" t="s">
        <v>1913</v>
      </c>
      <c r="Q533" t="str">
        <f>VLOOKUP(P533,[1]Sheet1!$A$1:$C$40,2,FALSE)</f>
        <v>Kaiso</v>
      </c>
      <c r="R533" t="str">
        <f>VLOOKUP(P533,[1]Sheet1!$A$1:$C$40,3,FALSE)</f>
        <v>Pesticide</v>
      </c>
    </row>
    <row r="534" spans="1:18" ht="22" customHeight="1" x14ac:dyDescent="0.3">
      <c r="A534" s="5">
        <v>43627</v>
      </c>
      <c r="B534" s="12" t="str">
        <f t="shared" si="124"/>
        <v>June, 2019</v>
      </c>
      <c r="C534" s="12" t="str">
        <f t="shared" si="125"/>
        <v>June, 2019´</v>
      </c>
      <c r="D534" s="6" t="s">
        <v>37</v>
      </c>
      <c r="E534" s="13" t="s">
        <v>1938</v>
      </c>
      <c r="F534" s="6" t="s">
        <v>20</v>
      </c>
      <c r="G534" s="6" t="s">
        <v>180</v>
      </c>
      <c r="H534" s="6" t="s">
        <v>14</v>
      </c>
      <c r="I534" s="6" t="s">
        <v>21</v>
      </c>
      <c r="J534" s="6" t="s">
        <v>24</v>
      </c>
      <c r="K534" s="6" t="s">
        <v>25</v>
      </c>
      <c r="L534" s="7">
        <v>130390</v>
      </c>
      <c r="M534" s="7">
        <v>130.38999999999999</v>
      </c>
      <c r="N534" s="7">
        <v>609000</v>
      </c>
      <c r="O534">
        <f t="shared" si="120"/>
        <v>4.6706035738937031</v>
      </c>
      <c r="P534" t="str">
        <f t="shared" si="123"/>
        <v>Glyphosate</v>
      </c>
      <c r="Q534" t="str">
        <f>VLOOKUP(P534,[1]Sheet1!$A$1:$C$40,2,FALSE)</f>
        <v>Nufosate</v>
      </c>
      <c r="R534" t="str">
        <f>VLOOKUP(P534,[1]Sheet1!$A$1:$C$40,3,FALSE)</f>
        <v>Herbicide</v>
      </c>
    </row>
    <row r="535" spans="1:18" ht="22" customHeight="1" x14ac:dyDescent="0.3">
      <c r="A535" s="2">
        <v>43626</v>
      </c>
      <c r="B535" s="12" t="str">
        <f t="shared" si="124"/>
        <v>June, 2019</v>
      </c>
      <c r="C535" s="12" t="str">
        <f t="shared" si="125"/>
        <v>June, 2019´</v>
      </c>
      <c r="D535" s="3" t="s">
        <v>64</v>
      </c>
      <c r="E535" s="9" t="s">
        <v>1938</v>
      </c>
      <c r="F535" s="3" t="s">
        <v>12</v>
      </c>
      <c r="G535" s="3" t="s">
        <v>111</v>
      </c>
      <c r="H535" s="3" t="s">
        <v>434</v>
      </c>
      <c r="I535" s="3" t="s">
        <v>15</v>
      </c>
      <c r="J535" s="3" t="s">
        <v>113</v>
      </c>
      <c r="K535" s="3" t="s">
        <v>435</v>
      </c>
      <c r="L535" s="4">
        <v>72574</v>
      </c>
      <c r="M535" s="4">
        <v>72.569999999999993</v>
      </c>
      <c r="N535" s="4">
        <v>637000</v>
      </c>
      <c r="O535">
        <f t="shared" si="120"/>
        <v>8.7772480502659356</v>
      </c>
      <c r="P535" s="11" t="str">
        <f t="shared" ref="P535:P537" si="129">IF(ISNUMBER(SEARCH("NUFOSATE",K535)),"Glyphosate",IF(ISNUMBER(SEARCH("HALOXYFOP",K535)),"Haloxyfop - P",IF(ISNUMBER(SEARCH("AZOXYSTROBIN",K535)),"Azoxystrobin",IF(ISNUMBER(SEARCH("ETHEPHON",K535)),"Ethephon",IF(ISNUMBER(SEARCH("KROMO",K535)),"Clorimuron",IF(ISNUMBER(SEARCH("MAESTRO",K535)),"3,5-dibromo-4-hydroxybenzonitrile",))))))</f>
        <v>Ethephon</v>
      </c>
      <c r="Q535" t="str">
        <f>VLOOKUP(P535,[1]Sheet1!$A$1:$C$40,2,FALSE)</f>
        <v>Not Identified</v>
      </c>
      <c r="R535" t="str">
        <f>VLOOKUP(P535,[1]Sheet1!$A$1:$C$40,3,FALSE)</f>
        <v>Plant Grownth Regulator</v>
      </c>
    </row>
    <row r="536" spans="1:18" ht="22" customHeight="1" x14ac:dyDescent="0.3">
      <c r="A536" s="5">
        <v>43626</v>
      </c>
      <c r="B536" s="12" t="str">
        <f t="shared" si="124"/>
        <v>June, 2019</v>
      </c>
      <c r="C536" s="12" t="str">
        <f t="shared" si="125"/>
        <v>June, 2019´</v>
      </c>
      <c r="D536" s="6" t="s">
        <v>64</v>
      </c>
      <c r="E536" s="13" t="s">
        <v>1938</v>
      </c>
      <c r="F536" s="6" t="s">
        <v>12</v>
      </c>
      <c r="G536" s="6" t="s">
        <v>111</v>
      </c>
      <c r="H536" s="6" t="s">
        <v>434</v>
      </c>
      <c r="I536" s="6" t="s">
        <v>15</v>
      </c>
      <c r="J536" s="6" t="s">
        <v>113</v>
      </c>
      <c r="K536" s="6" t="s">
        <v>436</v>
      </c>
      <c r="L536" s="7">
        <v>90718</v>
      </c>
      <c r="M536" s="7">
        <v>90.72</v>
      </c>
      <c r="N536" s="7">
        <v>796000</v>
      </c>
      <c r="O536">
        <f t="shared" si="120"/>
        <v>8.774443881037941</v>
      </c>
      <c r="P536" s="11" t="str">
        <f t="shared" si="129"/>
        <v>Ethephon</v>
      </c>
      <c r="Q536" t="str">
        <f>VLOOKUP(P536,[1]Sheet1!$A$1:$C$40,2,FALSE)</f>
        <v>Not Identified</v>
      </c>
      <c r="R536" t="str">
        <f>VLOOKUP(P536,[1]Sheet1!$A$1:$C$40,3,FALSE)</f>
        <v>Plant Grownth Regulator</v>
      </c>
    </row>
    <row r="537" spans="1:18" ht="22" customHeight="1" x14ac:dyDescent="0.3">
      <c r="A537" s="2">
        <v>43625</v>
      </c>
      <c r="B537" s="12" t="str">
        <f t="shared" si="124"/>
        <v>June, 2019</v>
      </c>
      <c r="C537" s="12" t="str">
        <f t="shared" si="125"/>
        <v>June, 2019´</v>
      </c>
      <c r="D537" s="3" t="s">
        <v>64</v>
      </c>
      <c r="E537" s="9" t="s">
        <v>1938</v>
      </c>
      <c r="F537" s="3" t="s">
        <v>12</v>
      </c>
      <c r="G537" s="3" t="s">
        <v>180</v>
      </c>
      <c r="H537" s="3" t="s">
        <v>14</v>
      </c>
      <c r="I537" s="3" t="s">
        <v>15</v>
      </c>
      <c r="J537" s="3" t="s">
        <v>18</v>
      </c>
      <c r="K537" s="3" t="s">
        <v>437</v>
      </c>
      <c r="L537" s="4">
        <v>31968</v>
      </c>
      <c r="M537" s="4">
        <v>31.97</v>
      </c>
      <c r="N537" s="4">
        <v>299000</v>
      </c>
      <c r="O537">
        <f t="shared" si="120"/>
        <v>9.3531031031031038</v>
      </c>
      <c r="P537" s="11" t="str">
        <f t="shared" si="129"/>
        <v>Clorimuron</v>
      </c>
      <c r="Q537" t="str">
        <f>VLOOKUP(P537,[1]Sheet1!$A$1:$C$40,2,FALSE)</f>
        <v>Kromo</v>
      </c>
      <c r="R537" t="str">
        <f>VLOOKUP(P537,[1]Sheet1!$A$1:$C$40,3,FALSE)</f>
        <v>Herbicide</v>
      </c>
    </row>
    <row r="538" spans="1:18" ht="22" customHeight="1" x14ac:dyDescent="0.3">
      <c r="A538" s="5">
        <v>43625</v>
      </c>
      <c r="B538" s="12" t="str">
        <f t="shared" si="124"/>
        <v>June, 2019</v>
      </c>
      <c r="C538" s="12" t="str">
        <f t="shared" si="125"/>
        <v>June, 2019´</v>
      </c>
      <c r="D538" s="6" t="s">
        <v>37</v>
      </c>
      <c r="E538" s="13" t="s">
        <v>1938</v>
      </c>
      <c r="F538" s="6" t="s">
        <v>20</v>
      </c>
      <c r="G538" s="6" t="s">
        <v>171</v>
      </c>
      <c r="H538" s="6" t="s">
        <v>34</v>
      </c>
      <c r="I538" s="6" t="s">
        <v>21</v>
      </c>
      <c r="J538" s="6" t="s">
        <v>29</v>
      </c>
      <c r="K538" s="6" t="s">
        <v>182</v>
      </c>
      <c r="L538" s="7">
        <v>93500</v>
      </c>
      <c r="M538" s="7">
        <v>93.5</v>
      </c>
      <c r="N538" s="7">
        <v>1520000</v>
      </c>
      <c r="O538">
        <f t="shared" si="120"/>
        <v>16.256684491978611</v>
      </c>
      <c r="P538" t="str">
        <f t="shared" ref="P538" si="130">IF(ISNUMBER(SEARCH("CLORPIRIFOS",K538)),"Chlorpyrifos",IF(ISNUMBER(SEARCH("TEBUCONAZOLE",K538)),"Tebuconazole",IF(ISNUMBER(SEARCH("ACID",K538)),"2,4-Dichlorophenoxyacetic acid",IF(ISNUMBER(SEARCH("ACETAMIPRID",K538)),"Acetamiprid",IF(ISNUMBER(SEARCH("NUFURON",K538)),"Metsulfuron",IF(ISNUMBER(SEARCH("MONOISOPROPYLAMINE",K538)),"Isopropylamine","FIX IT"))))))</f>
        <v>2,4-Dichlorophenoxyacetic acid</v>
      </c>
      <c r="Q538" t="str">
        <f>VLOOKUP(P538,[1]Sheet1!$A$1:$C$40,2,FALSE)</f>
        <v>2,4 D</v>
      </c>
      <c r="R538" t="str">
        <f>VLOOKUP(P538,[1]Sheet1!$A$1:$C$40,3,FALSE)</f>
        <v>Herbicide</v>
      </c>
    </row>
    <row r="539" spans="1:18" ht="22" customHeight="1" x14ac:dyDescent="0.3">
      <c r="A539" s="2">
        <v>43625</v>
      </c>
      <c r="B539" s="12" t="str">
        <f t="shared" si="124"/>
        <v>June, 2019</v>
      </c>
      <c r="C539" s="12" t="str">
        <f t="shared" si="125"/>
        <v>June, 2019´</v>
      </c>
      <c r="D539" s="3" t="s">
        <v>37</v>
      </c>
      <c r="E539" s="9" t="s">
        <v>1938</v>
      </c>
      <c r="F539" s="3" t="s">
        <v>20</v>
      </c>
      <c r="G539" s="3" t="s">
        <v>38</v>
      </c>
      <c r="H539" s="3" t="s">
        <v>39</v>
      </c>
      <c r="I539" s="3" t="s">
        <v>21</v>
      </c>
      <c r="J539" s="3" t="s">
        <v>40</v>
      </c>
      <c r="K539" s="3" t="s">
        <v>438</v>
      </c>
      <c r="L539" s="4">
        <v>42750</v>
      </c>
      <c r="M539" s="4">
        <v>42.75</v>
      </c>
      <c r="N539" s="4">
        <v>7583000</v>
      </c>
      <c r="O539">
        <f t="shared" si="120"/>
        <v>177.38011695906434</v>
      </c>
      <c r="P539" t="str">
        <f t="shared" si="123"/>
        <v>Cyhalothrin</v>
      </c>
      <c r="Q539" t="str">
        <f>VLOOKUP(P539,[1]Sheet1!$A$1:$C$40,2,FALSE)</f>
        <v>Kaiso</v>
      </c>
      <c r="R539" t="str">
        <f>VLOOKUP(P539,[1]Sheet1!$A$1:$C$40,3,FALSE)</f>
        <v>Pesticide</v>
      </c>
    </row>
    <row r="540" spans="1:18" ht="22" customHeight="1" x14ac:dyDescent="0.3">
      <c r="A540" s="5">
        <v>43625</v>
      </c>
      <c r="B540" s="12" t="str">
        <f t="shared" si="124"/>
        <v>June, 2019</v>
      </c>
      <c r="C540" s="12" t="str">
        <f t="shared" si="125"/>
        <v>June, 2019´</v>
      </c>
      <c r="D540" s="6" t="s">
        <v>37</v>
      </c>
      <c r="E540" s="13" t="s">
        <v>1938</v>
      </c>
      <c r="F540" s="6" t="s">
        <v>20</v>
      </c>
      <c r="G540" s="6" t="s">
        <v>171</v>
      </c>
      <c r="H540" s="6" t="s">
        <v>34</v>
      </c>
      <c r="I540" s="6" t="s">
        <v>21</v>
      </c>
      <c r="J540" s="6" t="s">
        <v>29</v>
      </c>
      <c r="K540" s="6" t="s">
        <v>439</v>
      </c>
      <c r="L540" s="7">
        <v>93500</v>
      </c>
      <c r="M540" s="7">
        <v>93.5</v>
      </c>
      <c r="N540" s="7">
        <v>1520000</v>
      </c>
      <c r="O540">
        <f t="shared" si="120"/>
        <v>16.256684491978611</v>
      </c>
      <c r="P540" t="str">
        <f t="shared" ref="P540:P541" si="131">IF(ISNUMBER(SEARCH("CLORPIRIFOS",K540)),"Chlorpyrifos",IF(ISNUMBER(SEARCH("TEBUCONAZOLE",K540)),"Tebuconazole",IF(ISNUMBER(SEARCH("ACID",K540)),"2,4-Dichlorophenoxyacetic acid",IF(ISNUMBER(SEARCH("ACETAMIPRID",K540)),"Acetamiprid",IF(ISNUMBER(SEARCH("NUFURON",K540)),"Metsulfuron",IF(ISNUMBER(SEARCH("MONOISOPROPYLAMINE",K540)),"Isopropylamine","FIX IT"))))))</f>
        <v>2,4-Dichlorophenoxyacetic acid</v>
      </c>
      <c r="Q540" t="str">
        <f>VLOOKUP(P540,[1]Sheet1!$A$1:$C$40,2,FALSE)</f>
        <v>2,4 D</v>
      </c>
      <c r="R540" t="str">
        <f>VLOOKUP(P540,[1]Sheet1!$A$1:$C$40,3,FALSE)</f>
        <v>Herbicide</v>
      </c>
    </row>
    <row r="541" spans="1:18" ht="22" customHeight="1" x14ac:dyDescent="0.3">
      <c r="A541" s="2">
        <v>43625</v>
      </c>
      <c r="B541" s="12" t="str">
        <f t="shared" si="124"/>
        <v>June, 2019</v>
      </c>
      <c r="C541" s="12" t="str">
        <f t="shared" si="125"/>
        <v>June, 2019´</v>
      </c>
      <c r="D541" s="3" t="s">
        <v>37</v>
      </c>
      <c r="E541" s="9" t="s">
        <v>1938</v>
      </c>
      <c r="F541" s="3" t="s">
        <v>20</v>
      </c>
      <c r="G541" s="3" t="s">
        <v>171</v>
      </c>
      <c r="H541" s="3" t="s">
        <v>34</v>
      </c>
      <c r="I541" s="3" t="s">
        <v>21</v>
      </c>
      <c r="J541" s="3" t="s">
        <v>29</v>
      </c>
      <c r="K541" s="3" t="s">
        <v>439</v>
      </c>
      <c r="L541" s="4">
        <v>93500</v>
      </c>
      <c r="M541" s="4">
        <v>93.5</v>
      </c>
      <c r="N541" s="4">
        <v>1520000</v>
      </c>
      <c r="O541">
        <f t="shared" si="120"/>
        <v>16.256684491978611</v>
      </c>
      <c r="P541" t="str">
        <f t="shared" si="131"/>
        <v>2,4-Dichlorophenoxyacetic acid</v>
      </c>
      <c r="Q541" t="str">
        <f>VLOOKUP(P541,[1]Sheet1!$A$1:$C$40,2,FALSE)</f>
        <v>2,4 D</v>
      </c>
      <c r="R541" t="str">
        <f>VLOOKUP(P541,[1]Sheet1!$A$1:$C$40,3,FALSE)</f>
        <v>Herbicide</v>
      </c>
    </row>
    <row r="542" spans="1:18" ht="22" customHeight="1" x14ac:dyDescent="0.3">
      <c r="A542" s="5">
        <v>43623</v>
      </c>
      <c r="B542" s="12" t="str">
        <f t="shared" si="124"/>
        <v>June, 2019</v>
      </c>
      <c r="C542" s="12" t="str">
        <f t="shared" si="125"/>
        <v>June, 2019´</v>
      </c>
      <c r="D542" s="6" t="s">
        <v>37</v>
      </c>
      <c r="E542" s="13" t="s">
        <v>1938</v>
      </c>
      <c r="F542" s="6" t="s">
        <v>20</v>
      </c>
      <c r="G542" s="6" t="s">
        <v>180</v>
      </c>
      <c r="H542" s="6" t="s">
        <v>14</v>
      </c>
      <c r="I542" s="6" t="s">
        <v>21</v>
      </c>
      <c r="J542" s="6" t="s">
        <v>24</v>
      </c>
      <c r="K542" s="6" t="s">
        <v>25</v>
      </c>
      <c r="L542" s="7">
        <v>130390</v>
      </c>
      <c r="M542" s="7">
        <v>130.38999999999999</v>
      </c>
      <c r="N542" s="7">
        <v>609000</v>
      </c>
      <c r="O542">
        <f t="shared" si="120"/>
        <v>4.6706035738937031</v>
      </c>
      <c r="P542" t="str">
        <f t="shared" si="123"/>
        <v>Glyphosate</v>
      </c>
      <c r="Q542" t="str">
        <f>VLOOKUP(P542,[1]Sheet1!$A$1:$C$40,2,FALSE)</f>
        <v>Nufosate</v>
      </c>
      <c r="R542" t="str">
        <f>VLOOKUP(P542,[1]Sheet1!$A$1:$C$40,3,FALSE)</f>
        <v>Herbicide</v>
      </c>
    </row>
    <row r="543" spans="1:18" ht="22" customHeight="1" x14ac:dyDescent="0.3">
      <c r="A543" s="2">
        <v>43623</v>
      </c>
      <c r="B543" s="12" t="str">
        <f t="shared" si="124"/>
        <v>June, 2019</v>
      </c>
      <c r="C543" s="12" t="str">
        <f t="shared" si="125"/>
        <v>June, 2019´</v>
      </c>
      <c r="D543" s="3" t="s">
        <v>37</v>
      </c>
      <c r="E543" s="9" t="s">
        <v>1938</v>
      </c>
      <c r="F543" s="3" t="s">
        <v>20</v>
      </c>
      <c r="G543" s="3" t="s">
        <v>180</v>
      </c>
      <c r="H543" s="3" t="s">
        <v>14</v>
      </c>
      <c r="I543" s="3" t="s">
        <v>21</v>
      </c>
      <c r="J543" s="3" t="s">
        <v>24</v>
      </c>
      <c r="K543" s="3" t="s">
        <v>25</v>
      </c>
      <c r="L543" s="4">
        <v>130390</v>
      </c>
      <c r="M543" s="4">
        <v>130.38999999999999</v>
      </c>
      <c r="N543" s="4">
        <v>609000</v>
      </c>
      <c r="O543">
        <f t="shared" si="120"/>
        <v>4.6706035738937031</v>
      </c>
      <c r="P543" t="str">
        <f t="shared" si="123"/>
        <v>Glyphosate</v>
      </c>
      <c r="Q543" t="str">
        <f>VLOOKUP(P543,[1]Sheet1!$A$1:$C$40,2,FALSE)</f>
        <v>Nufosate</v>
      </c>
      <c r="R543" t="str">
        <f>VLOOKUP(P543,[1]Sheet1!$A$1:$C$40,3,FALSE)</f>
        <v>Herbicide</v>
      </c>
    </row>
    <row r="544" spans="1:18" ht="22" customHeight="1" x14ac:dyDescent="0.3">
      <c r="A544" s="5">
        <v>43623</v>
      </c>
      <c r="B544" s="12" t="str">
        <f t="shared" si="124"/>
        <v>June, 2019</v>
      </c>
      <c r="C544" s="12" t="str">
        <f t="shared" si="125"/>
        <v>June, 2019´</v>
      </c>
      <c r="D544" s="6" t="s">
        <v>37</v>
      </c>
      <c r="E544" s="13" t="s">
        <v>1938</v>
      </c>
      <c r="F544" s="6" t="s">
        <v>20</v>
      </c>
      <c r="G544" s="6" t="s">
        <v>180</v>
      </c>
      <c r="H544" s="6" t="s">
        <v>14</v>
      </c>
      <c r="I544" s="6" t="s">
        <v>21</v>
      </c>
      <c r="J544" s="6" t="s">
        <v>24</v>
      </c>
      <c r="K544" s="6" t="s">
        <v>25</v>
      </c>
      <c r="L544" s="7">
        <v>130390</v>
      </c>
      <c r="M544" s="7">
        <v>130.38999999999999</v>
      </c>
      <c r="N544" s="7">
        <v>609000</v>
      </c>
      <c r="O544">
        <f t="shared" si="120"/>
        <v>4.6706035738937031</v>
      </c>
      <c r="P544" t="str">
        <f t="shared" si="123"/>
        <v>Glyphosate</v>
      </c>
      <c r="Q544" t="str">
        <f>VLOOKUP(P544,[1]Sheet1!$A$1:$C$40,2,FALSE)</f>
        <v>Nufosate</v>
      </c>
      <c r="R544" t="str">
        <f>VLOOKUP(P544,[1]Sheet1!$A$1:$C$40,3,FALSE)</f>
        <v>Herbicide</v>
      </c>
    </row>
    <row r="545" spans="1:18" ht="22" customHeight="1" x14ac:dyDescent="0.3">
      <c r="A545" s="2">
        <v>43623</v>
      </c>
      <c r="B545" s="12" t="str">
        <f t="shared" si="124"/>
        <v>June, 2019</v>
      </c>
      <c r="C545" s="12" t="str">
        <f t="shared" si="125"/>
        <v>June, 2019´</v>
      </c>
      <c r="D545" s="3" t="s">
        <v>37</v>
      </c>
      <c r="E545" s="9" t="s">
        <v>1938</v>
      </c>
      <c r="F545" s="3" t="s">
        <v>20</v>
      </c>
      <c r="G545" s="3" t="s">
        <v>180</v>
      </c>
      <c r="H545" s="3" t="s">
        <v>14</v>
      </c>
      <c r="I545" s="3" t="s">
        <v>21</v>
      </c>
      <c r="J545" s="3" t="s">
        <v>24</v>
      </c>
      <c r="K545" s="3" t="s">
        <v>25</v>
      </c>
      <c r="L545" s="4">
        <v>130390</v>
      </c>
      <c r="M545" s="4">
        <v>130.38999999999999</v>
      </c>
      <c r="N545" s="4">
        <v>609000</v>
      </c>
      <c r="O545">
        <f t="shared" si="120"/>
        <v>4.6706035738937031</v>
      </c>
      <c r="P545" t="str">
        <f t="shared" si="123"/>
        <v>Glyphosate</v>
      </c>
      <c r="Q545" t="str">
        <f>VLOOKUP(P545,[1]Sheet1!$A$1:$C$40,2,FALSE)</f>
        <v>Nufosate</v>
      </c>
      <c r="R545" t="str">
        <f>VLOOKUP(P545,[1]Sheet1!$A$1:$C$40,3,FALSE)</f>
        <v>Herbicide</v>
      </c>
    </row>
    <row r="546" spans="1:18" ht="22" customHeight="1" x14ac:dyDescent="0.3">
      <c r="A546" s="5">
        <v>43623</v>
      </c>
      <c r="B546" s="12" t="str">
        <f t="shared" si="124"/>
        <v>June, 2019</v>
      </c>
      <c r="C546" s="12" t="str">
        <f t="shared" si="125"/>
        <v>June, 2019´</v>
      </c>
      <c r="D546" s="6" t="s">
        <v>37</v>
      </c>
      <c r="E546" s="13" t="s">
        <v>1938</v>
      </c>
      <c r="F546" s="6" t="s">
        <v>20</v>
      </c>
      <c r="G546" s="6" t="s">
        <v>180</v>
      </c>
      <c r="H546" s="6" t="s">
        <v>14</v>
      </c>
      <c r="I546" s="6" t="s">
        <v>21</v>
      </c>
      <c r="J546" s="6" t="s">
        <v>24</v>
      </c>
      <c r="K546" s="6" t="s">
        <v>25</v>
      </c>
      <c r="L546" s="7">
        <v>130390</v>
      </c>
      <c r="M546" s="7">
        <v>130.38999999999999</v>
      </c>
      <c r="N546" s="7">
        <v>609000</v>
      </c>
      <c r="O546">
        <f t="shared" si="120"/>
        <v>4.6706035738937031</v>
      </c>
      <c r="P546" t="str">
        <f t="shared" si="123"/>
        <v>Glyphosate</v>
      </c>
      <c r="Q546" t="str">
        <f>VLOOKUP(P546,[1]Sheet1!$A$1:$C$40,2,FALSE)</f>
        <v>Nufosate</v>
      </c>
      <c r="R546" t="str">
        <f>VLOOKUP(P546,[1]Sheet1!$A$1:$C$40,3,FALSE)</f>
        <v>Herbicide</v>
      </c>
    </row>
    <row r="547" spans="1:18" ht="22" customHeight="1" x14ac:dyDescent="0.3">
      <c r="A547" s="2">
        <v>43621</v>
      </c>
      <c r="B547" s="12" t="str">
        <f t="shared" si="124"/>
        <v>June, 2019</v>
      </c>
      <c r="C547" s="12" t="str">
        <f t="shared" si="125"/>
        <v>June, 2019´</v>
      </c>
      <c r="D547" s="3" t="s">
        <v>37</v>
      </c>
      <c r="E547" s="9" t="s">
        <v>1938</v>
      </c>
      <c r="F547" s="3" t="s">
        <v>20</v>
      </c>
      <c r="G547" s="3" t="s">
        <v>232</v>
      </c>
      <c r="H547" s="3" t="s">
        <v>73</v>
      </c>
      <c r="I547" s="3" t="s">
        <v>21</v>
      </c>
      <c r="J547" s="3" t="s">
        <v>102</v>
      </c>
      <c r="K547" s="3" t="s">
        <v>373</v>
      </c>
      <c r="L547" s="4">
        <v>29556</v>
      </c>
      <c r="M547" s="4">
        <v>29.56</v>
      </c>
      <c r="N547" s="4">
        <v>77600</v>
      </c>
      <c r="O547">
        <f t="shared" si="120"/>
        <v>2.6255244282040873</v>
      </c>
      <c r="P547" t="str">
        <f t="shared" ref="P547:P555" si="132">IF(ISNUMBER(SEARCH("CLORPIRIFOS",K547)),"Chlorpyrifos",IF(ISNUMBER(SEARCH("TEBUCONAZOLE",K547)),"Tebuconazole",IF(ISNUMBER(SEARCH("ACID",K547)),"2,4-Dichlorophenoxyacetic acid",IF(ISNUMBER(SEARCH("ACETAMIPRID",K547)),"Acetamiprid",IF(ISNUMBER(SEARCH("NUFURON",K547)),"Metsulfuron",IF(ISNUMBER(SEARCH("MONOISOPROPYLAMINE",K547)),"Isopropylamine","FIX IT"))))))</f>
        <v>Isopropylamine</v>
      </c>
      <c r="Q547" t="str">
        <f>VLOOKUP(P547,[1]Sheet1!$A$1:$C$40,2,FALSE)</f>
        <v>Not Identified</v>
      </c>
      <c r="R547" t="str">
        <f>VLOOKUP(P547,[1]Sheet1!$A$1:$C$40,3,FALSE)</f>
        <v>General Chemical</v>
      </c>
    </row>
    <row r="548" spans="1:18" ht="22" customHeight="1" x14ac:dyDescent="0.3">
      <c r="A548" s="5">
        <v>43621</v>
      </c>
      <c r="B548" s="12" t="str">
        <f t="shared" si="124"/>
        <v>June, 2019</v>
      </c>
      <c r="C548" s="12" t="str">
        <f t="shared" si="125"/>
        <v>June, 2019´</v>
      </c>
      <c r="D548" s="6" t="s">
        <v>37</v>
      </c>
      <c r="E548" s="13" t="s">
        <v>1938</v>
      </c>
      <c r="F548" s="6" t="s">
        <v>20</v>
      </c>
      <c r="G548" s="6" t="s">
        <v>232</v>
      </c>
      <c r="H548" s="6" t="s">
        <v>73</v>
      </c>
      <c r="I548" s="6" t="s">
        <v>21</v>
      </c>
      <c r="J548" s="6" t="s">
        <v>102</v>
      </c>
      <c r="K548" s="6" t="s">
        <v>131</v>
      </c>
      <c r="L548" s="7">
        <v>87770</v>
      </c>
      <c r="M548" s="7">
        <v>87.77</v>
      </c>
      <c r="N548" s="7">
        <v>230000</v>
      </c>
      <c r="O548">
        <f t="shared" si="120"/>
        <v>2.620485359462231</v>
      </c>
      <c r="P548" t="str">
        <f t="shared" si="132"/>
        <v>Isopropylamine</v>
      </c>
      <c r="Q548" t="str">
        <f>VLOOKUP(P548,[1]Sheet1!$A$1:$C$40,2,FALSE)</f>
        <v>Not Identified</v>
      </c>
      <c r="R548" t="str">
        <f>VLOOKUP(P548,[1]Sheet1!$A$1:$C$40,3,FALSE)</f>
        <v>General Chemical</v>
      </c>
    </row>
    <row r="549" spans="1:18" ht="22" customHeight="1" x14ac:dyDescent="0.3">
      <c r="A549" s="2">
        <v>43621</v>
      </c>
      <c r="B549" s="12" t="str">
        <f t="shared" si="124"/>
        <v>June, 2019</v>
      </c>
      <c r="C549" s="12" t="str">
        <f t="shared" si="125"/>
        <v>June, 2019´</v>
      </c>
      <c r="D549" s="3" t="s">
        <v>37</v>
      </c>
      <c r="E549" s="9" t="s">
        <v>1938</v>
      </c>
      <c r="F549" s="3" t="s">
        <v>20</v>
      </c>
      <c r="G549" s="3" t="s">
        <v>407</v>
      </c>
      <c r="H549" s="3" t="s">
        <v>409</v>
      </c>
      <c r="I549" s="3" t="s">
        <v>21</v>
      </c>
      <c r="J549" s="3" t="s">
        <v>102</v>
      </c>
      <c r="K549" s="3" t="s">
        <v>440</v>
      </c>
      <c r="L549" s="4">
        <v>29212</v>
      </c>
      <c r="M549" s="4">
        <v>29.21</v>
      </c>
      <c r="N549" s="4">
        <v>76700</v>
      </c>
      <c r="O549">
        <f t="shared" si="120"/>
        <v>2.6256333013829933</v>
      </c>
      <c r="P549" t="str">
        <f t="shared" si="132"/>
        <v>Isopropylamine</v>
      </c>
      <c r="Q549" t="str">
        <f>VLOOKUP(P549,[1]Sheet1!$A$1:$C$40,2,FALSE)</f>
        <v>Not Identified</v>
      </c>
      <c r="R549" t="str">
        <f>VLOOKUP(P549,[1]Sheet1!$A$1:$C$40,3,FALSE)</f>
        <v>General Chemical</v>
      </c>
    </row>
    <row r="550" spans="1:18" ht="22" customHeight="1" x14ac:dyDescent="0.3">
      <c r="A550" s="5">
        <v>43621</v>
      </c>
      <c r="B550" s="12" t="str">
        <f t="shared" si="124"/>
        <v>June, 2019</v>
      </c>
      <c r="C550" s="12" t="str">
        <f t="shared" si="125"/>
        <v>June, 2019´</v>
      </c>
      <c r="D550" s="6" t="s">
        <v>37</v>
      </c>
      <c r="E550" s="13" t="s">
        <v>1938</v>
      </c>
      <c r="F550" s="6" t="s">
        <v>20</v>
      </c>
      <c r="G550" s="6" t="s">
        <v>407</v>
      </c>
      <c r="H550" s="6" t="s">
        <v>409</v>
      </c>
      <c r="I550" s="6" t="s">
        <v>21</v>
      </c>
      <c r="J550" s="6" t="s">
        <v>102</v>
      </c>
      <c r="K550" s="6" t="s">
        <v>441</v>
      </c>
      <c r="L550" s="7">
        <v>73780</v>
      </c>
      <c r="M550" s="7">
        <v>73.78</v>
      </c>
      <c r="N550" s="7">
        <v>194000</v>
      </c>
      <c r="O550">
        <f t="shared" si="120"/>
        <v>2.629438872323123</v>
      </c>
      <c r="P550" t="str">
        <f t="shared" si="132"/>
        <v>Isopropylamine</v>
      </c>
      <c r="Q550" t="str">
        <f>VLOOKUP(P550,[1]Sheet1!$A$1:$C$40,2,FALSE)</f>
        <v>Not Identified</v>
      </c>
      <c r="R550" t="str">
        <f>VLOOKUP(P550,[1]Sheet1!$A$1:$C$40,3,FALSE)</f>
        <v>General Chemical</v>
      </c>
    </row>
    <row r="551" spans="1:18" ht="22" customHeight="1" x14ac:dyDescent="0.3">
      <c r="A551" s="2">
        <v>43619</v>
      </c>
      <c r="B551" s="12" t="str">
        <f t="shared" si="124"/>
        <v>June, 2019</v>
      </c>
      <c r="C551" s="12" t="str">
        <f t="shared" si="125"/>
        <v>June, 2019´</v>
      </c>
      <c r="D551" s="3" t="s">
        <v>64</v>
      </c>
      <c r="E551" s="9" t="s">
        <v>1938</v>
      </c>
      <c r="F551" s="3" t="s">
        <v>12</v>
      </c>
      <c r="G551" s="3" t="s">
        <v>111</v>
      </c>
      <c r="H551" s="3" t="s">
        <v>434</v>
      </c>
      <c r="I551" s="3" t="s">
        <v>15</v>
      </c>
      <c r="J551" s="3" t="s">
        <v>113</v>
      </c>
      <c r="K551" s="3" t="s">
        <v>442</v>
      </c>
      <c r="L551" s="4">
        <v>90718</v>
      </c>
      <c r="M551" s="4">
        <v>90.72</v>
      </c>
      <c r="N551" s="4">
        <v>796000</v>
      </c>
      <c r="O551">
        <f t="shared" si="120"/>
        <v>8.774443881037941</v>
      </c>
      <c r="P551" t="str">
        <f t="shared" si="132"/>
        <v>2,4-Dichlorophenoxyacetic acid</v>
      </c>
      <c r="Q551" t="str">
        <f>VLOOKUP(P551,[1]Sheet1!$A$1:$C$40,2,FALSE)</f>
        <v>2,4 D</v>
      </c>
      <c r="R551" t="str">
        <f>VLOOKUP(P551,[1]Sheet1!$A$1:$C$40,3,FALSE)</f>
        <v>Herbicide</v>
      </c>
    </row>
    <row r="552" spans="1:18" ht="22" customHeight="1" x14ac:dyDescent="0.3">
      <c r="A552" s="5">
        <v>43619</v>
      </c>
      <c r="B552" s="12" t="str">
        <f t="shared" si="124"/>
        <v>June, 2019</v>
      </c>
      <c r="C552" s="12" t="str">
        <f t="shared" si="125"/>
        <v>June, 2019´</v>
      </c>
      <c r="D552" s="6" t="s">
        <v>37</v>
      </c>
      <c r="E552" s="13" t="s">
        <v>1938</v>
      </c>
      <c r="F552" s="6" t="s">
        <v>20</v>
      </c>
      <c r="G552" s="6" t="s">
        <v>80</v>
      </c>
      <c r="H552" s="6" t="s">
        <v>81</v>
      </c>
      <c r="I552" s="6" t="s">
        <v>21</v>
      </c>
      <c r="J552" s="6" t="s">
        <v>82</v>
      </c>
      <c r="K552" s="6" t="s">
        <v>443</v>
      </c>
      <c r="L552" s="7">
        <v>55300</v>
      </c>
      <c r="M552" s="7">
        <v>55.3</v>
      </c>
      <c r="N552" s="7">
        <v>106000</v>
      </c>
      <c r="O552">
        <f t="shared" si="120"/>
        <v>1.9168173598553346</v>
      </c>
      <c r="P552" t="str">
        <f t="shared" ref="P552" si="133">IF(ISNUMBER(SEARCH("TRITON",K552)),"Surfactant",IF(ISNUMBER(SEARCH("DIMETHYLAMINE",K552)),"Dimethylamine",IF(ISNUMBER(SEARCH("FLUAZINAN",K552)),"Fluazinan","FIX IT")))</f>
        <v>Dimethylamine</v>
      </c>
      <c r="Q552" t="str">
        <f>VLOOKUP(P552,[1]Sheet1!$A$1:$C$40,2,FALSE)</f>
        <v>Not Identified</v>
      </c>
      <c r="R552" t="str">
        <f>VLOOKUP(P552,[1]Sheet1!$A$1:$C$40,3,FALSE)</f>
        <v>General Chemical</v>
      </c>
    </row>
    <row r="553" spans="1:18" ht="22" customHeight="1" x14ac:dyDescent="0.3">
      <c r="A553" s="2">
        <v>43619</v>
      </c>
      <c r="B553" s="12" t="str">
        <f t="shared" si="124"/>
        <v>June, 2019</v>
      </c>
      <c r="C553" s="12" t="str">
        <f t="shared" si="125"/>
        <v>June, 2019´</v>
      </c>
      <c r="D553" s="3" t="s">
        <v>64</v>
      </c>
      <c r="E553" s="9" t="s">
        <v>1938</v>
      </c>
      <c r="F553" s="3" t="s">
        <v>12</v>
      </c>
      <c r="G553" s="3" t="s">
        <v>351</v>
      </c>
      <c r="H553" s="3" t="s">
        <v>14</v>
      </c>
      <c r="I553" s="3" t="s">
        <v>15</v>
      </c>
      <c r="J553" s="3" t="s">
        <v>35</v>
      </c>
      <c r="K553" s="3" t="s">
        <v>444</v>
      </c>
      <c r="L553" s="4">
        <v>13162</v>
      </c>
      <c r="M553" s="4">
        <v>13.16</v>
      </c>
      <c r="N553" s="4">
        <v>97800</v>
      </c>
      <c r="O553">
        <f t="shared" si="120"/>
        <v>7.4304816897128099</v>
      </c>
      <c r="P553" s="11" t="str">
        <f>IF(ISNUMBER(SEARCH("NUFOSATE",K553)),"Glyphosate",IF(ISNUMBER(SEARCH("HALOXYFOP",K553)),"Haloxyfop - P",IF(ISNUMBER(SEARCH("AZOXYSTROBIN",K553)),"Azoxystrobin",IF(ISNUMBER(SEARCH("ETHEPHON",K553)),"Ethephon",IF(ISNUMBER(SEARCH("KROMO",K553)),"Clorimuron",IF(ISNUMBER(SEARCH("MAESTRO",K553)),"3,5-dibromo-4-hydroxybenzonitrile",))))))</f>
        <v>3,5-dibromo-4-hydroxybenzonitrile</v>
      </c>
      <c r="Q553" t="str">
        <f>VLOOKUP(P553,[1]Sheet1!$A$1:$C$40,2,FALSE)</f>
        <v>Maestro</v>
      </c>
      <c r="R553" t="str">
        <f>VLOOKUP(P553,[1]Sheet1!$A$1:$C$40,3,FALSE)</f>
        <v>Herbicide</v>
      </c>
    </row>
    <row r="554" spans="1:18" ht="22" customHeight="1" x14ac:dyDescent="0.3">
      <c r="A554" s="5">
        <v>43618</v>
      </c>
      <c r="B554" s="12" t="str">
        <f t="shared" si="124"/>
        <v>June, 2019</v>
      </c>
      <c r="C554" s="12" t="str">
        <f t="shared" si="125"/>
        <v>June, 2019´</v>
      </c>
      <c r="D554" s="6" t="s">
        <v>37</v>
      </c>
      <c r="E554" s="13" t="s">
        <v>1938</v>
      </c>
      <c r="F554" s="6" t="s">
        <v>20</v>
      </c>
      <c r="G554" s="6" t="s">
        <v>171</v>
      </c>
      <c r="H554" s="6" t="s">
        <v>34</v>
      </c>
      <c r="I554" s="6" t="s">
        <v>21</v>
      </c>
      <c r="J554" s="6" t="s">
        <v>29</v>
      </c>
      <c r="K554" s="6" t="s">
        <v>445</v>
      </c>
      <c r="L554" s="7">
        <v>93500</v>
      </c>
      <c r="M554" s="7">
        <v>93.5</v>
      </c>
      <c r="N554" s="7">
        <v>1520000</v>
      </c>
      <c r="O554">
        <f t="shared" si="120"/>
        <v>16.256684491978611</v>
      </c>
      <c r="P554" t="str">
        <f t="shared" si="132"/>
        <v>2,4-Dichlorophenoxyacetic acid</v>
      </c>
      <c r="Q554" t="str">
        <f>VLOOKUP(P554,[1]Sheet1!$A$1:$C$40,2,FALSE)</f>
        <v>2,4 D</v>
      </c>
      <c r="R554" t="str">
        <f>VLOOKUP(P554,[1]Sheet1!$A$1:$C$40,3,FALSE)</f>
        <v>Herbicide</v>
      </c>
    </row>
    <row r="555" spans="1:18" ht="22" customHeight="1" x14ac:dyDescent="0.3">
      <c r="A555" s="2">
        <v>43618</v>
      </c>
      <c r="B555" s="12" t="str">
        <f t="shared" si="124"/>
        <v>June, 2019</v>
      </c>
      <c r="C555" s="12" t="str">
        <f t="shared" si="125"/>
        <v>June, 2019´</v>
      </c>
      <c r="D555" s="3" t="s">
        <v>37</v>
      </c>
      <c r="E555" s="9" t="s">
        <v>1938</v>
      </c>
      <c r="F555" s="3" t="s">
        <v>20</v>
      </c>
      <c r="G555" s="3" t="s">
        <v>171</v>
      </c>
      <c r="H555" s="3" t="s">
        <v>34</v>
      </c>
      <c r="I555" s="3" t="s">
        <v>21</v>
      </c>
      <c r="J555" s="3" t="s">
        <v>29</v>
      </c>
      <c r="K555" s="3" t="s">
        <v>445</v>
      </c>
      <c r="L555" s="4">
        <v>93500</v>
      </c>
      <c r="M555" s="4">
        <v>93.5</v>
      </c>
      <c r="N555" s="4">
        <v>1520000</v>
      </c>
      <c r="O555">
        <f t="shared" si="120"/>
        <v>16.256684491978611</v>
      </c>
      <c r="P555" t="str">
        <f t="shared" si="132"/>
        <v>2,4-Dichlorophenoxyacetic acid</v>
      </c>
      <c r="Q555" t="str">
        <f>VLOOKUP(P555,[1]Sheet1!$A$1:$C$40,2,FALSE)</f>
        <v>2,4 D</v>
      </c>
      <c r="R555" t="str">
        <f>VLOOKUP(P555,[1]Sheet1!$A$1:$C$40,3,FALSE)</f>
        <v>Herbicide</v>
      </c>
    </row>
    <row r="556" spans="1:18" ht="22" customHeight="1" x14ac:dyDescent="0.3">
      <c r="A556" s="5">
        <v>43616</v>
      </c>
      <c r="B556" s="12" t="str">
        <f t="shared" si="124"/>
        <v>May, 2019</v>
      </c>
      <c r="C556" s="12" t="str">
        <f t="shared" si="125"/>
        <v>May, 2019´</v>
      </c>
      <c r="D556" s="6" t="s">
        <v>37</v>
      </c>
      <c r="E556" s="13" t="s">
        <v>1938</v>
      </c>
      <c r="F556" s="6" t="s">
        <v>20</v>
      </c>
      <c r="G556" s="6" t="s">
        <v>180</v>
      </c>
      <c r="H556" s="6" t="s">
        <v>14</v>
      </c>
      <c r="I556" s="6" t="s">
        <v>21</v>
      </c>
      <c r="J556" s="6" t="s">
        <v>24</v>
      </c>
      <c r="K556" s="6" t="s">
        <v>446</v>
      </c>
      <c r="L556" s="7">
        <v>130390</v>
      </c>
      <c r="M556" s="7">
        <v>130.38999999999999</v>
      </c>
      <c r="N556" s="7">
        <v>609000</v>
      </c>
      <c r="O556">
        <f t="shared" si="120"/>
        <v>4.6706035738937031</v>
      </c>
      <c r="P556" t="str">
        <f t="shared" si="123"/>
        <v>Glyphosate</v>
      </c>
      <c r="Q556" t="str">
        <f>VLOOKUP(P556,[1]Sheet1!$A$1:$C$40,2,FALSE)</f>
        <v>Nufosate</v>
      </c>
      <c r="R556" t="str">
        <f>VLOOKUP(P556,[1]Sheet1!$A$1:$C$40,3,FALSE)</f>
        <v>Herbicide</v>
      </c>
    </row>
    <row r="557" spans="1:18" ht="22" customHeight="1" x14ac:dyDescent="0.3">
      <c r="A557" s="2">
        <v>43616</v>
      </c>
      <c r="B557" s="12" t="str">
        <f t="shared" si="124"/>
        <v>May, 2019</v>
      </c>
      <c r="C557" s="12" t="str">
        <f t="shared" si="125"/>
        <v>May, 2019´</v>
      </c>
      <c r="D557" s="3" t="s">
        <v>37</v>
      </c>
      <c r="E557" s="9" t="s">
        <v>1938</v>
      </c>
      <c r="F557" s="3" t="s">
        <v>20</v>
      </c>
      <c r="G557" s="3" t="s">
        <v>180</v>
      </c>
      <c r="H557" s="3" t="s">
        <v>14</v>
      </c>
      <c r="I557" s="3" t="s">
        <v>21</v>
      </c>
      <c r="J557" s="3" t="s">
        <v>54</v>
      </c>
      <c r="K557" s="3" t="s">
        <v>447</v>
      </c>
      <c r="L557" s="4">
        <v>30180</v>
      </c>
      <c r="M557" s="4">
        <v>30.18</v>
      </c>
      <c r="N557" s="4">
        <v>640000</v>
      </c>
      <c r="O557">
        <f t="shared" si="120"/>
        <v>21.206096752816435</v>
      </c>
      <c r="P557" t="s">
        <v>1914</v>
      </c>
      <c r="Q557" t="str">
        <f>VLOOKUP(P557,[1]Sheet1!$A$1:$C$40,2,FALSE)</f>
        <v>Fluazinan Pestanal</v>
      </c>
      <c r="R557" t="str">
        <f>VLOOKUP(P557,[1]Sheet1!$A$1:$C$40,3,FALSE)</f>
        <v>Fungicide</v>
      </c>
    </row>
    <row r="558" spans="1:18" ht="22" customHeight="1" x14ac:dyDescent="0.3">
      <c r="A558" s="5">
        <v>43616</v>
      </c>
      <c r="B558" s="12" t="str">
        <f t="shared" si="124"/>
        <v>May, 2019</v>
      </c>
      <c r="C558" s="12" t="str">
        <f t="shared" si="125"/>
        <v>May, 2019´</v>
      </c>
      <c r="D558" s="6" t="s">
        <v>37</v>
      </c>
      <c r="E558" s="13" t="s">
        <v>1938</v>
      </c>
      <c r="F558" s="6" t="s">
        <v>20</v>
      </c>
      <c r="G558" s="6" t="s">
        <v>180</v>
      </c>
      <c r="H558" s="6" t="s">
        <v>14</v>
      </c>
      <c r="I558" s="6" t="s">
        <v>21</v>
      </c>
      <c r="J558" s="6" t="s">
        <v>24</v>
      </c>
      <c r="K558" s="6" t="s">
        <v>446</v>
      </c>
      <c r="L558" s="7">
        <v>130390</v>
      </c>
      <c r="M558" s="7">
        <v>130.38999999999999</v>
      </c>
      <c r="N558" s="7">
        <v>609000</v>
      </c>
      <c r="O558">
        <f t="shared" si="120"/>
        <v>4.6706035738937031</v>
      </c>
      <c r="P558" t="str">
        <f t="shared" si="123"/>
        <v>Glyphosate</v>
      </c>
      <c r="Q558" t="str">
        <f>VLOOKUP(P558,[1]Sheet1!$A$1:$C$40,2,FALSE)</f>
        <v>Nufosate</v>
      </c>
      <c r="R558" t="str">
        <f>VLOOKUP(P558,[1]Sheet1!$A$1:$C$40,3,FALSE)</f>
        <v>Herbicide</v>
      </c>
    </row>
    <row r="559" spans="1:18" ht="22" customHeight="1" x14ac:dyDescent="0.3">
      <c r="A559" s="2">
        <v>43616</v>
      </c>
      <c r="B559" s="12" t="str">
        <f t="shared" si="124"/>
        <v>May, 2019</v>
      </c>
      <c r="C559" s="12" t="str">
        <f t="shared" si="125"/>
        <v>May, 2019´</v>
      </c>
      <c r="D559" s="3" t="s">
        <v>37</v>
      </c>
      <c r="E559" s="9" t="s">
        <v>1938</v>
      </c>
      <c r="F559" s="3" t="s">
        <v>20</v>
      </c>
      <c r="G559" s="3" t="s">
        <v>180</v>
      </c>
      <c r="H559" s="3" t="s">
        <v>14</v>
      </c>
      <c r="I559" s="3" t="s">
        <v>21</v>
      </c>
      <c r="J559" s="3" t="s">
        <v>24</v>
      </c>
      <c r="K559" s="3" t="s">
        <v>446</v>
      </c>
      <c r="L559" s="4">
        <v>130390</v>
      </c>
      <c r="M559" s="4">
        <v>130.38999999999999</v>
      </c>
      <c r="N559" s="4">
        <v>609000</v>
      </c>
      <c r="O559">
        <f t="shared" si="120"/>
        <v>4.6706035738937031</v>
      </c>
      <c r="P559" t="str">
        <f t="shared" si="123"/>
        <v>Glyphosate</v>
      </c>
      <c r="Q559" t="str">
        <f>VLOOKUP(P559,[1]Sheet1!$A$1:$C$40,2,FALSE)</f>
        <v>Nufosate</v>
      </c>
      <c r="R559" t="str">
        <f>VLOOKUP(P559,[1]Sheet1!$A$1:$C$40,3,FALSE)</f>
        <v>Herbicide</v>
      </c>
    </row>
    <row r="560" spans="1:18" ht="22" customHeight="1" x14ac:dyDescent="0.3">
      <c r="A560" s="5">
        <v>43615</v>
      </c>
      <c r="B560" s="12" t="str">
        <f t="shared" si="124"/>
        <v>May, 2019</v>
      </c>
      <c r="C560" s="12" t="str">
        <f t="shared" si="125"/>
        <v>May, 2019´</v>
      </c>
      <c r="D560" s="6" t="s">
        <v>37</v>
      </c>
      <c r="E560" s="13" t="s">
        <v>1938</v>
      </c>
      <c r="F560" s="6" t="s">
        <v>20</v>
      </c>
      <c r="G560" s="6" t="s">
        <v>100</v>
      </c>
      <c r="H560" s="6" t="s">
        <v>14</v>
      </c>
      <c r="I560" s="6" t="s">
        <v>21</v>
      </c>
      <c r="J560" s="6" t="s">
        <v>60</v>
      </c>
      <c r="K560" s="6" t="s">
        <v>448</v>
      </c>
      <c r="L560" s="7">
        <v>20120</v>
      </c>
      <c r="M560" s="7">
        <v>20.12</v>
      </c>
      <c r="N560" s="7">
        <v>427000</v>
      </c>
      <c r="O560">
        <f t="shared" si="120"/>
        <v>21.222664015904574</v>
      </c>
      <c r="P560" t="str">
        <f t="shared" ref="P560:P565" si="134">IF(ISNUMBER(SEARCH("CLORPIRIFOS",K560)),"Chlorpyrifos",IF(ISNUMBER(SEARCH("TEBUCONAZOLE",K560)),"Tebuconazole",IF(ISNUMBER(SEARCH("ACID",K560)),"2,4-Dichlorophenoxyacetic acid",IF(ISNUMBER(SEARCH("ACETAMIPRID",K560)),"Acetamiprid",IF(ISNUMBER(SEARCH("NUFURON",K560)),"Metsulfuron",IF(ISNUMBER(SEARCH("MONOISOPROPYLAMINE",K560)),"Isopropylamine","FIX IT"))))))</f>
        <v>Acetamiprid</v>
      </c>
      <c r="Q560" t="str">
        <f>VLOOKUP(P560,[1]Sheet1!$A$1:$C$40,2,FALSE)</f>
        <v>Not Identified</v>
      </c>
      <c r="R560" t="str">
        <f>VLOOKUP(P560,[1]Sheet1!$A$1:$C$40,3,FALSE)</f>
        <v>Insecticide</v>
      </c>
    </row>
    <row r="561" spans="1:18" ht="22" customHeight="1" x14ac:dyDescent="0.3">
      <c r="A561" s="2">
        <v>43614</v>
      </c>
      <c r="B561" s="12" t="str">
        <f t="shared" si="124"/>
        <v>May, 2019</v>
      </c>
      <c r="C561" s="12" t="str">
        <f t="shared" si="125"/>
        <v>May, 2019´</v>
      </c>
      <c r="D561" s="3" t="s">
        <v>37</v>
      </c>
      <c r="E561" s="9" t="s">
        <v>1938</v>
      </c>
      <c r="F561" s="3" t="s">
        <v>20</v>
      </c>
      <c r="G561" s="3" t="s">
        <v>449</v>
      </c>
      <c r="H561" s="3" t="s">
        <v>73</v>
      </c>
      <c r="I561" s="3" t="s">
        <v>21</v>
      </c>
      <c r="J561" s="3" t="s">
        <v>102</v>
      </c>
      <c r="K561" s="3" t="s">
        <v>304</v>
      </c>
      <c r="L561" s="4">
        <v>102151</v>
      </c>
      <c r="M561" s="4">
        <v>102.15</v>
      </c>
      <c r="N561" s="4">
        <v>279000</v>
      </c>
      <c r="O561">
        <f t="shared" si="120"/>
        <v>2.7312507953911367</v>
      </c>
      <c r="P561" t="str">
        <f t="shared" si="134"/>
        <v>Isopropylamine</v>
      </c>
      <c r="Q561" t="str">
        <f>VLOOKUP(P561,[1]Sheet1!$A$1:$C$40,2,FALSE)</f>
        <v>Not Identified</v>
      </c>
      <c r="R561" t="str">
        <f>VLOOKUP(P561,[1]Sheet1!$A$1:$C$40,3,FALSE)</f>
        <v>General Chemical</v>
      </c>
    </row>
    <row r="562" spans="1:18" ht="22" customHeight="1" x14ac:dyDescent="0.3">
      <c r="A562" s="5">
        <v>43614</v>
      </c>
      <c r="B562" s="12" t="str">
        <f t="shared" si="124"/>
        <v>May, 2019</v>
      </c>
      <c r="C562" s="12" t="str">
        <f t="shared" si="125"/>
        <v>May, 2019´</v>
      </c>
      <c r="D562" s="6" t="s">
        <v>37</v>
      </c>
      <c r="E562" s="13" t="s">
        <v>1938</v>
      </c>
      <c r="F562" s="6" t="s">
        <v>20</v>
      </c>
      <c r="G562" s="6" t="s">
        <v>449</v>
      </c>
      <c r="H562" s="6" t="s">
        <v>73</v>
      </c>
      <c r="I562" s="6" t="s">
        <v>21</v>
      </c>
      <c r="J562" s="6" t="s">
        <v>102</v>
      </c>
      <c r="K562" s="6" t="s">
        <v>304</v>
      </c>
      <c r="L562" s="7">
        <v>103037</v>
      </c>
      <c r="M562" s="7">
        <v>103.04</v>
      </c>
      <c r="N562" s="7">
        <v>282000</v>
      </c>
      <c r="O562">
        <f t="shared" si="120"/>
        <v>2.7368809262692042</v>
      </c>
      <c r="P562" t="str">
        <f t="shared" si="134"/>
        <v>Isopropylamine</v>
      </c>
      <c r="Q562" t="str">
        <f>VLOOKUP(P562,[1]Sheet1!$A$1:$C$40,2,FALSE)</f>
        <v>Not Identified</v>
      </c>
      <c r="R562" t="str">
        <f>VLOOKUP(P562,[1]Sheet1!$A$1:$C$40,3,FALSE)</f>
        <v>General Chemical</v>
      </c>
    </row>
    <row r="563" spans="1:18" ht="22" customHeight="1" x14ac:dyDescent="0.3">
      <c r="A563" s="2">
        <v>43614</v>
      </c>
      <c r="B563" s="12" t="str">
        <f t="shared" si="124"/>
        <v>May, 2019</v>
      </c>
      <c r="C563" s="12" t="str">
        <f t="shared" si="125"/>
        <v>May, 2019´</v>
      </c>
      <c r="D563" s="3" t="s">
        <v>37</v>
      </c>
      <c r="E563" s="9" t="s">
        <v>1938</v>
      </c>
      <c r="F563" s="3" t="s">
        <v>20</v>
      </c>
      <c r="G563" s="3" t="s">
        <v>449</v>
      </c>
      <c r="H563" s="3" t="s">
        <v>73</v>
      </c>
      <c r="I563" s="3" t="s">
        <v>21</v>
      </c>
      <c r="J563" s="3" t="s">
        <v>102</v>
      </c>
      <c r="K563" s="3" t="s">
        <v>450</v>
      </c>
      <c r="L563" s="4">
        <v>130608</v>
      </c>
      <c r="M563" s="4">
        <v>130.61000000000001</v>
      </c>
      <c r="N563" s="4">
        <v>357000</v>
      </c>
      <c r="O563">
        <f t="shared" si="120"/>
        <v>2.7333700845277473</v>
      </c>
      <c r="P563" t="str">
        <f t="shared" si="134"/>
        <v>Isopropylamine</v>
      </c>
      <c r="Q563" t="str">
        <f>VLOOKUP(P563,[1]Sheet1!$A$1:$C$40,2,FALSE)</f>
        <v>Not Identified</v>
      </c>
      <c r="R563" t="str">
        <f>VLOOKUP(P563,[1]Sheet1!$A$1:$C$40,3,FALSE)</f>
        <v>General Chemical</v>
      </c>
    </row>
    <row r="564" spans="1:18" ht="22" customHeight="1" x14ac:dyDescent="0.3">
      <c r="A564" s="5">
        <v>43614</v>
      </c>
      <c r="B564" s="12" t="str">
        <f t="shared" si="124"/>
        <v>May, 2019</v>
      </c>
      <c r="C564" s="12" t="str">
        <f t="shared" si="125"/>
        <v>May, 2019´</v>
      </c>
      <c r="D564" s="6" t="s">
        <v>37</v>
      </c>
      <c r="E564" s="13" t="s">
        <v>1938</v>
      </c>
      <c r="F564" s="6" t="s">
        <v>20</v>
      </c>
      <c r="G564" s="6" t="s">
        <v>449</v>
      </c>
      <c r="H564" s="6" t="s">
        <v>73</v>
      </c>
      <c r="I564" s="6" t="s">
        <v>21</v>
      </c>
      <c r="J564" s="6" t="s">
        <v>102</v>
      </c>
      <c r="K564" s="6" t="s">
        <v>451</v>
      </c>
      <c r="L564" s="7">
        <v>116320</v>
      </c>
      <c r="M564" s="7">
        <v>116.32</v>
      </c>
      <c r="N564" s="7">
        <v>318000</v>
      </c>
      <c r="O564">
        <f t="shared" si="120"/>
        <v>2.7338376891334248</v>
      </c>
      <c r="P564" t="str">
        <f t="shared" si="134"/>
        <v>Isopropylamine</v>
      </c>
      <c r="Q564" t="str">
        <f>VLOOKUP(P564,[1]Sheet1!$A$1:$C$40,2,FALSE)</f>
        <v>Not Identified</v>
      </c>
      <c r="R564" t="str">
        <f>VLOOKUP(P564,[1]Sheet1!$A$1:$C$40,3,FALSE)</f>
        <v>General Chemical</v>
      </c>
    </row>
    <row r="565" spans="1:18" ht="22" customHeight="1" x14ac:dyDescent="0.3">
      <c r="A565" s="2">
        <v>43613</v>
      </c>
      <c r="B565" s="12" t="str">
        <f t="shared" si="124"/>
        <v>May, 2019</v>
      </c>
      <c r="C565" s="12" t="str">
        <f t="shared" si="125"/>
        <v>May, 2019´</v>
      </c>
      <c r="D565" s="3" t="s">
        <v>37</v>
      </c>
      <c r="E565" s="9" t="s">
        <v>1938</v>
      </c>
      <c r="F565" s="3" t="s">
        <v>20</v>
      </c>
      <c r="G565" s="3" t="s">
        <v>42</v>
      </c>
      <c r="H565" s="3" t="s">
        <v>43</v>
      </c>
      <c r="I565" s="3" t="s">
        <v>21</v>
      </c>
      <c r="J565" s="3" t="s">
        <v>44</v>
      </c>
      <c r="K565" s="3" t="s">
        <v>452</v>
      </c>
      <c r="L565" s="4">
        <v>127079</v>
      </c>
      <c r="M565" s="4">
        <v>127.08</v>
      </c>
      <c r="N565" s="4">
        <v>3493000</v>
      </c>
      <c r="O565">
        <f t="shared" si="120"/>
        <v>27.486838895490205</v>
      </c>
      <c r="P565" t="str">
        <f t="shared" si="134"/>
        <v>Chlorpyrifos</v>
      </c>
      <c r="Q565" t="str">
        <f>VLOOKUP(P565,[1]Sheet1!$A$1:$C$40,2,FALSE)</f>
        <v>Agripec</v>
      </c>
      <c r="R565" t="str">
        <f>VLOOKUP(P565,[1]Sheet1!$A$1:$C$40,3,FALSE)</f>
        <v>Pesticide</v>
      </c>
    </row>
    <row r="566" spans="1:18" ht="22" customHeight="1" x14ac:dyDescent="0.3">
      <c r="A566" s="5">
        <v>43612</v>
      </c>
      <c r="B566" s="12" t="str">
        <f t="shared" si="124"/>
        <v>May, 2019</v>
      </c>
      <c r="C566" s="12" t="str">
        <f t="shared" si="125"/>
        <v>May, 2019´</v>
      </c>
      <c r="D566" s="6" t="s">
        <v>64</v>
      </c>
      <c r="E566" s="13" t="s">
        <v>1938</v>
      </c>
      <c r="F566" s="6" t="s">
        <v>12</v>
      </c>
      <c r="G566" s="6" t="s">
        <v>111</v>
      </c>
      <c r="H566" s="6" t="s">
        <v>434</v>
      </c>
      <c r="I566" s="6" t="s">
        <v>15</v>
      </c>
      <c r="J566" s="6" t="s">
        <v>113</v>
      </c>
      <c r="K566" s="6" t="s">
        <v>453</v>
      </c>
      <c r="L566" s="7">
        <v>90718</v>
      </c>
      <c r="M566" s="7">
        <v>90.72</v>
      </c>
      <c r="N566" s="7">
        <v>771000</v>
      </c>
      <c r="O566">
        <f t="shared" si="120"/>
        <v>8.4988646134174033</v>
      </c>
      <c r="P566" s="11" t="str">
        <f t="shared" ref="P566:P567" si="135">IF(ISNUMBER(SEARCH("NUFOSATE",K566)),"Glyphosate",IF(ISNUMBER(SEARCH("HALOXYFOP",K566)),"Haloxyfop - P",IF(ISNUMBER(SEARCH("AZOXYSTROBIN",K566)),"Azoxystrobin",IF(ISNUMBER(SEARCH("ETHEPHON",K566)),"Ethephon",IF(ISNUMBER(SEARCH("KROMO",K566)),"Clorimuron",IF(ISNUMBER(SEARCH("MAESTRO",K566)),"3,5-dibromo-4-hydroxybenzonitrile",))))))</f>
        <v>Ethephon</v>
      </c>
      <c r="Q566" t="str">
        <f>VLOOKUP(P566,[1]Sheet1!$A$1:$C$40,2,FALSE)</f>
        <v>Not Identified</v>
      </c>
      <c r="R566" t="str">
        <f>VLOOKUP(P566,[1]Sheet1!$A$1:$C$40,3,FALSE)</f>
        <v>Plant Grownth Regulator</v>
      </c>
    </row>
    <row r="567" spans="1:18" ht="22" customHeight="1" x14ac:dyDescent="0.3">
      <c r="A567" s="2">
        <v>43612</v>
      </c>
      <c r="B567" s="12" t="str">
        <f t="shared" si="124"/>
        <v>May, 2019</v>
      </c>
      <c r="C567" s="12" t="str">
        <f t="shared" si="125"/>
        <v>May, 2019´</v>
      </c>
      <c r="D567" s="3" t="s">
        <v>64</v>
      </c>
      <c r="E567" s="9" t="s">
        <v>1938</v>
      </c>
      <c r="F567" s="3" t="s">
        <v>12</v>
      </c>
      <c r="G567" s="3" t="s">
        <v>111</v>
      </c>
      <c r="H567" s="3" t="s">
        <v>434</v>
      </c>
      <c r="I567" s="3" t="s">
        <v>15</v>
      </c>
      <c r="J567" s="3" t="s">
        <v>113</v>
      </c>
      <c r="K567" s="3" t="s">
        <v>454</v>
      </c>
      <c r="L567" s="4">
        <v>90718</v>
      </c>
      <c r="M567" s="4">
        <v>90.72</v>
      </c>
      <c r="N567" s="4">
        <v>771000</v>
      </c>
      <c r="O567">
        <f t="shared" si="120"/>
        <v>8.4988646134174033</v>
      </c>
      <c r="P567" s="11" t="str">
        <f t="shared" si="135"/>
        <v>Ethephon</v>
      </c>
      <c r="Q567" t="str">
        <f>VLOOKUP(P567,[1]Sheet1!$A$1:$C$40,2,FALSE)</f>
        <v>Not Identified</v>
      </c>
      <c r="R567" t="str">
        <f>VLOOKUP(P567,[1]Sheet1!$A$1:$C$40,3,FALSE)</f>
        <v>Plant Grownth Regulator</v>
      </c>
    </row>
    <row r="568" spans="1:18" ht="22" customHeight="1" x14ac:dyDescent="0.3">
      <c r="A568" s="5">
        <v>43611</v>
      </c>
      <c r="B568" s="12" t="str">
        <f t="shared" si="124"/>
        <v>May, 2019</v>
      </c>
      <c r="C568" s="12" t="str">
        <f t="shared" si="125"/>
        <v>May, 2019´</v>
      </c>
      <c r="D568" s="6" t="s">
        <v>37</v>
      </c>
      <c r="E568" s="13" t="s">
        <v>1938</v>
      </c>
      <c r="F568" s="6" t="s">
        <v>20</v>
      </c>
      <c r="G568" s="6" t="s">
        <v>38</v>
      </c>
      <c r="H568" s="6" t="s">
        <v>39</v>
      </c>
      <c r="I568" s="6" t="s">
        <v>21</v>
      </c>
      <c r="J568" s="6" t="s">
        <v>40</v>
      </c>
      <c r="K568" s="6" t="s">
        <v>455</v>
      </c>
      <c r="L568" s="7">
        <v>42750</v>
      </c>
      <c r="M568" s="7">
        <v>42.75</v>
      </c>
      <c r="N568" s="7">
        <v>7583000</v>
      </c>
      <c r="O568">
        <f t="shared" si="120"/>
        <v>177.38011695906434</v>
      </c>
      <c r="P568" t="str">
        <f t="shared" si="123"/>
        <v>Cyhalothrin</v>
      </c>
      <c r="Q568" t="str">
        <f>VLOOKUP(P568,[1]Sheet1!$A$1:$C$40,2,FALSE)</f>
        <v>Kaiso</v>
      </c>
      <c r="R568" t="str">
        <f>VLOOKUP(P568,[1]Sheet1!$A$1:$C$40,3,FALSE)</f>
        <v>Pesticide</v>
      </c>
    </row>
    <row r="569" spans="1:18" ht="22" customHeight="1" x14ac:dyDescent="0.3">
      <c r="A569" s="2">
        <v>43610</v>
      </c>
      <c r="B569" s="12" t="str">
        <f t="shared" si="124"/>
        <v>May, 2019</v>
      </c>
      <c r="C569" s="12" t="str">
        <f t="shared" si="125"/>
        <v>May, 2019´</v>
      </c>
      <c r="D569" s="3" t="s">
        <v>37</v>
      </c>
      <c r="E569" s="9" t="s">
        <v>1938</v>
      </c>
      <c r="F569" s="3" t="s">
        <v>20</v>
      </c>
      <c r="G569" s="3" t="s">
        <v>80</v>
      </c>
      <c r="H569" s="3" t="s">
        <v>81</v>
      </c>
      <c r="I569" s="3" t="s">
        <v>21</v>
      </c>
      <c r="J569" s="3" t="s">
        <v>82</v>
      </c>
      <c r="K569" s="3" t="s">
        <v>456</v>
      </c>
      <c r="L569" s="4">
        <v>129220</v>
      </c>
      <c r="M569" s="4">
        <v>129.22</v>
      </c>
      <c r="N569" s="4">
        <v>246000</v>
      </c>
      <c r="O569">
        <f t="shared" si="120"/>
        <v>1.9037300727441573</v>
      </c>
      <c r="P569" t="str">
        <f t="shared" ref="P569" si="136">IF(ISNUMBER(SEARCH("TRITON",K569)),"Surfactant",IF(ISNUMBER(SEARCH("DIMETHYLAMINE",K569)),"Dimethylamine",IF(ISNUMBER(SEARCH("FLUAZINAN",K569)),"Fluazinan","FIX IT")))</f>
        <v>Dimethylamine</v>
      </c>
      <c r="Q569" t="str">
        <f>VLOOKUP(P569,[1]Sheet1!$A$1:$C$40,2,FALSE)</f>
        <v>Not Identified</v>
      </c>
      <c r="R569" t="str">
        <f>VLOOKUP(P569,[1]Sheet1!$A$1:$C$40,3,FALSE)</f>
        <v>General Chemical</v>
      </c>
    </row>
    <row r="570" spans="1:18" ht="22" customHeight="1" x14ac:dyDescent="0.3">
      <c r="A570" s="5">
        <v>43609</v>
      </c>
      <c r="B570" s="12" t="str">
        <f t="shared" si="124"/>
        <v>May, 2019</v>
      </c>
      <c r="C570" s="12" t="str">
        <f t="shared" si="125"/>
        <v>May, 2019´</v>
      </c>
      <c r="D570" s="6" t="s">
        <v>64</v>
      </c>
      <c r="E570" s="13" t="s">
        <v>1938</v>
      </c>
      <c r="F570" s="6" t="s">
        <v>12</v>
      </c>
      <c r="G570" s="6" t="s">
        <v>242</v>
      </c>
      <c r="H570" s="6" t="s">
        <v>14</v>
      </c>
      <c r="I570" s="6" t="s">
        <v>15</v>
      </c>
      <c r="J570" s="6" t="s">
        <v>280</v>
      </c>
      <c r="K570" s="6" t="s">
        <v>457</v>
      </c>
      <c r="L570" s="7">
        <v>127080</v>
      </c>
      <c r="M570" s="7">
        <v>127.08</v>
      </c>
      <c r="N570" s="7">
        <v>1122000</v>
      </c>
      <c r="O570">
        <f t="shared" si="120"/>
        <v>8.8290840415486311</v>
      </c>
      <c r="P570" t="str">
        <f>IF(ISNUMBER(SEARCH("XYLENE",K570)),"Xylene",IF(ISNUMBER(SEARCH("PARAQUAT",K570)),"Paraquat",IF(ISNUMBER(SEARCH("LUFENURON",K570)),"Lufenuron",IF(ISNUMBER(SEARCH("CLETHODIM",K570)),"Clethodim",IF(ISNUMBER(SEARCH("ABAMECTIN",K570)),"Abamectin")))))</f>
        <v>Paraquat</v>
      </c>
      <c r="Q570" t="str">
        <f>VLOOKUP(P570,[1]Sheet1!$A$1:$C$40,2,FALSE)</f>
        <v>Nuquat</v>
      </c>
      <c r="R570" t="str">
        <f>VLOOKUP(P570,[1]Sheet1!$A$1:$C$40,3,FALSE)</f>
        <v>Herbicide</v>
      </c>
    </row>
    <row r="571" spans="1:18" ht="22" customHeight="1" x14ac:dyDescent="0.3">
      <c r="A571" s="2">
        <v>43609</v>
      </c>
      <c r="B571" s="12" t="str">
        <f t="shared" si="124"/>
        <v>May, 2019</v>
      </c>
      <c r="C571" s="12" t="str">
        <f t="shared" si="125"/>
        <v>May, 2019´</v>
      </c>
      <c r="D571" s="3" t="s">
        <v>37</v>
      </c>
      <c r="E571" s="9" t="s">
        <v>1938</v>
      </c>
      <c r="F571" s="3" t="s">
        <v>20</v>
      </c>
      <c r="G571" s="3" t="s">
        <v>171</v>
      </c>
      <c r="H571" s="3" t="s">
        <v>34</v>
      </c>
      <c r="I571" s="3" t="s">
        <v>21</v>
      </c>
      <c r="J571" s="3" t="s">
        <v>29</v>
      </c>
      <c r="K571" s="3" t="s">
        <v>310</v>
      </c>
      <c r="L571" s="4">
        <v>93500</v>
      </c>
      <c r="M571" s="4">
        <v>93.5</v>
      </c>
      <c r="N571" s="4">
        <v>1382000</v>
      </c>
      <c r="O571">
        <f t="shared" si="120"/>
        <v>14.780748663101605</v>
      </c>
      <c r="P571" t="str">
        <f t="shared" ref="P571" si="137">IF(ISNUMBER(SEARCH("CLORPIRIFOS",K571)),"Chlorpyrifos",IF(ISNUMBER(SEARCH("TEBUCONAZOLE",K571)),"Tebuconazole",IF(ISNUMBER(SEARCH("ACID",K571)),"2,4-Dichlorophenoxyacetic acid",IF(ISNUMBER(SEARCH("ACETAMIPRID",K571)),"Acetamiprid",IF(ISNUMBER(SEARCH("NUFURON",K571)),"Metsulfuron",IF(ISNUMBER(SEARCH("MONOISOPROPYLAMINE",K571)),"Isopropylamine","FIX IT"))))))</f>
        <v>2,4-Dichlorophenoxyacetic acid</v>
      </c>
      <c r="Q571" t="str">
        <f>VLOOKUP(P571,[1]Sheet1!$A$1:$C$40,2,FALSE)</f>
        <v>2,4 D</v>
      </c>
      <c r="R571" t="str">
        <f>VLOOKUP(P571,[1]Sheet1!$A$1:$C$40,3,FALSE)</f>
        <v>Herbicide</v>
      </c>
    </row>
    <row r="572" spans="1:18" ht="22" customHeight="1" x14ac:dyDescent="0.3">
      <c r="A572" s="5">
        <v>43609</v>
      </c>
      <c r="B572" s="12" t="str">
        <f t="shared" si="124"/>
        <v>May, 2019</v>
      </c>
      <c r="C572" s="12" t="str">
        <f t="shared" si="125"/>
        <v>May, 2019´</v>
      </c>
      <c r="D572" s="6" t="s">
        <v>37</v>
      </c>
      <c r="E572" s="13" t="s">
        <v>1938</v>
      </c>
      <c r="F572" s="6" t="s">
        <v>20</v>
      </c>
      <c r="G572" s="6" t="s">
        <v>180</v>
      </c>
      <c r="H572" s="6" t="s">
        <v>14</v>
      </c>
      <c r="I572" s="6" t="s">
        <v>21</v>
      </c>
      <c r="J572" s="6" t="s">
        <v>24</v>
      </c>
      <c r="K572" s="6" t="s">
        <v>458</v>
      </c>
      <c r="L572" s="7">
        <v>130390</v>
      </c>
      <c r="M572" s="7">
        <v>130.38999999999999</v>
      </c>
      <c r="N572" s="7">
        <v>609000</v>
      </c>
      <c r="O572">
        <f t="shared" ref="O572:O635" si="138">N572/L572</f>
        <v>4.6706035738937031</v>
      </c>
      <c r="P572" t="str">
        <f t="shared" ref="P572:P635" si="139">IF(ISNUMBER(SEARCH("IMAZETHAPYR",K572)),"Imazethapyr",IF(ISNUMBER(SEARCH("NIPPON 40",K572)),"Nicosulfuron",IF(ISNUMBER(SEARCH("PICLORAM",K572)),"Picloram",IF(ISNUMBER(SEARCH("GLYPHOSATE",K572)),"Glyphosate",IF(ISNUMBER(SEARCH("FLUTRIAFOL",K572)),"Flutriafol",IF(ISNUMBER(SEARCH("IMIDACLOPRID",K572)),"Imidacloprid",IF(ISNUMBER(SEARCH("CYHALOTHRIN",K572)),"Cyhalothrin","FIX IT")))))))</f>
        <v>Glyphosate</v>
      </c>
      <c r="Q572" t="str">
        <f>VLOOKUP(P572,[1]Sheet1!$A$1:$C$40,2,FALSE)</f>
        <v>Nufosate</v>
      </c>
      <c r="R572" t="str">
        <f>VLOOKUP(P572,[1]Sheet1!$A$1:$C$40,3,FALSE)</f>
        <v>Herbicide</v>
      </c>
    </row>
    <row r="573" spans="1:18" ht="22" customHeight="1" x14ac:dyDescent="0.3">
      <c r="A573" s="2">
        <v>43609</v>
      </c>
      <c r="B573" s="12" t="str">
        <f t="shared" si="124"/>
        <v>May, 2019</v>
      </c>
      <c r="C573" s="12" t="str">
        <f t="shared" si="125"/>
        <v>May, 2019´</v>
      </c>
      <c r="D573" s="3" t="s">
        <v>37</v>
      </c>
      <c r="E573" s="9" t="s">
        <v>1938</v>
      </c>
      <c r="F573" s="3" t="s">
        <v>20</v>
      </c>
      <c r="G573" s="3" t="s">
        <v>171</v>
      </c>
      <c r="H573" s="3" t="s">
        <v>34</v>
      </c>
      <c r="I573" s="3" t="s">
        <v>21</v>
      </c>
      <c r="J573" s="3" t="s">
        <v>29</v>
      </c>
      <c r="K573" s="3" t="s">
        <v>459</v>
      </c>
      <c r="L573" s="4">
        <v>93500</v>
      </c>
      <c r="M573" s="4">
        <v>93.5</v>
      </c>
      <c r="N573" s="4">
        <v>1382000</v>
      </c>
      <c r="O573">
        <f t="shared" si="138"/>
        <v>14.780748663101605</v>
      </c>
      <c r="P573" t="str">
        <f t="shared" ref="P573:P596" si="140">IF(ISNUMBER(SEARCH("CLORPIRIFOS",K573)),"Chlorpyrifos",IF(ISNUMBER(SEARCH("TEBUCONAZOLE",K573)),"Tebuconazole",IF(ISNUMBER(SEARCH("ACID",K573)),"2,4-Dichlorophenoxyacetic acid",IF(ISNUMBER(SEARCH("ACETAMIPRID",K573)),"Acetamiprid",IF(ISNUMBER(SEARCH("NUFURON",K573)),"Metsulfuron",IF(ISNUMBER(SEARCH("MONOISOPROPYLAMINE",K573)),"Isopropylamine","FIX IT"))))))</f>
        <v>2,4-Dichlorophenoxyacetic acid</v>
      </c>
      <c r="Q573" t="str">
        <f>VLOOKUP(P573,[1]Sheet1!$A$1:$C$40,2,FALSE)</f>
        <v>2,4 D</v>
      </c>
      <c r="R573" t="str">
        <f>VLOOKUP(P573,[1]Sheet1!$A$1:$C$40,3,FALSE)</f>
        <v>Herbicide</v>
      </c>
    </row>
    <row r="574" spans="1:18" ht="22" customHeight="1" x14ac:dyDescent="0.3">
      <c r="A574" s="5">
        <v>43607</v>
      </c>
      <c r="B574" s="12" t="str">
        <f t="shared" si="124"/>
        <v>May, 2019</v>
      </c>
      <c r="C574" s="12" t="str">
        <f t="shared" si="125"/>
        <v>May, 2019´</v>
      </c>
      <c r="D574" s="6" t="s">
        <v>37</v>
      </c>
      <c r="E574" s="13" t="s">
        <v>1938</v>
      </c>
      <c r="F574" s="6" t="s">
        <v>20</v>
      </c>
      <c r="G574" s="6" t="s">
        <v>234</v>
      </c>
      <c r="H574" s="6" t="s">
        <v>73</v>
      </c>
      <c r="I574" s="6" t="s">
        <v>21</v>
      </c>
      <c r="J574" s="6" t="s">
        <v>77</v>
      </c>
      <c r="K574" s="6" t="s">
        <v>460</v>
      </c>
      <c r="L574" s="7">
        <v>17410</v>
      </c>
      <c r="M574" s="7">
        <v>17.41</v>
      </c>
      <c r="N574" s="7">
        <v>43800</v>
      </c>
      <c r="O574">
        <f t="shared" si="138"/>
        <v>2.5157955198161974</v>
      </c>
      <c r="P574" t="str">
        <f>IF(ISNUMBER(SEARCH("TRITON",K574)),"Surfactant",IF(ISNUMBER(SEARCH("DIMETHYLAMINE",K574)),"Dimethylamine",IF(ISNUMBER(SEARCH("FLUAZINAN",K574)),"Fluazinan","FIX IT")))</f>
        <v>Surfactant</v>
      </c>
      <c r="Q574" t="str">
        <f>VLOOKUP(P574,[1]Sheet1!$A$1:$C$40,2,FALSE)</f>
        <v>Triton</v>
      </c>
      <c r="R574" t="str">
        <f>VLOOKUP(P574,[1]Sheet1!$A$1:$C$40,3,FALSE)</f>
        <v>Surfactant</v>
      </c>
    </row>
    <row r="575" spans="1:18" ht="22" customHeight="1" x14ac:dyDescent="0.3">
      <c r="A575" s="2">
        <v>43607</v>
      </c>
      <c r="B575" s="12" t="str">
        <f t="shared" si="124"/>
        <v>May, 2019</v>
      </c>
      <c r="C575" s="12" t="str">
        <f t="shared" si="125"/>
        <v>May, 2019´</v>
      </c>
      <c r="D575" s="3" t="s">
        <v>37</v>
      </c>
      <c r="E575" s="9" t="s">
        <v>1938</v>
      </c>
      <c r="F575" s="3" t="s">
        <v>20</v>
      </c>
      <c r="G575" s="3" t="s">
        <v>449</v>
      </c>
      <c r="H575" s="3" t="s">
        <v>73</v>
      </c>
      <c r="I575" s="3" t="s">
        <v>21</v>
      </c>
      <c r="J575" s="3" t="s">
        <v>102</v>
      </c>
      <c r="K575" s="3" t="s">
        <v>461</v>
      </c>
      <c r="L575" s="4">
        <v>117436</v>
      </c>
      <c r="M575" s="4">
        <v>117.44</v>
      </c>
      <c r="N575" s="4">
        <v>321000</v>
      </c>
      <c r="O575">
        <f t="shared" si="138"/>
        <v>2.7334037262849553</v>
      </c>
      <c r="P575" t="str">
        <f t="shared" si="140"/>
        <v>Isopropylamine</v>
      </c>
      <c r="Q575" t="str">
        <f>VLOOKUP(P575,[1]Sheet1!$A$1:$C$40,2,FALSE)</f>
        <v>Not Identified</v>
      </c>
      <c r="R575" t="str">
        <f>VLOOKUP(P575,[1]Sheet1!$A$1:$C$40,3,FALSE)</f>
        <v>General Chemical</v>
      </c>
    </row>
    <row r="576" spans="1:18" ht="22" customHeight="1" x14ac:dyDescent="0.3">
      <c r="A576" s="5">
        <v>43607</v>
      </c>
      <c r="B576" s="12" t="str">
        <f t="shared" si="124"/>
        <v>May, 2019</v>
      </c>
      <c r="C576" s="12" t="str">
        <f t="shared" si="125"/>
        <v>May, 2019´</v>
      </c>
      <c r="D576" s="6" t="s">
        <v>37</v>
      </c>
      <c r="E576" s="13" t="s">
        <v>1938</v>
      </c>
      <c r="F576" s="6" t="s">
        <v>20</v>
      </c>
      <c r="G576" s="6" t="s">
        <v>407</v>
      </c>
      <c r="H576" s="6" t="s">
        <v>409</v>
      </c>
      <c r="I576" s="6" t="s">
        <v>21</v>
      </c>
      <c r="J576" s="6" t="s">
        <v>102</v>
      </c>
      <c r="K576" s="6" t="s">
        <v>462</v>
      </c>
      <c r="L576" s="7">
        <v>14488</v>
      </c>
      <c r="M576" s="7">
        <v>14.49</v>
      </c>
      <c r="N576" s="7">
        <v>39600</v>
      </c>
      <c r="O576">
        <f t="shared" si="138"/>
        <v>2.733296521258973</v>
      </c>
      <c r="P576" t="str">
        <f t="shared" si="140"/>
        <v>Isopropylamine</v>
      </c>
      <c r="Q576" t="str">
        <f>VLOOKUP(P576,[1]Sheet1!$A$1:$C$40,2,FALSE)</f>
        <v>Not Identified</v>
      </c>
      <c r="R576" t="str">
        <f>VLOOKUP(P576,[1]Sheet1!$A$1:$C$40,3,FALSE)</f>
        <v>General Chemical</v>
      </c>
    </row>
    <row r="577" spans="1:18" ht="22" customHeight="1" x14ac:dyDescent="0.3">
      <c r="A577" s="2">
        <v>43607</v>
      </c>
      <c r="B577" s="12" t="str">
        <f t="shared" si="124"/>
        <v>May, 2019</v>
      </c>
      <c r="C577" s="12" t="str">
        <f t="shared" si="125"/>
        <v>May, 2019´</v>
      </c>
      <c r="D577" s="3" t="s">
        <v>37</v>
      </c>
      <c r="E577" s="9" t="s">
        <v>1938</v>
      </c>
      <c r="F577" s="3" t="s">
        <v>20</v>
      </c>
      <c r="G577" s="3" t="s">
        <v>449</v>
      </c>
      <c r="H577" s="3" t="s">
        <v>73</v>
      </c>
      <c r="I577" s="3" t="s">
        <v>21</v>
      </c>
      <c r="J577" s="3" t="s">
        <v>102</v>
      </c>
      <c r="K577" s="3" t="s">
        <v>300</v>
      </c>
      <c r="L577" s="4">
        <v>87381</v>
      </c>
      <c r="M577" s="4">
        <v>87.38</v>
      </c>
      <c r="N577" s="4">
        <v>239000</v>
      </c>
      <c r="O577">
        <f t="shared" si="138"/>
        <v>2.7351483732161452</v>
      </c>
      <c r="P577" t="str">
        <f t="shared" si="140"/>
        <v>Isopropylamine</v>
      </c>
      <c r="Q577" t="str">
        <f>VLOOKUP(P577,[1]Sheet1!$A$1:$C$40,2,FALSE)</f>
        <v>Not Identified</v>
      </c>
      <c r="R577" t="str">
        <f>VLOOKUP(P577,[1]Sheet1!$A$1:$C$40,3,FALSE)</f>
        <v>General Chemical</v>
      </c>
    </row>
    <row r="578" spans="1:18" ht="22" customHeight="1" x14ac:dyDescent="0.3">
      <c r="A578" s="5">
        <v>43605</v>
      </c>
      <c r="B578" s="12" t="str">
        <f t="shared" si="124"/>
        <v>May, 2019</v>
      </c>
      <c r="C578" s="12" t="str">
        <f t="shared" si="125"/>
        <v>May, 2019´</v>
      </c>
      <c r="D578" s="6" t="s">
        <v>64</v>
      </c>
      <c r="E578" s="13" t="s">
        <v>1938</v>
      </c>
      <c r="F578" s="6" t="s">
        <v>12</v>
      </c>
      <c r="G578" s="6" t="s">
        <v>242</v>
      </c>
      <c r="H578" s="6" t="s">
        <v>243</v>
      </c>
      <c r="I578" s="6" t="s">
        <v>15</v>
      </c>
      <c r="J578" s="6" t="s">
        <v>280</v>
      </c>
      <c r="K578" s="6" t="s">
        <v>463</v>
      </c>
      <c r="L578" s="7">
        <v>127080</v>
      </c>
      <c r="M578" s="7">
        <v>127.08</v>
      </c>
      <c r="N578" s="7">
        <v>1122000</v>
      </c>
      <c r="O578">
        <f t="shared" si="138"/>
        <v>8.8290840415486311</v>
      </c>
      <c r="P578" t="str">
        <f t="shared" ref="P578:P579" si="141">IF(ISNUMBER(SEARCH("XYLENE",K578)),"Xylene",IF(ISNUMBER(SEARCH("PARAQUAT",K578)),"Paraquat",IF(ISNUMBER(SEARCH("LUFENURON",K578)),"Lufenuron",IF(ISNUMBER(SEARCH("CLETHODIM",K578)),"Clethodim",IF(ISNUMBER(SEARCH("ABAMECTIN",K578)),"Abamectin")))))</f>
        <v>Paraquat</v>
      </c>
      <c r="Q578" t="str">
        <f>VLOOKUP(P578,[1]Sheet1!$A$1:$C$40,2,FALSE)</f>
        <v>Nuquat</v>
      </c>
      <c r="R578" t="str">
        <f>VLOOKUP(P578,[1]Sheet1!$A$1:$C$40,3,FALSE)</f>
        <v>Herbicide</v>
      </c>
    </row>
    <row r="579" spans="1:18" ht="22" customHeight="1" x14ac:dyDescent="0.3">
      <c r="A579" s="2">
        <v>43605</v>
      </c>
      <c r="B579" s="12" t="str">
        <f t="shared" ref="B579:B642" si="142">TEXT(A579,"MMMM, YYYY")</f>
        <v>May, 2019</v>
      </c>
      <c r="C579" s="12" t="str">
        <f t="shared" ref="C579:C642" si="143">B579&amp;"´"</f>
        <v>May, 2019´</v>
      </c>
      <c r="D579" s="3" t="s">
        <v>64</v>
      </c>
      <c r="E579" s="9" t="s">
        <v>1938</v>
      </c>
      <c r="F579" s="3" t="s">
        <v>12</v>
      </c>
      <c r="G579" s="3" t="s">
        <v>242</v>
      </c>
      <c r="H579" s="3" t="s">
        <v>243</v>
      </c>
      <c r="I579" s="3" t="s">
        <v>15</v>
      </c>
      <c r="J579" s="3" t="s">
        <v>280</v>
      </c>
      <c r="K579" s="3" t="s">
        <v>464</v>
      </c>
      <c r="L579" s="4">
        <v>101664</v>
      </c>
      <c r="M579" s="4">
        <v>101.66</v>
      </c>
      <c r="N579" s="4">
        <v>898000</v>
      </c>
      <c r="O579">
        <f t="shared" si="138"/>
        <v>8.8330185709789113</v>
      </c>
      <c r="P579" t="str">
        <f t="shared" si="141"/>
        <v>Paraquat</v>
      </c>
      <c r="Q579" t="str">
        <f>VLOOKUP(P579,[1]Sheet1!$A$1:$C$40,2,FALSE)</f>
        <v>Nuquat</v>
      </c>
      <c r="R579" t="str">
        <f>VLOOKUP(P579,[1]Sheet1!$A$1:$C$40,3,FALSE)</f>
        <v>Herbicide</v>
      </c>
    </row>
    <row r="580" spans="1:18" ht="22" customHeight="1" x14ac:dyDescent="0.3">
      <c r="A580" s="5">
        <v>43605</v>
      </c>
      <c r="B580" s="12" t="str">
        <f t="shared" si="142"/>
        <v>May, 2019</v>
      </c>
      <c r="C580" s="12" t="str">
        <f t="shared" si="143"/>
        <v>May, 2019´</v>
      </c>
      <c r="D580" s="6" t="s">
        <v>64</v>
      </c>
      <c r="E580" s="13" t="s">
        <v>1938</v>
      </c>
      <c r="F580" s="6" t="s">
        <v>12</v>
      </c>
      <c r="G580" s="6" t="s">
        <v>111</v>
      </c>
      <c r="H580" s="6" t="s">
        <v>434</v>
      </c>
      <c r="I580" s="6" t="s">
        <v>15</v>
      </c>
      <c r="J580" s="6" t="s">
        <v>113</v>
      </c>
      <c r="K580" s="6" t="s">
        <v>465</v>
      </c>
      <c r="L580" s="7">
        <v>90718</v>
      </c>
      <c r="M580" s="7">
        <v>90.72</v>
      </c>
      <c r="N580" s="7">
        <v>771000</v>
      </c>
      <c r="O580">
        <f t="shared" si="138"/>
        <v>8.4988646134174033</v>
      </c>
      <c r="P580" s="11" t="str">
        <f>IF(ISNUMBER(SEARCH("NUFOSATE",K580)),"Glyphosate",IF(ISNUMBER(SEARCH("HALOXYFOP",K580)),"Haloxyfop - P",IF(ISNUMBER(SEARCH("AZOXYSTROBIN",K580)),"Azoxystrobin",IF(ISNUMBER(SEARCH("ETHEPHON",K580)),"Ethephon",IF(ISNUMBER(SEARCH("KROMO",K580)),"Clorimuron",IF(ISNUMBER(SEARCH("MAESTRO",K580)),"3,5-dibromo-4-hydroxybenzonitrile",))))))</f>
        <v>Ethephon</v>
      </c>
      <c r="Q580" t="str">
        <f>VLOOKUP(P580,[1]Sheet1!$A$1:$C$40,2,FALSE)</f>
        <v>Not Identified</v>
      </c>
      <c r="R580" t="str">
        <f>VLOOKUP(P580,[1]Sheet1!$A$1:$C$40,3,FALSE)</f>
        <v>Plant Grownth Regulator</v>
      </c>
    </row>
    <row r="581" spans="1:18" ht="22" customHeight="1" x14ac:dyDescent="0.3">
      <c r="A581" s="2">
        <v>43603</v>
      </c>
      <c r="B581" s="12" t="str">
        <f t="shared" si="142"/>
        <v>May, 2019</v>
      </c>
      <c r="C581" s="12" t="str">
        <f t="shared" si="143"/>
        <v>May, 2019´</v>
      </c>
      <c r="D581" s="3" t="s">
        <v>37</v>
      </c>
      <c r="E581" s="9" t="s">
        <v>1938</v>
      </c>
      <c r="F581" s="3" t="s">
        <v>20</v>
      </c>
      <c r="G581" s="3" t="s">
        <v>171</v>
      </c>
      <c r="H581" s="3" t="s">
        <v>34</v>
      </c>
      <c r="I581" s="3" t="s">
        <v>21</v>
      </c>
      <c r="J581" s="3" t="s">
        <v>298</v>
      </c>
      <c r="K581" s="3" t="s">
        <v>466</v>
      </c>
      <c r="L581" s="4">
        <v>93500</v>
      </c>
      <c r="M581" s="4">
        <v>93.5</v>
      </c>
      <c r="N581" s="3" t="s">
        <v>107</v>
      </c>
      <c r="O581" t="e">
        <f t="shared" si="138"/>
        <v>#VALUE!</v>
      </c>
      <c r="P581" t="str">
        <f t="shared" si="140"/>
        <v>2,4-Dichlorophenoxyacetic acid</v>
      </c>
      <c r="Q581" t="str">
        <f>VLOOKUP(P581,[1]Sheet1!$A$1:$C$40,2,FALSE)</f>
        <v>2,4 D</v>
      </c>
      <c r="R581" t="str">
        <f>VLOOKUP(P581,[1]Sheet1!$A$1:$C$40,3,FALSE)</f>
        <v>Herbicide</v>
      </c>
    </row>
    <row r="582" spans="1:18" ht="22" customHeight="1" x14ac:dyDescent="0.3">
      <c r="A582" s="5">
        <v>43603</v>
      </c>
      <c r="B582" s="12" t="str">
        <f t="shared" si="142"/>
        <v>May, 2019</v>
      </c>
      <c r="C582" s="12" t="str">
        <f t="shared" si="143"/>
        <v>May, 2019´</v>
      </c>
      <c r="D582" s="6" t="s">
        <v>37</v>
      </c>
      <c r="E582" s="13" t="s">
        <v>1938</v>
      </c>
      <c r="F582" s="6" t="s">
        <v>20</v>
      </c>
      <c r="G582" s="6" t="s">
        <v>171</v>
      </c>
      <c r="H582" s="6" t="s">
        <v>34</v>
      </c>
      <c r="I582" s="6" t="s">
        <v>21</v>
      </c>
      <c r="J582" s="6" t="s">
        <v>298</v>
      </c>
      <c r="K582" s="6" t="s">
        <v>466</v>
      </c>
      <c r="L582" s="7">
        <v>93500</v>
      </c>
      <c r="M582" s="7">
        <v>93.5</v>
      </c>
      <c r="N582" s="6" t="s">
        <v>107</v>
      </c>
      <c r="O582" t="e">
        <f t="shared" si="138"/>
        <v>#VALUE!</v>
      </c>
      <c r="P582" t="str">
        <f t="shared" si="140"/>
        <v>2,4-Dichlorophenoxyacetic acid</v>
      </c>
      <c r="Q582" t="str">
        <f>VLOOKUP(P582,[1]Sheet1!$A$1:$C$40,2,FALSE)</f>
        <v>2,4 D</v>
      </c>
      <c r="R582" t="str">
        <f>VLOOKUP(P582,[1]Sheet1!$A$1:$C$40,3,FALSE)</f>
        <v>Herbicide</v>
      </c>
    </row>
    <row r="583" spans="1:18" ht="22" customHeight="1" x14ac:dyDescent="0.3">
      <c r="A583" s="2">
        <v>43602</v>
      </c>
      <c r="B583" s="12" t="str">
        <f t="shared" si="142"/>
        <v>May, 2019</v>
      </c>
      <c r="C583" s="12" t="str">
        <f t="shared" si="143"/>
        <v>May, 2019´</v>
      </c>
      <c r="D583" s="3" t="s">
        <v>37</v>
      </c>
      <c r="E583" s="9" t="s">
        <v>1938</v>
      </c>
      <c r="F583" s="3" t="s">
        <v>20</v>
      </c>
      <c r="G583" s="3" t="s">
        <v>42</v>
      </c>
      <c r="H583" s="3" t="s">
        <v>43</v>
      </c>
      <c r="I583" s="3" t="s">
        <v>21</v>
      </c>
      <c r="J583" s="3" t="s">
        <v>44</v>
      </c>
      <c r="K583" s="3" t="s">
        <v>467</v>
      </c>
      <c r="L583" s="4">
        <v>105872</v>
      </c>
      <c r="M583" s="4">
        <v>105.87</v>
      </c>
      <c r="N583" s="4">
        <v>2910000</v>
      </c>
      <c r="O583">
        <f t="shared" si="138"/>
        <v>27.486020855372526</v>
      </c>
      <c r="P583" t="str">
        <f t="shared" si="140"/>
        <v>Chlorpyrifos</v>
      </c>
      <c r="Q583" t="str">
        <f>VLOOKUP(P583,[1]Sheet1!$A$1:$C$40,2,FALSE)</f>
        <v>Agripec</v>
      </c>
      <c r="R583" t="str">
        <f>VLOOKUP(P583,[1]Sheet1!$A$1:$C$40,3,FALSE)</f>
        <v>Pesticide</v>
      </c>
    </row>
    <row r="584" spans="1:18" ht="22" customHeight="1" x14ac:dyDescent="0.3">
      <c r="A584" s="5">
        <v>43602</v>
      </c>
      <c r="B584" s="12" t="str">
        <f t="shared" si="142"/>
        <v>May, 2019</v>
      </c>
      <c r="C584" s="12" t="str">
        <f t="shared" si="143"/>
        <v>May, 2019´</v>
      </c>
      <c r="D584" s="6" t="s">
        <v>37</v>
      </c>
      <c r="E584" s="13" t="s">
        <v>1938</v>
      </c>
      <c r="F584" s="6" t="s">
        <v>20</v>
      </c>
      <c r="G584" s="6" t="s">
        <v>42</v>
      </c>
      <c r="H584" s="6" t="s">
        <v>43</v>
      </c>
      <c r="I584" s="6" t="s">
        <v>21</v>
      </c>
      <c r="J584" s="6" t="s">
        <v>44</v>
      </c>
      <c r="K584" s="6" t="s">
        <v>468</v>
      </c>
      <c r="L584" s="7">
        <v>211753.01</v>
      </c>
      <c r="M584" s="7">
        <v>211.75</v>
      </c>
      <c r="N584" s="7">
        <v>5820000</v>
      </c>
      <c r="O584">
        <f t="shared" si="138"/>
        <v>27.484851336942032</v>
      </c>
      <c r="P584" t="str">
        <f t="shared" si="140"/>
        <v>Chlorpyrifos</v>
      </c>
      <c r="Q584" t="str">
        <f>VLOOKUP(P584,[1]Sheet1!$A$1:$C$40,2,FALSE)</f>
        <v>Agripec</v>
      </c>
      <c r="R584" t="str">
        <f>VLOOKUP(P584,[1]Sheet1!$A$1:$C$40,3,FALSE)</f>
        <v>Pesticide</v>
      </c>
    </row>
    <row r="585" spans="1:18" ht="22" customHeight="1" x14ac:dyDescent="0.3">
      <c r="A585" s="2">
        <v>43602</v>
      </c>
      <c r="B585" s="12" t="str">
        <f t="shared" si="142"/>
        <v>May, 2019</v>
      </c>
      <c r="C585" s="12" t="str">
        <f t="shared" si="143"/>
        <v>May, 2019´</v>
      </c>
      <c r="D585" s="3" t="s">
        <v>64</v>
      </c>
      <c r="E585" s="9" t="s">
        <v>1938</v>
      </c>
      <c r="F585" s="3" t="s">
        <v>12</v>
      </c>
      <c r="G585" s="3" t="s">
        <v>242</v>
      </c>
      <c r="H585" s="3" t="s">
        <v>14</v>
      </c>
      <c r="I585" s="3" t="s">
        <v>15</v>
      </c>
      <c r="J585" s="3" t="s">
        <v>280</v>
      </c>
      <c r="K585" s="3" t="s">
        <v>417</v>
      </c>
      <c r="L585" s="4">
        <v>101664</v>
      </c>
      <c r="M585" s="4">
        <v>101.66</v>
      </c>
      <c r="N585" s="4">
        <v>898000</v>
      </c>
      <c r="O585">
        <f t="shared" si="138"/>
        <v>8.8330185709789113</v>
      </c>
      <c r="P585" t="str">
        <f>IF(ISNUMBER(SEARCH("XYLENE",K585)),"Xylene",IF(ISNUMBER(SEARCH("PARAQUAT",K585)),"Paraquat",IF(ISNUMBER(SEARCH("LUFENURON",K585)),"Lufenuron",IF(ISNUMBER(SEARCH("CLETHODIM",K585)),"Clethodim",IF(ISNUMBER(SEARCH("ABAMECTIN",K585)),"Abamectin")))))</f>
        <v>Paraquat</v>
      </c>
      <c r="Q585" t="str">
        <f>VLOOKUP(P585,[1]Sheet1!$A$1:$C$40,2,FALSE)</f>
        <v>Nuquat</v>
      </c>
      <c r="R585" t="str">
        <f>VLOOKUP(P585,[1]Sheet1!$A$1:$C$40,3,FALSE)</f>
        <v>Herbicide</v>
      </c>
    </row>
    <row r="586" spans="1:18" ht="22" customHeight="1" x14ac:dyDescent="0.3">
      <c r="A586" s="5">
        <v>43602</v>
      </c>
      <c r="B586" s="12" t="str">
        <f t="shared" si="142"/>
        <v>May, 2019</v>
      </c>
      <c r="C586" s="12" t="str">
        <f t="shared" si="143"/>
        <v>May, 2019´</v>
      </c>
      <c r="D586" s="6" t="s">
        <v>37</v>
      </c>
      <c r="E586" s="13" t="s">
        <v>1938</v>
      </c>
      <c r="F586" s="6" t="s">
        <v>20</v>
      </c>
      <c r="G586" s="6" t="s">
        <v>100</v>
      </c>
      <c r="H586" s="6" t="s">
        <v>14</v>
      </c>
      <c r="I586" s="6" t="s">
        <v>21</v>
      </c>
      <c r="J586" s="6" t="s">
        <v>60</v>
      </c>
      <c r="K586" s="6" t="s">
        <v>469</v>
      </c>
      <c r="L586" s="7">
        <v>10060</v>
      </c>
      <c r="M586" s="7">
        <v>10.06</v>
      </c>
      <c r="N586" s="7">
        <v>213000</v>
      </c>
      <c r="O586">
        <f t="shared" si="138"/>
        <v>21.172962226640159</v>
      </c>
      <c r="P586" t="str">
        <f t="shared" si="140"/>
        <v>Acetamiprid</v>
      </c>
      <c r="Q586" t="str">
        <f>VLOOKUP(P586,[1]Sheet1!$A$1:$C$40,2,FALSE)</f>
        <v>Not Identified</v>
      </c>
      <c r="R586" t="str">
        <f>VLOOKUP(P586,[1]Sheet1!$A$1:$C$40,3,FALSE)</f>
        <v>Insecticide</v>
      </c>
    </row>
    <row r="587" spans="1:18" ht="22" customHeight="1" x14ac:dyDescent="0.3">
      <c r="A587" s="2">
        <v>43600</v>
      </c>
      <c r="B587" s="12" t="str">
        <f t="shared" si="142"/>
        <v>May, 2019</v>
      </c>
      <c r="C587" s="12" t="str">
        <f t="shared" si="143"/>
        <v>May, 2019´</v>
      </c>
      <c r="D587" s="3" t="s">
        <v>37</v>
      </c>
      <c r="E587" s="9" t="s">
        <v>1938</v>
      </c>
      <c r="F587" s="3" t="s">
        <v>20</v>
      </c>
      <c r="G587" s="3" t="s">
        <v>86</v>
      </c>
      <c r="H587" s="3" t="s">
        <v>87</v>
      </c>
      <c r="I587" s="3" t="s">
        <v>21</v>
      </c>
      <c r="J587" s="3" t="s">
        <v>82</v>
      </c>
      <c r="K587" s="3" t="s">
        <v>470</v>
      </c>
      <c r="L587" s="4">
        <v>110270</v>
      </c>
      <c r="M587" s="4">
        <v>110.27</v>
      </c>
      <c r="N587" s="4">
        <v>288000</v>
      </c>
      <c r="O587">
        <f t="shared" si="138"/>
        <v>2.6117711072821255</v>
      </c>
      <c r="P587" t="s">
        <v>1915</v>
      </c>
      <c r="Q587" t="str">
        <f>VLOOKUP(P587,[1]Sheet1!$A$1:$C$40,2,FALSE)</f>
        <v>Not Identified</v>
      </c>
      <c r="R587" t="str">
        <f>VLOOKUP(P587,[1]Sheet1!$A$1:$C$40,3,FALSE)</f>
        <v>General Chemical</v>
      </c>
    </row>
    <row r="588" spans="1:18" ht="22" customHeight="1" x14ac:dyDescent="0.3">
      <c r="A588" s="5">
        <v>43600</v>
      </c>
      <c r="B588" s="12" t="str">
        <f t="shared" si="142"/>
        <v>May, 2019</v>
      </c>
      <c r="C588" s="12" t="str">
        <f t="shared" si="143"/>
        <v>May, 2019´</v>
      </c>
      <c r="D588" s="6" t="s">
        <v>37</v>
      </c>
      <c r="E588" s="13" t="s">
        <v>1938</v>
      </c>
      <c r="F588" s="6" t="s">
        <v>20</v>
      </c>
      <c r="G588" s="6" t="s">
        <v>86</v>
      </c>
      <c r="H588" s="6" t="s">
        <v>87</v>
      </c>
      <c r="I588" s="6" t="s">
        <v>21</v>
      </c>
      <c r="J588" s="6" t="s">
        <v>82</v>
      </c>
      <c r="K588" s="6" t="s">
        <v>470</v>
      </c>
      <c r="L588" s="7">
        <v>110150</v>
      </c>
      <c r="M588" s="7">
        <v>110.15</v>
      </c>
      <c r="N588" s="7">
        <v>288000</v>
      </c>
      <c r="O588">
        <f t="shared" si="138"/>
        <v>2.6146164321379937</v>
      </c>
      <c r="P588" t="s">
        <v>1915</v>
      </c>
      <c r="Q588" t="str">
        <f>VLOOKUP(P588,[1]Sheet1!$A$1:$C$40,2,FALSE)</f>
        <v>Not Identified</v>
      </c>
      <c r="R588" t="str">
        <f>VLOOKUP(P588,[1]Sheet1!$A$1:$C$40,3,FALSE)</f>
        <v>General Chemical</v>
      </c>
    </row>
    <row r="589" spans="1:18" ht="22" customHeight="1" x14ac:dyDescent="0.3">
      <c r="A589" s="2">
        <v>43600</v>
      </c>
      <c r="B589" s="12" t="str">
        <f t="shared" si="142"/>
        <v>May, 2019</v>
      </c>
      <c r="C589" s="12" t="str">
        <f t="shared" si="143"/>
        <v>May, 2019´</v>
      </c>
      <c r="D589" s="3" t="s">
        <v>37</v>
      </c>
      <c r="E589" s="9" t="s">
        <v>1938</v>
      </c>
      <c r="F589" s="3" t="s">
        <v>20</v>
      </c>
      <c r="G589" s="3" t="s">
        <v>86</v>
      </c>
      <c r="H589" s="3" t="s">
        <v>87</v>
      </c>
      <c r="I589" s="3" t="s">
        <v>21</v>
      </c>
      <c r="J589" s="3" t="s">
        <v>82</v>
      </c>
      <c r="K589" s="3" t="s">
        <v>471</v>
      </c>
      <c r="L589" s="4">
        <v>91840</v>
      </c>
      <c r="M589" s="4">
        <v>91.84</v>
      </c>
      <c r="N589" s="4">
        <v>240000</v>
      </c>
      <c r="O589">
        <f t="shared" si="138"/>
        <v>2.6132404181184667</v>
      </c>
      <c r="P589" t="s">
        <v>1915</v>
      </c>
      <c r="Q589" t="str">
        <f>VLOOKUP(P589,[1]Sheet1!$A$1:$C$40,2,FALSE)</f>
        <v>Not Identified</v>
      </c>
      <c r="R589" t="str">
        <f>VLOOKUP(P589,[1]Sheet1!$A$1:$C$40,3,FALSE)</f>
        <v>General Chemical</v>
      </c>
    </row>
    <row r="590" spans="1:18" ht="22" customHeight="1" x14ac:dyDescent="0.3">
      <c r="A590" s="5">
        <v>43600</v>
      </c>
      <c r="B590" s="12" t="str">
        <f t="shared" si="142"/>
        <v>May, 2019</v>
      </c>
      <c r="C590" s="12" t="str">
        <f t="shared" si="143"/>
        <v>May, 2019´</v>
      </c>
      <c r="D590" s="6" t="s">
        <v>37</v>
      </c>
      <c r="E590" s="13" t="s">
        <v>1938</v>
      </c>
      <c r="F590" s="6" t="s">
        <v>20</v>
      </c>
      <c r="G590" s="6" t="s">
        <v>80</v>
      </c>
      <c r="H590" s="6" t="s">
        <v>81</v>
      </c>
      <c r="I590" s="6" t="s">
        <v>21</v>
      </c>
      <c r="J590" s="6" t="s">
        <v>82</v>
      </c>
      <c r="K590" s="6" t="s">
        <v>83</v>
      </c>
      <c r="L590" s="7">
        <v>72580</v>
      </c>
      <c r="M590" s="7">
        <v>72.58</v>
      </c>
      <c r="N590" s="7">
        <v>138000</v>
      </c>
      <c r="O590">
        <f t="shared" si="138"/>
        <v>1.9013502342243043</v>
      </c>
      <c r="P590" t="str">
        <f t="shared" ref="P590" si="144">IF(ISNUMBER(SEARCH("TRITON",K590)),"Surfactant",IF(ISNUMBER(SEARCH("DIMETHYLAMINE",K590)),"Dimethylamine",IF(ISNUMBER(SEARCH("FLUAZINAN",K590)),"Fluazinan","FIX IT")))</f>
        <v>Dimethylamine</v>
      </c>
      <c r="Q590" t="str">
        <f>VLOOKUP(P590,[1]Sheet1!$A$1:$C$40,2,FALSE)</f>
        <v>Not Identified</v>
      </c>
      <c r="R590" t="str">
        <f>VLOOKUP(P590,[1]Sheet1!$A$1:$C$40,3,FALSE)</f>
        <v>General Chemical</v>
      </c>
    </row>
    <row r="591" spans="1:18" ht="22" customHeight="1" x14ac:dyDescent="0.3">
      <c r="A591" s="2">
        <v>43598</v>
      </c>
      <c r="B591" s="12" t="str">
        <f t="shared" si="142"/>
        <v>May, 2019</v>
      </c>
      <c r="C591" s="12" t="str">
        <f t="shared" si="143"/>
        <v>May, 2019´</v>
      </c>
      <c r="D591" s="3" t="s">
        <v>37</v>
      </c>
      <c r="E591" s="9" t="s">
        <v>1938</v>
      </c>
      <c r="F591" s="3" t="s">
        <v>20</v>
      </c>
      <c r="G591" s="3" t="s">
        <v>171</v>
      </c>
      <c r="H591" s="3" t="s">
        <v>34</v>
      </c>
      <c r="I591" s="3" t="s">
        <v>21</v>
      </c>
      <c r="J591" s="3" t="s">
        <v>29</v>
      </c>
      <c r="K591" s="3" t="s">
        <v>472</v>
      </c>
      <c r="L591" s="4">
        <v>56100</v>
      </c>
      <c r="M591" s="4">
        <v>56.1</v>
      </c>
      <c r="N591" s="4">
        <v>829000</v>
      </c>
      <c r="O591">
        <f t="shared" si="138"/>
        <v>14.777183600713013</v>
      </c>
      <c r="P591" t="str">
        <f t="shared" si="140"/>
        <v>2,4-Dichlorophenoxyacetic acid</v>
      </c>
      <c r="Q591" t="str">
        <f>VLOOKUP(P591,[1]Sheet1!$A$1:$C$40,2,FALSE)</f>
        <v>2,4 D</v>
      </c>
      <c r="R591" t="str">
        <f>VLOOKUP(P591,[1]Sheet1!$A$1:$C$40,3,FALSE)</f>
        <v>Herbicide</v>
      </c>
    </row>
    <row r="592" spans="1:18" ht="22" customHeight="1" x14ac:dyDescent="0.3">
      <c r="A592" s="5">
        <v>43598</v>
      </c>
      <c r="B592" s="12" t="str">
        <f t="shared" si="142"/>
        <v>May, 2019</v>
      </c>
      <c r="C592" s="12" t="str">
        <f t="shared" si="143"/>
        <v>May, 2019´</v>
      </c>
      <c r="D592" s="6" t="s">
        <v>37</v>
      </c>
      <c r="E592" s="13" t="s">
        <v>1938</v>
      </c>
      <c r="F592" s="6" t="s">
        <v>20</v>
      </c>
      <c r="G592" s="6" t="s">
        <v>171</v>
      </c>
      <c r="H592" s="6" t="s">
        <v>34</v>
      </c>
      <c r="I592" s="6" t="s">
        <v>21</v>
      </c>
      <c r="J592" s="6" t="s">
        <v>29</v>
      </c>
      <c r="K592" s="6" t="s">
        <v>473</v>
      </c>
      <c r="L592" s="7">
        <v>93500</v>
      </c>
      <c r="M592" s="7">
        <v>93.5</v>
      </c>
      <c r="N592" s="7">
        <v>1382000</v>
      </c>
      <c r="O592">
        <f t="shared" si="138"/>
        <v>14.780748663101605</v>
      </c>
      <c r="P592" t="str">
        <f t="shared" si="140"/>
        <v>2,4-Dichlorophenoxyacetic acid</v>
      </c>
      <c r="Q592" t="str">
        <f>VLOOKUP(P592,[1]Sheet1!$A$1:$C$40,2,FALSE)</f>
        <v>2,4 D</v>
      </c>
      <c r="R592" t="str">
        <f>VLOOKUP(P592,[1]Sheet1!$A$1:$C$40,3,FALSE)</f>
        <v>Herbicide</v>
      </c>
    </row>
    <row r="593" spans="1:18" ht="22" customHeight="1" x14ac:dyDescent="0.3">
      <c r="A593" s="2">
        <v>43598</v>
      </c>
      <c r="B593" s="12" t="str">
        <f t="shared" si="142"/>
        <v>May, 2019</v>
      </c>
      <c r="C593" s="12" t="str">
        <f t="shared" si="143"/>
        <v>May, 2019´</v>
      </c>
      <c r="D593" s="3" t="s">
        <v>37</v>
      </c>
      <c r="E593" s="9" t="s">
        <v>1938</v>
      </c>
      <c r="F593" s="3" t="s">
        <v>20</v>
      </c>
      <c r="G593" s="3" t="s">
        <v>171</v>
      </c>
      <c r="H593" s="3" t="s">
        <v>34</v>
      </c>
      <c r="I593" s="3" t="s">
        <v>21</v>
      </c>
      <c r="J593" s="3" t="s">
        <v>298</v>
      </c>
      <c r="K593" s="3" t="s">
        <v>473</v>
      </c>
      <c r="L593" s="4">
        <v>93500</v>
      </c>
      <c r="M593" s="4">
        <v>93.5</v>
      </c>
      <c r="N593" s="3" t="s">
        <v>107</v>
      </c>
      <c r="O593" t="e">
        <f t="shared" si="138"/>
        <v>#VALUE!</v>
      </c>
      <c r="P593" t="str">
        <f t="shared" si="140"/>
        <v>2,4-Dichlorophenoxyacetic acid</v>
      </c>
      <c r="Q593" t="str">
        <f>VLOOKUP(P593,[1]Sheet1!$A$1:$C$40,2,FALSE)</f>
        <v>2,4 D</v>
      </c>
      <c r="R593" t="str">
        <f>VLOOKUP(P593,[1]Sheet1!$A$1:$C$40,3,FALSE)</f>
        <v>Herbicide</v>
      </c>
    </row>
    <row r="594" spans="1:18" ht="22" customHeight="1" x14ac:dyDescent="0.3">
      <c r="A594" s="5">
        <v>43598</v>
      </c>
      <c r="B594" s="12" t="str">
        <f t="shared" si="142"/>
        <v>May, 2019</v>
      </c>
      <c r="C594" s="12" t="str">
        <f t="shared" si="143"/>
        <v>May, 2019´</v>
      </c>
      <c r="D594" s="6" t="s">
        <v>64</v>
      </c>
      <c r="E594" s="13" t="s">
        <v>1938</v>
      </c>
      <c r="F594" s="6" t="s">
        <v>12</v>
      </c>
      <c r="G594" s="6" t="s">
        <v>180</v>
      </c>
      <c r="H594" s="6" t="s">
        <v>14</v>
      </c>
      <c r="I594" s="6" t="s">
        <v>15</v>
      </c>
      <c r="J594" s="6" t="s">
        <v>18</v>
      </c>
      <c r="K594" s="6" t="s">
        <v>474</v>
      </c>
      <c r="L594" s="7">
        <v>55944</v>
      </c>
      <c r="M594" s="7">
        <v>55.94</v>
      </c>
      <c r="N594" s="7">
        <v>494000</v>
      </c>
      <c r="O594">
        <f t="shared" si="138"/>
        <v>8.8302588302588294</v>
      </c>
      <c r="P594" s="11" t="str">
        <f>IF(ISNUMBER(SEARCH("NUFOSATE",K594)),"Glyphosate",IF(ISNUMBER(SEARCH("HALOXYFOP",K594)),"Haloxyfop - P",IF(ISNUMBER(SEARCH("AZOXYSTROBIN",K594)),"Azoxystrobin",IF(ISNUMBER(SEARCH("ETHEPHON",K594)),"Ethephon",IF(ISNUMBER(SEARCH("KROMO",K594)),"Clorimuron",IF(ISNUMBER(SEARCH("MAESTRO",K594)),"3,5-dibromo-4-hydroxybenzonitrile",))))))</f>
        <v>Clorimuron</v>
      </c>
      <c r="Q594" t="str">
        <f>VLOOKUP(P594,[1]Sheet1!$A$1:$C$40,2,FALSE)</f>
        <v>Kromo</v>
      </c>
      <c r="R594" t="str">
        <f>VLOOKUP(P594,[1]Sheet1!$A$1:$C$40,3,FALSE)</f>
        <v>Herbicide</v>
      </c>
    </row>
    <row r="595" spans="1:18" ht="22" customHeight="1" x14ac:dyDescent="0.3">
      <c r="A595" s="2">
        <v>43596</v>
      </c>
      <c r="B595" s="12" t="str">
        <f t="shared" si="142"/>
        <v>May, 2019</v>
      </c>
      <c r="C595" s="12" t="str">
        <f t="shared" si="143"/>
        <v>May, 2019´</v>
      </c>
      <c r="D595" s="3" t="s">
        <v>37</v>
      </c>
      <c r="E595" s="9" t="s">
        <v>1938</v>
      </c>
      <c r="F595" s="3" t="s">
        <v>20</v>
      </c>
      <c r="G595" s="3" t="s">
        <v>100</v>
      </c>
      <c r="H595" s="3" t="s">
        <v>14</v>
      </c>
      <c r="I595" s="3" t="s">
        <v>21</v>
      </c>
      <c r="J595" s="3" t="s">
        <v>60</v>
      </c>
      <c r="K595" s="3" t="s">
        <v>475</v>
      </c>
      <c r="L595" s="4">
        <v>35210</v>
      </c>
      <c r="M595" s="4">
        <v>35.21</v>
      </c>
      <c r="N595" s="4">
        <v>747000</v>
      </c>
      <c r="O595">
        <f t="shared" si="138"/>
        <v>21.215563760295371</v>
      </c>
      <c r="P595" t="str">
        <f t="shared" si="140"/>
        <v>Acetamiprid</v>
      </c>
      <c r="Q595" t="str">
        <f>VLOOKUP(P595,[1]Sheet1!$A$1:$C$40,2,FALSE)</f>
        <v>Not Identified</v>
      </c>
      <c r="R595" t="str">
        <f>VLOOKUP(P595,[1]Sheet1!$A$1:$C$40,3,FALSE)</f>
        <v>Insecticide</v>
      </c>
    </row>
    <row r="596" spans="1:18" ht="22" customHeight="1" x14ac:dyDescent="0.3">
      <c r="A596" s="5">
        <v>43592</v>
      </c>
      <c r="B596" s="12" t="str">
        <f t="shared" si="142"/>
        <v>May, 2019</v>
      </c>
      <c r="C596" s="12" t="str">
        <f t="shared" si="143"/>
        <v>May, 2019´</v>
      </c>
      <c r="D596" s="6" t="s">
        <v>37</v>
      </c>
      <c r="E596" s="13" t="s">
        <v>1938</v>
      </c>
      <c r="F596" s="6" t="s">
        <v>20</v>
      </c>
      <c r="G596" s="6" t="s">
        <v>42</v>
      </c>
      <c r="H596" s="6" t="s">
        <v>43</v>
      </c>
      <c r="I596" s="6" t="s">
        <v>21</v>
      </c>
      <c r="J596" s="6" t="s">
        <v>44</v>
      </c>
      <c r="K596" s="6" t="s">
        <v>476</v>
      </c>
      <c r="L596" s="7">
        <v>211741</v>
      </c>
      <c r="M596" s="7">
        <v>211.74</v>
      </c>
      <c r="N596" s="7">
        <v>5820000</v>
      </c>
      <c r="O596">
        <f t="shared" si="138"/>
        <v>27.486410284262377</v>
      </c>
      <c r="P596" t="str">
        <f t="shared" si="140"/>
        <v>Chlorpyrifos</v>
      </c>
      <c r="Q596" t="str">
        <f>VLOOKUP(P596,[1]Sheet1!$A$1:$C$40,2,FALSE)</f>
        <v>Agripec</v>
      </c>
      <c r="R596" t="str">
        <f>VLOOKUP(P596,[1]Sheet1!$A$1:$C$40,3,FALSE)</f>
        <v>Pesticide</v>
      </c>
    </row>
    <row r="597" spans="1:18" ht="22" customHeight="1" x14ac:dyDescent="0.3">
      <c r="A597" s="2">
        <v>43591</v>
      </c>
      <c r="B597" s="12" t="str">
        <f t="shared" si="142"/>
        <v>May, 2019</v>
      </c>
      <c r="C597" s="12" t="str">
        <f t="shared" si="143"/>
        <v>May, 2019´</v>
      </c>
      <c r="D597" s="3" t="s">
        <v>64</v>
      </c>
      <c r="E597" s="9" t="s">
        <v>1938</v>
      </c>
      <c r="F597" s="3" t="s">
        <v>12</v>
      </c>
      <c r="G597" s="3" t="s">
        <v>242</v>
      </c>
      <c r="H597" s="3" t="s">
        <v>243</v>
      </c>
      <c r="I597" s="3" t="s">
        <v>15</v>
      </c>
      <c r="J597" s="3" t="s">
        <v>280</v>
      </c>
      <c r="K597" s="3" t="s">
        <v>477</v>
      </c>
      <c r="L597" s="4">
        <v>127080</v>
      </c>
      <c r="M597" s="4">
        <v>127.08</v>
      </c>
      <c r="N597" s="4">
        <v>1122000</v>
      </c>
      <c r="O597">
        <f t="shared" si="138"/>
        <v>8.8290840415486311</v>
      </c>
      <c r="P597" t="str">
        <f>IF(ISNUMBER(SEARCH("XYLENE",K597)),"Xylene",IF(ISNUMBER(SEARCH("PARAQUAT",K597)),"Paraquat",IF(ISNUMBER(SEARCH("LUFENURON",K597)),"Lufenuron",IF(ISNUMBER(SEARCH("CLETHODIM",K597)),"Clethodim",IF(ISNUMBER(SEARCH("ABAMECTIN",K597)),"Abamectin")))))</f>
        <v>Paraquat</v>
      </c>
      <c r="Q597" t="str">
        <f>VLOOKUP(P597,[1]Sheet1!$A$1:$C$40,2,FALSE)</f>
        <v>Nuquat</v>
      </c>
      <c r="R597" t="str">
        <f>VLOOKUP(P597,[1]Sheet1!$A$1:$C$40,3,FALSE)</f>
        <v>Herbicide</v>
      </c>
    </row>
    <row r="598" spans="1:18" ht="22" customHeight="1" x14ac:dyDescent="0.3">
      <c r="A598" s="5">
        <v>43591</v>
      </c>
      <c r="B598" s="12" t="str">
        <f t="shared" si="142"/>
        <v>May, 2019</v>
      </c>
      <c r="C598" s="12" t="str">
        <f t="shared" si="143"/>
        <v>May, 2019´</v>
      </c>
      <c r="D598" s="6" t="s">
        <v>64</v>
      </c>
      <c r="E598" s="13" t="s">
        <v>1938</v>
      </c>
      <c r="F598" s="6" t="s">
        <v>12</v>
      </c>
      <c r="G598" s="6" t="s">
        <v>242</v>
      </c>
      <c r="H598" s="6" t="s">
        <v>243</v>
      </c>
      <c r="I598" s="6" t="s">
        <v>15</v>
      </c>
      <c r="J598" s="6" t="s">
        <v>244</v>
      </c>
      <c r="K598" s="6" t="s">
        <v>478</v>
      </c>
      <c r="L598" s="7">
        <v>128640</v>
      </c>
      <c r="M598" s="7">
        <v>128.63999999999999</v>
      </c>
      <c r="N598" s="7">
        <v>1136000</v>
      </c>
      <c r="O598">
        <f t="shared" si="138"/>
        <v>8.8308457711442792</v>
      </c>
      <c r="P598" t="str">
        <f t="shared" si="139"/>
        <v>Glyphosate</v>
      </c>
      <c r="Q598" t="str">
        <f>VLOOKUP(P598,[1]Sheet1!$A$1:$C$40,2,FALSE)</f>
        <v>Nufosate</v>
      </c>
      <c r="R598" t="str">
        <f>VLOOKUP(P598,[1]Sheet1!$A$1:$C$40,3,FALSE)</f>
        <v>Herbicide</v>
      </c>
    </row>
    <row r="599" spans="1:18" ht="22" customHeight="1" x14ac:dyDescent="0.3">
      <c r="A599" s="2">
        <v>43591</v>
      </c>
      <c r="B599" s="12" t="str">
        <f t="shared" si="142"/>
        <v>May, 2019</v>
      </c>
      <c r="C599" s="12" t="str">
        <f t="shared" si="143"/>
        <v>May, 2019´</v>
      </c>
      <c r="D599" s="3" t="s">
        <v>64</v>
      </c>
      <c r="E599" s="9" t="s">
        <v>1938</v>
      </c>
      <c r="F599" s="3" t="s">
        <v>12</v>
      </c>
      <c r="G599" s="3" t="s">
        <v>242</v>
      </c>
      <c r="H599" s="3" t="s">
        <v>243</v>
      </c>
      <c r="I599" s="3" t="s">
        <v>15</v>
      </c>
      <c r="J599" s="3" t="s">
        <v>244</v>
      </c>
      <c r="K599" s="3" t="s">
        <v>478</v>
      </c>
      <c r="L599" s="4">
        <v>128640</v>
      </c>
      <c r="M599" s="4">
        <v>128.63999999999999</v>
      </c>
      <c r="N599" s="4">
        <v>1136000</v>
      </c>
      <c r="O599">
        <f t="shared" si="138"/>
        <v>8.8308457711442792</v>
      </c>
      <c r="P599" t="str">
        <f t="shared" si="139"/>
        <v>Glyphosate</v>
      </c>
      <c r="Q599" t="str">
        <f>VLOOKUP(P599,[1]Sheet1!$A$1:$C$40,2,FALSE)</f>
        <v>Nufosate</v>
      </c>
      <c r="R599" t="str">
        <f>VLOOKUP(P599,[1]Sheet1!$A$1:$C$40,3,FALSE)</f>
        <v>Herbicide</v>
      </c>
    </row>
    <row r="600" spans="1:18" ht="22" customHeight="1" x14ac:dyDescent="0.3">
      <c r="A600" s="5">
        <v>43591</v>
      </c>
      <c r="B600" s="12" t="str">
        <f t="shared" si="142"/>
        <v>May, 2019</v>
      </c>
      <c r="C600" s="12" t="str">
        <f t="shared" si="143"/>
        <v>May, 2019´</v>
      </c>
      <c r="D600" s="6" t="s">
        <v>64</v>
      </c>
      <c r="E600" s="13" t="s">
        <v>1938</v>
      </c>
      <c r="F600" s="6" t="s">
        <v>12</v>
      </c>
      <c r="G600" s="6" t="s">
        <v>242</v>
      </c>
      <c r="H600" s="6" t="s">
        <v>243</v>
      </c>
      <c r="I600" s="6" t="s">
        <v>15</v>
      </c>
      <c r="J600" s="6" t="s">
        <v>280</v>
      </c>
      <c r="K600" s="6" t="s">
        <v>477</v>
      </c>
      <c r="L600" s="7">
        <v>127080</v>
      </c>
      <c r="M600" s="7">
        <v>127.08</v>
      </c>
      <c r="N600" s="7">
        <v>1122000</v>
      </c>
      <c r="O600">
        <f t="shared" si="138"/>
        <v>8.8290840415486311</v>
      </c>
      <c r="P600" t="str">
        <f>IF(ISNUMBER(SEARCH("XYLENE",K600)),"Xylene",IF(ISNUMBER(SEARCH("PARAQUAT",K600)),"Paraquat",IF(ISNUMBER(SEARCH("LUFENURON",K600)),"Lufenuron",IF(ISNUMBER(SEARCH("CLETHODIM",K600)),"Clethodim",IF(ISNUMBER(SEARCH("ABAMECTIN",K600)),"Abamectin")))))</f>
        <v>Paraquat</v>
      </c>
      <c r="Q600" t="str">
        <f>VLOOKUP(P600,[1]Sheet1!$A$1:$C$40,2,FALSE)</f>
        <v>Nuquat</v>
      </c>
      <c r="R600" t="str">
        <f>VLOOKUP(P600,[1]Sheet1!$A$1:$C$40,3,FALSE)</f>
        <v>Herbicide</v>
      </c>
    </row>
    <row r="601" spans="1:18" ht="22" customHeight="1" x14ac:dyDescent="0.3">
      <c r="A601" s="2">
        <v>43591</v>
      </c>
      <c r="B601" s="12" t="str">
        <f t="shared" si="142"/>
        <v>May, 2019</v>
      </c>
      <c r="C601" s="12" t="str">
        <f t="shared" si="143"/>
        <v>May, 2019´</v>
      </c>
      <c r="D601" s="3" t="s">
        <v>64</v>
      </c>
      <c r="E601" s="9" t="s">
        <v>1938</v>
      </c>
      <c r="F601" s="3" t="s">
        <v>12</v>
      </c>
      <c r="G601" s="3" t="s">
        <v>242</v>
      </c>
      <c r="H601" s="3" t="s">
        <v>243</v>
      </c>
      <c r="I601" s="3" t="s">
        <v>15</v>
      </c>
      <c r="J601" s="3" t="s">
        <v>244</v>
      </c>
      <c r="K601" s="3" t="s">
        <v>478</v>
      </c>
      <c r="L601" s="4">
        <v>128640</v>
      </c>
      <c r="M601" s="4">
        <v>128.63999999999999</v>
      </c>
      <c r="N601" s="4">
        <v>1136000</v>
      </c>
      <c r="O601">
        <f t="shared" si="138"/>
        <v>8.8308457711442792</v>
      </c>
      <c r="P601" t="str">
        <f t="shared" si="139"/>
        <v>Glyphosate</v>
      </c>
      <c r="Q601" t="str">
        <f>VLOOKUP(P601,[1]Sheet1!$A$1:$C$40,2,FALSE)</f>
        <v>Nufosate</v>
      </c>
      <c r="R601" t="str">
        <f>VLOOKUP(P601,[1]Sheet1!$A$1:$C$40,3,FALSE)</f>
        <v>Herbicide</v>
      </c>
    </row>
    <row r="602" spans="1:18" ht="22" customHeight="1" x14ac:dyDescent="0.3">
      <c r="A602" s="5">
        <v>43590</v>
      </c>
      <c r="B602" s="12" t="str">
        <f t="shared" si="142"/>
        <v>May, 2019</v>
      </c>
      <c r="C602" s="12" t="str">
        <f t="shared" si="143"/>
        <v>May, 2019´</v>
      </c>
      <c r="D602" s="6" t="s">
        <v>37</v>
      </c>
      <c r="E602" s="13" t="s">
        <v>1938</v>
      </c>
      <c r="F602" s="6" t="s">
        <v>20</v>
      </c>
      <c r="G602" s="6" t="s">
        <v>171</v>
      </c>
      <c r="H602" s="6" t="s">
        <v>34</v>
      </c>
      <c r="I602" s="6" t="s">
        <v>21</v>
      </c>
      <c r="J602" s="6" t="s">
        <v>29</v>
      </c>
      <c r="K602" s="6" t="s">
        <v>466</v>
      </c>
      <c r="L602" s="7">
        <v>93500</v>
      </c>
      <c r="M602" s="7">
        <v>93.5</v>
      </c>
      <c r="N602" s="7">
        <v>1382000</v>
      </c>
      <c r="O602">
        <f t="shared" si="138"/>
        <v>14.780748663101605</v>
      </c>
      <c r="P602" t="str">
        <f t="shared" ref="P602:P606" si="145">IF(ISNUMBER(SEARCH("CLORPIRIFOS",K602)),"Chlorpyrifos",IF(ISNUMBER(SEARCH("TEBUCONAZOLE",K602)),"Tebuconazole",IF(ISNUMBER(SEARCH("ACID",K602)),"2,4-Dichlorophenoxyacetic acid",IF(ISNUMBER(SEARCH("ACETAMIPRID",K602)),"Acetamiprid",IF(ISNUMBER(SEARCH("NUFURON",K602)),"Metsulfuron",IF(ISNUMBER(SEARCH("MONOISOPROPYLAMINE",K602)),"Isopropylamine","FIX IT"))))))</f>
        <v>2,4-Dichlorophenoxyacetic acid</v>
      </c>
      <c r="Q602" t="str">
        <f>VLOOKUP(P602,[1]Sheet1!$A$1:$C$40,2,FALSE)</f>
        <v>2,4 D</v>
      </c>
      <c r="R602" t="str">
        <f>VLOOKUP(P602,[1]Sheet1!$A$1:$C$40,3,FALSE)</f>
        <v>Herbicide</v>
      </c>
    </row>
    <row r="603" spans="1:18" ht="22" customHeight="1" x14ac:dyDescent="0.3">
      <c r="A603" s="2">
        <v>43590</v>
      </c>
      <c r="B603" s="12" t="str">
        <f t="shared" si="142"/>
        <v>May, 2019</v>
      </c>
      <c r="C603" s="12" t="str">
        <f t="shared" si="143"/>
        <v>May, 2019´</v>
      </c>
      <c r="D603" s="3" t="s">
        <v>37</v>
      </c>
      <c r="E603" s="9" t="s">
        <v>1938</v>
      </c>
      <c r="F603" s="3" t="s">
        <v>20</v>
      </c>
      <c r="G603" s="3" t="s">
        <v>171</v>
      </c>
      <c r="H603" s="3" t="s">
        <v>34</v>
      </c>
      <c r="I603" s="3" t="s">
        <v>21</v>
      </c>
      <c r="J603" s="3" t="s">
        <v>29</v>
      </c>
      <c r="K603" s="3" t="s">
        <v>466</v>
      </c>
      <c r="L603" s="4">
        <v>93500</v>
      </c>
      <c r="M603" s="4">
        <v>93.5</v>
      </c>
      <c r="N603" s="4">
        <v>1382000</v>
      </c>
      <c r="O603">
        <f t="shared" si="138"/>
        <v>14.780748663101605</v>
      </c>
      <c r="P603" t="str">
        <f t="shared" si="145"/>
        <v>2,4-Dichlorophenoxyacetic acid</v>
      </c>
      <c r="Q603" t="str">
        <f>VLOOKUP(P603,[1]Sheet1!$A$1:$C$40,2,FALSE)</f>
        <v>2,4 D</v>
      </c>
      <c r="R603" t="str">
        <f>VLOOKUP(P603,[1]Sheet1!$A$1:$C$40,3,FALSE)</f>
        <v>Herbicide</v>
      </c>
    </row>
    <row r="604" spans="1:18" ht="22" customHeight="1" x14ac:dyDescent="0.3">
      <c r="A604" s="5">
        <v>43590</v>
      </c>
      <c r="B604" s="12" t="str">
        <f t="shared" si="142"/>
        <v>May, 2019</v>
      </c>
      <c r="C604" s="12" t="str">
        <f t="shared" si="143"/>
        <v>May, 2019´</v>
      </c>
      <c r="D604" s="6" t="s">
        <v>64</v>
      </c>
      <c r="E604" s="13" t="s">
        <v>1938</v>
      </c>
      <c r="F604" s="6" t="s">
        <v>12</v>
      </c>
      <c r="G604" s="6" t="s">
        <v>351</v>
      </c>
      <c r="H604" s="6" t="s">
        <v>14</v>
      </c>
      <c r="I604" s="6" t="s">
        <v>15</v>
      </c>
      <c r="J604" s="6" t="s">
        <v>35</v>
      </c>
      <c r="K604" s="6" t="s">
        <v>479</v>
      </c>
      <c r="L604" s="7">
        <v>10500</v>
      </c>
      <c r="M604" s="7">
        <v>10.5</v>
      </c>
      <c r="N604" s="7">
        <v>67500</v>
      </c>
      <c r="O604">
        <f t="shared" si="138"/>
        <v>6.4285714285714288</v>
      </c>
      <c r="P604" s="11" t="str">
        <f>IF(ISNUMBER(SEARCH("NUFOSATE",K604)),"Glyphosate",IF(ISNUMBER(SEARCH("HALOXYFOP",K604)),"Haloxyfop - P",IF(ISNUMBER(SEARCH("AZOXYSTROBIN",K604)),"Azoxystrobin",IF(ISNUMBER(SEARCH("ETHEPHON",K604)),"Ethephon",IF(ISNUMBER(SEARCH("KROMO",K604)),"Clorimuron",IF(ISNUMBER(SEARCH("MAESTRO",K604)),"3,5-dibromo-4-hydroxybenzonitrile",))))))</f>
        <v>3,5-dibromo-4-hydroxybenzonitrile</v>
      </c>
      <c r="Q604" t="str">
        <f>VLOOKUP(P604,[1]Sheet1!$A$1:$C$40,2,FALSE)</f>
        <v>Maestro</v>
      </c>
      <c r="R604" t="str">
        <f>VLOOKUP(P604,[1]Sheet1!$A$1:$C$40,3,FALSE)</f>
        <v>Herbicide</v>
      </c>
    </row>
    <row r="605" spans="1:18" ht="22" customHeight="1" x14ac:dyDescent="0.3">
      <c r="A605" s="2">
        <v>43590</v>
      </c>
      <c r="B605" s="12" t="str">
        <f t="shared" si="142"/>
        <v>May, 2019</v>
      </c>
      <c r="C605" s="12" t="str">
        <f t="shared" si="143"/>
        <v>May, 2019´</v>
      </c>
      <c r="D605" s="3" t="s">
        <v>37</v>
      </c>
      <c r="E605" s="9" t="s">
        <v>1938</v>
      </c>
      <c r="F605" s="3" t="s">
        <v>20</v>
      </c>
      <c r="G605" s="3" t="s">
        <v>171</v>
      </c>
      <c r="H605" s="3" t="s">
        <v>34</v>
      </c>
      <c r="I605" s="3" t="s">
        <v>21</v>
      </c>
      <c r="J605" s="3" t="s">
        <v>29</v>
      </c>
      <c r="K605" s="3" t="s">
        <v>466</v>
      </c>
      <c r="L605" s="4">
        <v>93500</v>
      </c>
      <c r="M605" s="4">
        <v>93.5</v>
      </c>
      <c r="N605" s="4">
        <v>1382000</v>
      </c>
      <c r="O605">
        <f t="shared" si="138"/>
        <v>14.780748663101605</v>
      </c>
      <c r="P605" t="str">
        <f t="shared" si="145"/>
        <v>2,4-Dichlorophenoxyacetic acid</v>
      </c>
      <c r="Q605" t="str">
        <f>VLOOKUP(P605,[1]Sheet1!$A$1:$C$40,2,FALSE)</f>
        <v>2,4 D</v>
      </c>
      <c r="R605" t="str">
        <f>VLOOKUP(P605,[1]Sheet1!$A$1:$C$40,3,FALSE)</f>
        <v>Herbicide</v>
      </c>
    </row>
    <row r="606" spans="1:18" ht="22" customHeight="1" x14ac:dyDescent="0.3">
      <c r="A606" s="5">
        <v>43590</v>
      </c>
      <c r="B606" s="12" t="str">
        <f t="shared" si="142"/>
        <v>May, 2019</v>
      </c>
      <c r="C606" s="12" t="str">
        <f t="shared" si="143"/>
        <v>May, 2019´</v>
      </c>
      <c r="D606" s="6" t="s">
        <v>37</v>
      </c>
      <c r="E606" s="13" t="s">
        <v>1938</v>
      </c>
      <c r="F606" s="6" t="s">
        <v>20</v>
      </c>
      <c r="G606" s="6" t="s">
        <v>171</v>
      </c>
      <c r="H606" s="6" t="s">
        <v>34</v>
      </c>
      <c r="I606" s="6" t="s">
        <v>21</v>
      </c>
      <c r="J606" s="6" t="s">
        <v>29</v>
      </c>
      <c r="K606" s="6" t="s">
        <v>466</v>
      </c>
      <c r="L606" s="7">
        <v>93500</v>
      </c>
      <c r="M606" s="7">
        <v>93.5</v>
      </c>
      <c r="N606" s="7">
        <v>1382000</v>
      </c>
      <c r="O606">
        <f t="shared" si="138"/>
        <v>14.780748663101605</v>
      </c>
      <c r="P606" t="str">
        <f t="shared" si="145"/>
        <v>2,4-Dichlorophenoxyacetic acid</v>
      </c>
      <c r="Q606" t="str">
        <f>VLOOKUP(P606,[1]Sheet1!$A$1:$C$40,2,FALSE)</f>
        <v>2,4 D</v>
      </c>
      <c r="R606" t="str">
        <f>VLOOKUP(P606,[1]Sheet1!$A$1:$C$40,3,FALSE)</f>
        <v>Herbicide</v>
      </c>
    </row>
    <row r="607" spans="1:18" ht="22" customHeight="1" x14ac:dyDescent="0.3">
      <c r="A607" s="2">
        <v>43590</v>
      </c>
      <c r="B607" s="12" t="str">
        <f t="shared" si="142"/>
        <v>May, 2019</v>
      </c>
      <c r="C607" s="12" t="str">
        <f t="shared" si="143"/>
        <v>May, 2019´</v>
      </c>
      <c r="D607" s="3" t="s">
        <v>64</v>
      </c>
      <c r="E607" s="9" t="s">
        <v>1938</v>
      </c>
      <c r="F607" s="3" t="s">
        <v>12</v>
      </c>
      <c r="G607" s="3" t="s">
        <v>351</v>
      </c>
      <c r="H607" s="3" t="s">
        <v>14</v>
      </c>
      <c r="I607" s="3" t="s">
        <v>15</v>
      </c>
      <c r="J607" s="3" t="s">
        <v>35</v>
      </c>
      <c r="K607" s="3" t="s">
        <v>480</v>
      </c>
      <c r="L607" s="4">
        <v>21000</v>
      </c>
      <c r="M607" s="4">
        <v>21</v>
      </c>
      <c r="N607" s="4">
        <v>135000</v>
      </c>
      <c r="O607">
        <f t="shared" si="138"/>
        <v>6.4285714285714288</v>
      </c>
      <c r="P607" s="11" t="str">
        <f>IF(ISNUMBER(SEARCH("NUFOSATE",K607)),"Glyphosate",IF(ISNUMBER(SEARCH("HALOXYFOP",K607)),"Haloxyfop - P",IF(ISNUMBER(SEARCH("AZOXYSTROBIN",K607)),"Azoxystrobin",IF(ISNUMBER(SEARCH("ETHEPHON",K607)),"Ethephon",IF(ISNUMBER(SEARCH("KROMO",K607)),"Clorimuron",IF(ISNUMBER(SEARCH("MAESTRO",K607)),"3,5-dibromo-4-hydroxybenzonitrile",))))))</f>
        <v>3,5-dibromo-4-hydroxybenzonitrile</v>
      </c>
      <c r="Q607" t="str">
        <f>VLOOKUP(P607,[1]Sheet1!$A$1:$C$40,2,FALSE)</f>
        <v>Maestro</v>
      </c>
      <c r="R607" t="str">
        <f>VLOOKUP(P607,[1]Sheet1!$A$1:$C$40,3,FALSE)</f>
        <v>Herbicide</v>
      </c>
    </row>
    <row r="608" spans="1:18" ht="22" customHeight="1" x14ac:dyDescent="0.3">
      <c r="A608" s="5">
        <v>43589</v>
      </c>
      <c r="B608" s="12" t="str">
        <f t="shared" si="142"/>
        <v>May, 2019</v>
      </c>
      <c r="C608" s="12" t="str">
        <f t="shared" si="143"/>
        <v>May, 2019´</v>
      </c>
      <c r="D608" s="6" t="s">
        <v>64</v>
      </c>
      <c r="E608" s="13" t="s">
        <v>1938</v>
      </c>
      <c r="F608" s="6" t="s">
        <v>12</v>
      </c>
      <c r="G608" s="6" t="s">
        <v>242</v>
      </c>
      <c r="H608" s="6" t="s">
        <v>243</v>
      </c>
      <c r="I608" s="6" t="s">
        <v>15</v>
      </c>
      <c r="J608" s="6" t="s">
        <v>244</v>
      </c>
      <c r="K608" s="6" t="s">
        <v>481</v>
      </c>
      <c r="L608" s="7">
        <v>150080</v>
      </c>
      <c r="M608" s="7">
        <v>150.08000000000001</v>
      </c>
      <c r="N608" s="7">
        <v>1326000</v>
      </c>
      <c r="O608">
        <f t="shared" si="138"/>
        <v>8.8352878464818758</v>
      </c>
      <c r="P608" t="str">
        <f t="shared" si="139"/>
        <v>Glyphosate</v>
      </c>
      <c r="Q608" t="str">
        <f>VLOOKUP(P608,[1]Sheet1!$A$1:$C$40,2,FALSE)</f>
        <v>Nufosate</v>
      </c>
      <c r="R608" t="str">
        <f>VLOOKUP(P608,[1]Sheet1!$A$1:$C$40,3,FALSE)</f>
        <v>Herbicide</v>
      </c>
    </row>
    <row r="609" spans="1:18" ht="22" customHeight="1" x14ac:dyDescent="0.3">
      <c r="A609" s="2">
        <v>43589</v>
      </c>
      <c r="B609" s="12" t="str">
        <f t="shared" si="142"/>
        <v>May, 2019</v>
      </c>
      <c r="C609" s="12" t="str">
        <f t="shared" si="143"/>
        <v>May, 2019´</v>
      </c>
      <c r="D609" s="3" t="s">
        <v>37</v>
      </c>
      <c r="E609" s="9" t="s">
        <v>1938</v>
      </c>
      <c r="F609" s="3" t="s">
        <v>20</v>
      </c>
      <c r="G609" s="3" t="s">
        <v>42</v>
      </c>
      <c r="H609" s="3" t="s">
        <v>43</v>
      </c>
      <c r="I609" s="3" t="s">
        <v>21</v>
      </c>
      <c r="J609" s="3" t="s">
        <v>44</v>
      </c>
      <c r="K609" s="3" t="s">
        <v>482</v>
      </c>
      <c r="L609" s="4">
        <v>211740.01</v>
      </c>
      <c r="M609" s="4">
        <v>211.74</v>
      </c>
      <c r="N609" s="4">
        <v>5820000</v>
      </c>
      <c r="O609">
        <f t="shared" si="138"/>
        <v>27.48653879821768</v>
      </c>
      <c r="P609" t="str">
        <f t="shared" ref="P609:P613" si="146">IF(ISNUMBER(SEARCH("CLORPIRIFOS",K609)),"Chlorpyrifos",IF(ISNUMBER(SEARCH("TEBUCONAZOLE",K609)),"Tebuconazole",IF(ISNUMBER(SEARCH("ACID",K609)),"2,4-Dichlorophenoxyacetic acid",IF(ISNUMBER(SEARCH("ACETAMIPRID",K609)),"Acetamiprid",IF(ISNUMBER(SEARCH("NUFURON",K609)),"Metsulfuron",IF(ISNUMBER(SEARCH("MONOISOPROPYLAMINE",K609)),"Isopropylamine","FIX IT"))))))</f>
        <v>Chlorpyrifos</v>
      </c>
      <c r="Q609" t="str">
        <f>VLOOKUP(P609,[1]Sheet1!$A$1:$C$40,2,FALSE)</f>
        <v>Agripec</v>
      </c>
      <c r="R609" t="str">
        <f>VLOOKUP(P609,[1]Sheet1!$A$1:$C$40,3,FALSE)</f>
        <v>Pesticide</v>
      </c>
    </row>
    <row r="610" spans="1:18" ht="22" customHeight="1" x14ac:dyDescent="0.3">
      <c r="A610" s="5">
        <v>43589</v>
      </c>
      <c r="B610" s="12" t="str">
        <f t="shared" si="142"/>
        <v>May, 2019</v>
      </c>
      <c r="C610" s="12" t="str">
        <f t="shared" si="143"/>
        <v>May, 2019´</v>
      </c>
      <c r="D610" s="6" t="s">
        <v>37</v>
      </c>
      <c r="E610" s="13" t="s">
        <v>1938</v>
      </c>
      <c r="F610" s="6" t="s">
        <v>20</v>
      </c>
      <c r="G610" s="6" t="s">
        <v>180</v>
      </c>
      <c r="H610" s="6" t="s">
        <v>14</v>
      </c>
      <c r="I610" s="6" t="s">
        <v>21</v>
      </c>
      <c r="J610" s="6" t="s">
        <v>54</v>
      </c>
      <c r="K610" s="6" t="s">
        <v>483</v>
      </c>
      <c r="L610" s="7">
        <v>30180</v>
      </c>
      <c r="M610" s="7">
        <v>30.18</v>
      </c>
      <c r="N610" s="7">
        <v>640000</v>
      </c>
      <c r="O610">
        <f t="shared" si="138"/>
        <v>21.206096752816435</v>
      </c>
      <c r="P610" t="s">
        <v>1914</v>
      </c>
      <c r="Q610" t="str">
        <f>VLOOKUP(P610,[1]Sheet1!$A$1:$C$40,2,FALSE)</f>
        <v>Fluazinan Pestanal</v>
      </c>
      <c r="R610" t="str">
        <f>VLOOKUP(P610,[1]Sheet1!$A$1:$C$40,3,FALSE)</f>
        <v>Fungicide</v>
      </c>
    </row>
    <row r="611" spans="1:18" ht="22" customHeight="1" x14ac:dyDescent="0.3">
      <c r="A611" s="2">
        <v>43586</v>
      </c>
      <c r="B611" s="12" t="str">
        <f t="shared" si="142"/>
        <v>May, 2019</v>
      </c>
      <c r="C611" s="12" t="str">
        <f t="shared" si="143"/>
        <v>May, 2019´</v>
      </c>
      <c r="D611" s="3" t="s">
        <v>37</v>
      </c>
      <c r="E611" s="9" t="s">
        <v>1938</v>
      </c>
      <c r="F611" s="3" t="s">
        <v>20</v>
      </c>
      <c r="G611" s="3" t="s">
        <v>407</v>
      </c>
      <c r="H611" s="3" t="s">
        <v>409</v>
      </c>
      <c r="I611" s="3" t="s">
        <v>21</v>
      </c>
      <c r="J611" s="3" t="s">
        <v>102</v>
      </c>
      <c r="K611" s="3" t="s">
        <v>484</v>
      </c>
      <c r="L611" s="4">
        <v>28967</v>
      </c>
      <c r="M611" s="4">
        <v>28.97</v>
      </c>
      <c r="N611" s="4">
        <v>79200</v>
      </c>
      <c r="O611">
        <f t="shared" si="138"/>
        <v>2.7341457520626919</v>
      </c>
      <c r="P611" t="str">
        <f t="shared" si="146"/>
        <v>Isopropylamine</v>
      </c>
      <c r="Q611" t="str">
        <f>VLOOKUP(P611,[1]Sheet1!$A$1:$C$40,2,FALSE)</f>
        <v>Not Identified</v>
      </c>
      <c r="R611" t="str">
        <f>VLOOKUP(P611,[1]Sheet1!$A$1:$C$40,3,FALSE)</f>
        <v>General Chemical</v>
      </c>
    </row>
    <row r="612" spans="1:18" ht="22" customHeight="1" x14ac:dyDescent="0.3">
      <c r="A612" s="5">
        <v>43586</v>
      </c>
      <c r="B612" s="12" t="str">
        <f t="shared" si="142"/>
        <v>May, 2019</v>
      </c>
      <c r="C612" s="12" t="str">
        <f t="shared" si="143"/>
        <v>May, 2019´</v>
      </c>
      <c r="D612" s="6" t="s">
        <v>37</v>
      </c>
      <c r="E612" s="13" t="s">
        <v>1938</v>
      </c>
      <c r="F612" s="6" t="s">
        <v>20</v>
      </c>
      <c r="G612" s="6" t="s">
        <v>449</v>
      </c>
      <c r="H612" s="6" t="s">
        <v>73</v>
      </c>
      <c r="I612" s="6" t="s">
        <v>21</v>
      </c>
      <c r="J612" s="6" t="s">
        <v>102</v>
      </c>
      <c r="K612" s="6" t="s">
        <v>485</v>
      </c>
      <c r="L612" s="7">
        <v>118452</v>
      </c>
      <c r="M612" s="7">
        <v>118.45</v>
      </c>
      <c r="N612" s="7">
        <v>324000</v>
      </c>
      <c r="O612">
        <f t="shared" si="138"/>
        <v>2.7352851788066053</v>
      </c>
      <c r="P612" t="str">
        <f>IF(ISNUMBER(SEARCH("CIPERMET",K612)),"Cypermethrin",IF(ISNUMBER(SEARCH("MANFIL",K612)),"Mancozeb",IF(ISNUMBER(SEARCH("ISOPROPYLAMINE",K612)),"Isopropylamine",IF(ISNUMBER(SEARCH("CARBENDAZIN",K612)),"Carbendazin",IF(ISNUMBER(SEARCH("CHLORPYRIFOS",K612)),"Chlorpyrifos","FIX IT")))))</f>
        <v>Isopropylamine</v>
      </c>
      <c r="Q612" t="str">
        <f>VLOOKUP(P612,[1]Sheet1!$A$1:$C$40,2,FALSE)</f>
        <v>Not Identified</v>
      </c>
      <c r="R612" t="str">
        <f>VLOOKUP(P612,[1]Sheet1!$A$1:$C$40,3,FALSE)</f>
        <v>General Chemical</v>
      </c>
    </row>
    <row r="613" spans="1:18" ht="22" customHeight="1" x14ac:dyDescent="0.3">
      <c r="A613" s="2">
        <v>43585</v>
      </c>
      <c r="B613" s="12" t="str">
        <f t="shared" si="142"/>
        <v>April, 2019</v>
      </c>
      <c r="C613" s="12" t="str">
        <f t="shared" si="143"/>
        <v>April, 2019´</v>
      </c>
      <c r="D613" s="3" t="s">
        <v>37</v>
      </c>
      <c r="E613" s="9" t="s">
        <v>1938</v>
      </c>
      <c r="F613" s="3" t="s">
        <v>20</v>
      </c>
      <c r="G613" s="3" t="s">
        <v>42</v>
      </c>
      <c r="H613" s="3" t="s">
        <v>43</v>
      </c>
      <c r="I613" s="3" t="s">
        <v>21</v>
      </c>
      <c r="J613" s="3" t="s">
        <v>44</v>
      </c>
      <c r="K613" s="3" t="s">
        <v>486</v>
      </c>
      <c r="L613" s="4">
        <v>105889</v>
      </c>
      <c r="M613" s="4">
        <v>105.89</v>
      </c>
      <c r="N613" s="4">
        <v>3049000</v>
      </c>
      <c r="O613">
        <f t="shared" si="138"/>
        <v>28.794303468726685</v>
      </c>
      <c r="P613" t="str">
        <f t="shared" si="146"/>
        <v>Chlorpyrifos</v>
      </c>
      <c r="Q613" t="str">
        <f>VLOOKUP(P613,[1]Sheet1!$A$1:$C$40,2,FALSE)</f>
        <v>Agripec</v>
      </c>
      <c r="R613" t="str">
        <f>VLOOKUP(P613,[1]Sheet1!$A$1:$C$40,3,FALSE)</f>
        <v>Pesticide</v>
      </c>
    </row>
    <row r="614" spans="1:18" ht="22" customHeight="1" x14ac:dyDescent="0.3">
      <c r="A614" s="5">
        <v>43584</v>
      </c>
      <c r="B614" s="12" t="str">
        <f t="shared" si="142"/>
        <v>April, 2019</v>
      </c>
      <c r="C614" s="12" t="str">
        <f t="shared" si="143"/>
        <v>April, 2019´</v>
      </c>
      <c r="D614" s="6" t="s">
        <v>64</v>
      </c>
      <c r="E614" s="13" t="s">
        <v>1938</v>
      </c>
      <c r="F614" s="6" t="s">
        <v>12</v>
      </c>
      <c r="G614" s="6" t="s">
        <v>242</v>
      </c>
      <c r="H614" s="6" t="s">
        <v>243</v>
      </c>
      <c r="I614" s="6" t="s">
        <v>15</v>
      </c>
      <c r="J614" s="6" t="s">
        <v>244</v>
      </c>
      <c r="K614" s="6" t="s">
        <v>487</v>
      </c>
      <c r="L614" s="7">
        <v>128640</v>
      </c>
      <c r="M614" s="7">
        <v>128.63999999999999</v>
      </c>
      <c r="N614" s="7">
        <v>1223000</v>
      </c>
      <c r="O614">
        <f t="shared" si="138"/>
        <v>9.5071517412935318</v>
      </c>
      <c r="P614" t="str">
        <f t="shared" si="139"/>
        <v>Glyphosate</v>
      </c>
      <c r="Q614" t="str">
        <f>VLOOKUP(P614,[1]Sheet1!$A$1:$C$40,2,FALSE)</f>
        <v>Nufosate</v>
      </c>
      <c r="R614" t="str">
        <f>VLOOKUP(P614,[1]Sheet1!$A$1:$C$40,3,FALSE)</f>
        <v>Herbicide</v>
      </c>
    </row>
    <row r="615" spans="1:18" ht="22" customHeight="1" x14ac:dyDescent="0.3">
      <c r="A615" s="2">
        <v>43584</v>
      </c>
      <c r="B615" s="12" t="str">
        <f t="shared" si="142"/>
        <v>April, 2019</v>
      </c>
      <c r="C615" s="12" t="str">
        <f t="shared" si="143"/>
        <v>April, 2019´</v>
      </c>
      <c r="D615" s="3" t="s">
        <v>64</v>
      </c>
      <c r="E615" s="9" t="s">
        <v>1938</v>
      </c>
      <c r="F615" s="3" t="s">
        <v>12</v>
      </c>
      <c r="G615" s="3" t="s">
        <v>242</v>
      </c>
      <c r="H615" s="3" t="s">
        <v>243</v>
      </c>
      <c r="I615" s="3" t="s">
        <v>15</v>
      </c>
      <c r="J615" s="3" t="s">
        <v>244</v>
      </c>
      <c r="K615" s="3" t="s">
        <v>487</v>
      </c>
      <c r="L615" s="4">
        <v>128640</v>
      </c>
      <c r="M615" s="4">
        <v>128.63999999999999</v>
      </c>
      <c r="N615" s="4">
        <v>1223000</v>
      </c>
      <c r="O615">
        <f t="shared" si="138"/>
        <v>9.5071517412935318</v>
      </c>
      <c r="P615" t="str">
        <f t="shared" si="139"/>
        <v>Glyphosate</v>
      </c>
      <c r="Q615" t="str">
        <f>VLOOKUP(P615,[1]Sheet1!$A$1:$C$40,2,FALSE)</f>
        <v>Nufosate</v>
      </c>
      <c r="R615" t="str">
        <f>VLOOKUP(P615,[1]Sheet1!$A$1:$C$40,3,FALSE)</f>
        <v>Herbicide</v>
      </c>
    </row>
    <row r="616" spans="1:18" ht="22" customHeight="1" x14ac:dyDescent="0.3">
      <c r="A616" s="5">
        <v>43584</v>
      </c>
      <c r="B616" s="12" t="str">
        <f t="shared" si="142"/>
        <v>April, 2019</v>
      </c>
      <c r="C616" s="12" t="str">
        <f t="shared" si="143"/>
        <v>April, 2019´</v>
      </c>
      <c r="D616" s="6" t="s">
        <v>64</v>
      </c>
      <c r="E616" s="13" t="s">
        <v>1938</v>
      </c>
      <c r="F616" s="6" t="s">
        <v>12</v>
      </c>
      <c r="G616" s="6" t="s">
        <v>242</v>
      </c>
      <c r="H616" s="6" t="s">
        <v>243</v>
      </c>
      <c r="I616" s="6" t="s">
        <v>15</v>
      </c>
      <c r="J616" s="6" t="s">
        <v>190</v>
      </c>
      <c r="K616" s="6" t="s">
        <v>487</v>
      </c>
      <c r="L616" s="7">
        <v>128640</v>
      </c>
      <c r="M616" s="7">
        <v>128.63999999999999</v>
      </c>
      <c r="N616" s="7">
        <v>1045000</v>
      </c>
      <c r="O616">
        <f t="shared" si="138"/>
        <v>8.123445273631841</v>
      </c>
      <c r="P616" t="str">
        <f t="shared" si="139"/>
        <v>Glyphosate</v>
      </c>
      <c r="Q616" t="str">
        <f>VLOOKUP(P616,[1]Sheet1!$A$1:$C$40,2,FALSE)</f>
        <v>Nufosate</v>
      </c>
      <c r="R616" t="str">
        <f>VLOOKUP(P616,[1]Sheet1!$A$1:$C$40,3,FALSE)</f>
        <v>Herbicide</v>
      </c>
    </row>
    <row r="617" spans="1:18" ht="22" customHeight="1" x14ac:dyDescent="0.3">
      <c r="A617" s="2">
        <v>43584</v>
      </c>
      <c r="B617" s="12" t="str">
        <f t="shared" si="142"/>
        <v>April, 2019</v>
      </c>
      <c r="C617" s="12" t="str">
        <f t="shared" si="143"/>
        <v>April, 2019´</v>
      </c>
      <c r="D617" s="3" t="s">
        <v>64</v>
      </c>
      <c r="E617" s="9" t="s">
        <v>1938</v>
      </c>
      <c r="F617" s="3" t="s">
        <v>12</v>
      </c>
      <c r="G617" s="3" t="s">
        <v>242</v>
      </c>
      <c r="H617" s="3" t="s">
        <v>243</v>
      </c>
      <c r="I617" s="3" t="s">
        <v>15</v>
      </c>
      <c r="J617" s="3" t="s">
        <v>244</v>
      </c>
      <c r="K617" s="3" t="s">
        <v>487</v>
      </c>
      <c r="L617" s="4">
        <v>128640</v>
      </c>
      <c r="M617" s="4">
        <v>128.63999999999999</v>
      </c>
      <c r="N617" s="4">
        <v>1223000</v>
      </c>
      <c r="O617">
        <f t="shared" si="138"/>
        <v>9.5071517412935318</v>
      </c>
      <c r="P617" t="str">
        <f t="shared" si="139"/>
        <v>Glyphosate</v>
      </c>
      <c r="Q617" t="str">
        <f>VLOOKUP(P617,[1]Sheet1!$A$1:$C$40,2,FALSE)</f>
        <v>Nufosate</v>
      </c>
      <c r="R617" t="str">
        <f>VLOOKUP(P617,[1]Sheet1!$A$1:$C$40,3,FALSE)</f>
        <v>Herbicide</v>
      </c>
    </row>
    <row r="618" spans="1:18" ht="22" customHeight="1" x14ac:dyDescent="0.3">
      <c r="A618" s="5">
        <v>43582</v>
      </c>
      <c r="B618" s="12" t="str">
        <f t="shared" si="142"/>
        <v>April, 2019</v>
      </c>
      <c r="C618" s="12" t="str">
        <f t="shared" si="143"/>
        <v>April, 2019´</v>
      </c>
      <c r="D618" s="6" t="s">
        <v>37</v>
      </c>
      <c r="E618" s="13" t="s">
        <v>1938</v>
      </c>
      <c r="F618" s="6" t="s">
        <v>20</v>
      </c>
      <c r="G618" s="6" t="s">
        <v>80</v>
      </c>
      <c r="H618" s="6" t="s">
        <v>81</v>
      </c>
      <c r="I618" s="6" t="s">
        <v>21</v>
      </c>
      <c r="J618" s="6" t="s">
        <v>82</v>
      </c>
      <c r="K618" s="6" t="s">
        <v>488</v>
      </c>
      <c r="L618" s="7">
        <v>92380</v>
      </c>
      <c r="M618" s="7">
        <v>92.38</v>
      </c>
      <c r="N618" s="7">
        <v>197000</v>
      </c>
      <c r="O618">
        <f t="shared" si="138"/>
        <v>2.1324962113011474</v>
      </c>
      <c r="P618" t="str">
        <f>IF(ISNUMBER(SEARCH("TRITON",K618)),"Surfactant",IF(ISNUMBER(SEARCH("DIMETHYLAMINE",K618)),"Dimethylamine",IF(ISNUMBER(SEARCH("FLUAZINAN",K618)),"Fluazinan","FIX IT")))</f>
        <v>Dimethylamine</v>
      </c>
      <c r="Q618" t="str">
        <f>VLOOKUP(P618,[1]Sheet1!$A$1:$C$40,2,FALSE)</f>
        <v>Not Identified</v>
      </c>
      <c r="R618" t="str">
        <f>VLOOKUP(P618,[1]Sheet1!$A$1:$C$40,3,FALSE)</f>
        <v>General Chemical</v>
      </c>
    </row>
    <row r="619" spans="1:18" ht="22" customHeight="1" x14ac:dyDescent="0.3">
      <c r="A619" s="2">
        <v>43577</v>
      </c>
      <c r="B619" s="12" t="str">
        <f t="shared" si="142"/>
        <v>April, 2019</v>
      </c>
      <c r="C619" s="12" t="str">
        <f t="shared" si="143"/>
        <v>April, 2019´</v>
      </c>
      <c r="D619" s="3" t="s">
        <v>64</v>
      </c>
      <c r="E619" s="9" t="s">
        <v>1938</v>
      </c>
      <c r="F619" s="3" t="s">
        <v>12</v>
      </c>
      <c r="G619" s="3" t="s">
        <v>242</v>
      </c>
      <c r="H619" s="3" t="s">
        <v>243</v>
      </c>
      <c r="I619" s="3" t="s">
        <v>15</v>
      </c>
      <c r="J619" s="3" t="s">
        <v>244</v>
      </c>
      <c r="K619" s="3" t="s">
        <v>489</v>
      </c>
      <c r="L619" s="4">
        <v>128640</v>
      </c>
      <c r="M619" s="4">
        <v>128.63999999999999</v>
      </c>
      <c r="N619" s="4">
        <v>1223000</v>
      </c>
      <c r="O619">
        <f t="shared" si="138"/>
        <v>9.5071517412935318</v>
      </c>
      <c r="P619" t="str">
        <f t="shared" si="139"/>
        <v>Glyphosate</v>
      </c>
      <c r="Q619" t="str">
        <f>VLOOKUP(P619,[1]Sheet1!$A$1:$C$40,2,FALSE)</f>
        <v>Nufosate</v>
      </c>
      <c r="R619" t="str">
        <f>VLOOKUP(P619,[1]Sheet1!$A$1:$C$40,3,FALSE)</f>
        <v>Herbicide</v>
      </c>
    </row>
    <row r="620" spans="1:18" ht="22" customHeight="1" x14ac:dyDescent="0.3">
      <c r="A620" s="5">
        <v>43572</v>
      </c>
      <c r="B620" s="12" t="str">
        <f t="shared" si="142"/>
        <v>April, 2019</v>
      </c>
      <c r="C620" s="12" t="str">
        <f t="shared" si="143"/>
        <v>April, 2019´</v>
      </c>
      <c r="D620" s="6" t="s">
        <v>37</v>
      </c>
      <c r="E620" s="13" t="s">
        <v>1938</v>
      </c>
      <c r="F620" s="6" t="s">
        <v>20</v>
      </c>
      <c r="G620" s="6" t="s">
        <v>407</v>
      </c>
      <c r="H620" s="6" t="s">
        <v>409</v>
      </c>
      <c r="I620" s="6" t="s">
        <v>21</v>
      </c>
      <c r="J620" s="6" t="s">
        <v>102</v>
      </c>
      <c r="K620" s="6" t="s">
        <v>490</v>
      </c>
      <c r="L620" s="7">
        <v>116429</v>
      </c>
      <c r="M620" s="7">
        <v>116.43</v>
      </c>
      <c r="N620" s="7">
        <v>344000</v>
      </c>
      <c r="O620">
        <f t="shared" si="138"/>
        <v>2.9545903512011611</v>
      </c>
      <c r="P620" t="str">
        <f>IF(ISNUMBER(SEARCH("CLORPIRIFOS",K620)),"Chlorpyrifos",IF(ISNUMBER(SEARCH("TEBUCONAZOLE",K620)),"Tebuconazole",IF(ISNUMBER(SEARCH("ACID",K620)),"2,4-Dichlorophenoxyacetic acid",IF(ISNUMBER(SEARCH("ACETAMIPRID",K620)),"Acetamiprid",IF(ISNUMBER(SEARCH("NUFURON",K620)),"Metsulfuron",IF(ISNUMBER(SEARCH("MONOISOPROPYLAMINE",K620)),"Isopropylamine","FIX IT"))))))</f>
        <v>Isopropylamine</v>
      </c>
      <c r="Q620" t="str">
        <f>VLOOKUP(P620,[1]Sheet1!$A$1:$C$40,2,FALSE)</f>
        <v>Not Identified</v>
      </c>
      <c r="R620" t="str">
        <f>VLOOKUP(P620,[1]Sheet1!$A$1:$C$40,3,FALSE)</f>
        <v>General Chemical</v>
      </c>
    </row>
    <row r="621" spans="1:18" ht="22" customHeight="1" x14ac:dyDescent="0.3">
      <c r="A621" s="2">
        <v>43572</v>
      </c>
      <c r="B621" s="12" t="str">
        <f t="shared" si="142"/>
        <v>April, 2019</v>
      </c>
      <c r="C621" s="12" t="str">
        <f t="shared" si="143"/>
        <v>April, 2019´</v>
      </c>
      <c r="D621" s="3" t="s">
        <v>37</v>
      </c>
      <c r="E621" s="9" t="s">
        <v>1938</v>
      </c>
      <c r="F621" s="3" t="s">
        <v>20</v>
      </c>
      <c r="G621" s="3" t="s">
        <v>38</v>
      </c>
      <c r="H621" s="3" t="s">
        <v>39</v>
      </c>
      <c r="I621" s="3" t="s">
        <v>21</v>
      </c>
      <c r="J621" s="3" t="s">
        <v>40</v>
      </c>
      <c r="K621" s="3" t="s">
        <v>491</v>
      </c>
      <c r="L621" s="4">
        <v>42750</v>
      </c>
      <c r="M621" s="4">
        <v>42.75</v>
      </c>
      <c r="N621" s="4">
        <v>7583000</v>
      </c>
      <c r="O621">
        <f t="shared" si="138"/>
        <v>177.38011695906434</v>
      </c>
      <c r="P621" t="str">
        <f t="shared" si="139"/>
        <v>Cyhalothrin</v>
      </c>
      <c r="Q621" t="str">
        <f>VLOOKUP(P621,[1]Sheet1!$A$1:$C$40,2,FALSE)</f>
        <v>Kaiso</v>
      </c>
      <c r="R621" t="str">
        <f>VLOOKUP(P621,[1]Sheet1!$A$1:$C$40,3,FALSE)</f>
        <v>Pesticide</v>
      </c>
    </row>
    <row r="622" spans="1:18" ht="22" customHeight="1" x14ac:dyDescent="0.3">
      <c r="A622" s="5">
        <v>43572</v>
      </c>
      <c r="B622" s="12" t="str">
        <f t="shared" si="142"/>
        <v>April, 2019</v>
      </c>
      <c r="C622" s="12" t="str">
        <f t="shared" si="143"/>
        <v>April, 2019´</v>
      </c>
      <c r="D622" s="6" t="s">
        <v>37</v>
      </c>
      <c r="E622" s="13" t="s">
        <v>1938</v>
      </c>
      <c r="F622" s="6" t="s">
        <v>20</v>
      </c>
      <c r="G622" s="6" t="s">
        <v>407</v>
      </c>
      <c r="H622" s="6" t="s">
        <v>409</v>
      </c>
      <c r="I622" s="6" t="s">
        <v>21</v>
      </c>
      <c r="J622" s="6" t="s">
        <v>102</v>
      </c>
      <c r="K622" s="6" t="s">
        <v>492</v>
      </c>
      <c r="L622" s="7">
        <v>116620</v>
      </c>
      <c r="M622" s="7">
        <v>116.62</v>
      </c>
      <c r="N622" s="7">
        <v>345000</v>
      </c>
      <c r="O622">
        <f t="shared" si="138"/>
        <v>2.9583261876179043</v>
      </c>
      <c r="P622" t="str">
        <f t="shared" ref="P622:P625" si="147">IF(ISNUMBER(SEARCH("CLORPIRIFOS",K622)),"Chlorpyrifos",IF(ISNUMBER(SEARCH("TEBUCONAZOLE",K622)),"Tebuconazole",IF(ISNUMBER(SEARCH("ACID",K622)),"2,4-Dichlorophenoxyacetic acid",IF(ISNUMBER(SEARCH("ACETAMIPRID",K622)),"Acetamiprid",IF(ISNUMBER(SEARCH("NUFURON",K622)),"Metsulfuron",IF(ISNUMBER(SEARCH("MONOISOPROPYLAMINE",K622)),"Isopropylamine","FIX IT"))))))</f>
        <v>Isopropylamine</v>
      </c>
      <c r="Q622" t="str">
        <f>VLOOKUP(P622,[1]Sheet1!$A$1:$C$40,2,FALSE)</f>
        <v>Not Identified</v>
      </c>
      <c r="R622" t="str">
        <f>VLOOKUP(P622,[1]Sheet1!$A$1:$C$40,3,FALSE)</f>
        <v>General Chemical</v>
      </c>
    </row>
    <row r="623" spans="1:18" ht="22" customHeight="1" x14ac:dyDescent="0.3">
      <c r="A623" s="2">
        <v>43572</v>
      </c>
      <c r="B623" s="12" t="str">
        <f t="shared" si="142"/>
        <v>April, 2019</v>
      </c>
      <c r="C623" s="12" t="str">
        <f t="shared" si="143"/>
        <v>April, 2019´</v>
      </c>
      <c r="D623" s="3" t="s">
        <v>37</v>
      </c>
      <c r="E623" s="9" t="s">
        <v>1938</v>
      </c>
      <c r="F623" s="3" t="s">
        <v>20</v>
      </c>
      <c r="G623" s="3" t="s">
        <v>407</v>
      </c>
      <c r="H623" s="3" t="s">
        <v>409</v>
      </c>
      <c r="I623" s="3" t="s">
        <v>21</v>
      </c>
      <c r="J623" s="3" t="s">
        <v>102</v>
      </c>
      <c r="K623" s="3" t="s">
        <v>490</v>
      </c>
      <c r="L623" s="4">
        <v>116863</v>
      </c>
      <c r="M623" s="4">
        <v>116.86</v>
      </c>
      <c r="N623" s="4">
        <v>346000</v>
      </c>
      <c r="O623">
        <f t="shared" si="138"/>
        <v>2.9607317970615163</v>
      </c>
      <c r="P623" t="str">
        <f t="shared" si="147"/>
        <v>Isopropylamine</v>
      </c>
      <c r="Q623" t="str">
        <f>VLOOKUP(P623,[1]Sheet1!$A$1:$C$40,2,FALSE)</f>
        <v>Not Identified</v>
      </c>
      <c r="R623" t="str">
        <f>VLOOKUP(P623,[1]Sheet1!$A$1:$C$40,3,FALSE)</f>
        <v>General Chemical</v>
      </c>
    </row>
    <row r="624" spans="1:18" ht="22" customHeight="1" x14ac:dyDescent="0.3">
      <c r="A624" s="5">
        <v>43572</v>
      </c>
      <c r="B624" s="12" t="str">
        <f t="shared" si="142"/>
        <v>April, 2019</v>
      </c>
      <c r="C624" s="12" t="str">
        <f t="shared" si="143"/>
        <v>April, 2019´</v>
      </c>
      <c r="D624" s="6" t="s">
        <v>37</v>
      </c>
      <c r="E624" s="13" t="s">
        <v>1938</v>
      </c>
      <c r="F624" s="6" t="s">
        <v>20</v>
      </c>
      <c r="G624" s="6" t="s">
        <v>407</v>
      </c>
      <c r="H624" s="6" t="s">
        <v>409</v>
      </c>
      <c r="I624" s="6" t="s">
        <v>21</v>
      </c>
      <c r="J624" s="6" t="s">
        <v>102</v>
      </c>
      <c r="K624" s="6" t="s">
        <v>493</v>
      </c>
      <c r="L624" s="7">
        <v>101407</v>
      </c>
      <c r="M624" s="7">
        <v>101.41</v>
      </c>
      <c r="N624" s="7">
        <v>300000</v>
      </c>
      <c r="O624">
        <f t="shared" si="138"/>
        <v>2.9583756545406135</v>
      </c>
      <c r="P624" t="str">
        <f t="shared" si="147"/>
        <v>Isopropylamine</v>
      </c>
      <c r="Q624" t="str">
        <f>VLOOKUP(P624,[1]Sheet1!$A$1:$C$40,2,FALSE)</f>
        <v>Not Identified</v>
      </c>
      <c r="R624" t="str">
        <f>VLOOKUP(P624,[1]Sheet1!$A$1:$C$40,3,FALSE)</f>
        <v>General Chemical</v>
      </c>
    </row>
    <row r="625" spans="1:18" ht="22" customHeight="1" x14ac:dyDescent="0.3">
      <c r="A625" s="2">
        <v>43572</v>
      </c>
      <c r="B625" s="12" t="str">
        <f t="shared" si="142"/>
        <v>April, 2019</v>
      </c>
      <c r="C625" s="12" t="str">
        <f t="shared" si="143"/>
        <v>April, 2019´</v>
      </c>
      <c r="D625" s="3" t="s">
        <v>37</v>
      </c>
      <c r="E625" s="9" t="s">
        <v>1938</v>
      </c>
      <c r="F625" s="3" t="s">
        <v>20</v>
      </c>
      <c r="G625" s="3" t="s">
        <v>407</v>
      </c>
      <c r="H625" s="3" t="s">
        <v>409</v>
      </c>
      <c r="I625" s="3" t="s">
        <v>21</v>
      </c>
      <c r="J625" s="3" t="s">
        <v>102</v>
      </c>
      <c r="K625" s="3" t="s">
        <v>494</v>
      </c>
      <c r="L625" s="4">
        <v>116212</v>
      </c>
      <c r="M625" s="4">
        <v>116.21</v>
      </c>
      <c r="N625" s="4">
        <v>344000</v>
      </c>
      <c r="O625">
        <f t="shared" si="138"/>
        <v>2.960107389942519</v>
      </c>
      <c r="P625" t="str">
        <f t="shared" si="147"/>
        <v>Isopropylamine</v>
      </c>
      <c r="Q625" t="str">
        <f>VLOOKUP(P625,[1]Sheet1!$A$1:$C$40,2,FALSE)</f>
        <v>Not Identified</v>
      </c>
      <c r="R625" t="str">
        <f>VLOOKUP(P625,[1]Sheet1!$A$1:$C$40,3,FALSE)</f>
        <v>General Chemical</v>
      </c>
    </row>
    <row r="626" spans="1:18" ht="22" customHeight="1" x14ac:dyDescent="0.3">
      <c r="A626" s="5">
        <v>43565</v>
      </c>
      <c r="B626" s="12" t="str">
        <f t="shared" si="142"/>
        <v>April, 2019</v>
      </c>
      <c r="C626" s="12" t="str">
        <f t="shared" si="143"/>
        <v>April, 2019´</v>
      </c>
      <c r="D626" s="6" t="s">
        <v>37</v>
      </c>
      <c r="E626" s="13" t="s">
        <v>1938</v>
      </c>
      <c r="F626" s="6" t="s">
        <v>20</v>
      </c>
      <c r="G626" s="6" t="s">
        <v>76</v>
      </c>
      <c r="H626" s="6" t="s">
        <v>73</v>
      </c>
      <c r="I626" s="6" t="s">
        <v>21</v>
      </c>
      <c r="J626" s="6" t="s">
        <v>77</v>
      </c>
      <c r="K626" s="6" t="s">
        <v>495</v>
      </c>
      <c r="L626" s="7">
        <v>34820</v>
      </c>
      <c r="M626" s="7">
        <v>34.82</v>
      </c>
      <c r="N626" s="7">
        <v>87600</v>
      </c>
      <c r="O626">
        <f t="shared" si="138"/>
        <v>2.5157955198161974</v>
      </c>
      <c r="P626" t="str">
        <f>IF(ISNUMBER(SEARCH("TRITON",K626)),"Surfactant",IF(ISNUMBER(SEARCH("DIMETHYLAMINE",K626)),"Dimethylamine",IF(ISNUMBER(SEARCH("FLUAZINAN",K626)),"Fluazinan","FIX IT")))</f>
        <v>Surfactant</v>
      </c>
      <c r="Q626" t="str">
        <f>VLOOKUP(P626,[1]Sheet1!$A$1:$C$40,2,FALSE)</f>
        <v>Triton</v>
      </c>
      <c r="R626" t="str">
        <f>VLOOKUP(P626,[1]Sheet1!$A$1:$C$40,3,FALSE)</f>
        <v>Surfactant</v>
      </c>
    </row>
    <row r="627" spans="1:18" ht="22" customHeight="1" x14ac:dyDescent="0.3">
      <c r="A627" s="2">
        <v>43563</v>
      </c>
      <c r="B627" s="12" t="str">
        <f t="shared" si="142"/>
        <v>April, 2019</v>
      </c>
      <c r="C627" s="12" t="str">
        <f t="shared" si="143"/>
        <v>April, 2019´</v>
      </c>
      <c r="D627" s="3" t="s">
        <v>64</v>
      </c>
      <c r="E627" s="9" t="s">
        <v>1938</v>
      </c>
      <c r="F627" s="3" t="s">
        <v>12</v>
      </c>
      <c r="G627" s="3" t="s">
        <v>242</v>
      </c>
      <c r="H627" s="3" t="s">
        <v>243</v>
      </c>
      <c r="I627" s="3" t="s">
        <v>15</v>
      </c>
      <c r="J627" s="3" t="s">
        <v>244</v>
      </c>
      <c r="K627" s="3" t="s">
        <v>496</v>
      </c>
      <c r="L627" s="4">
        <v>128640</v>
      </c>
      <c r="M627" s="4">
        <v>128.63999999999999</v>
      </c>
      <c r="N627" s="4">
        <v>1223000</v>
      </c>
      <c r="O627">
        <f t="shared" si="138"/>
        <v>9.5071517412935318</v>
      </c>
      <c r="P627" t="str">
        <f t="shared" si="139"/>
        <v>Glyphosate</v>
      </c>
      <c r="Q627" t="str">
        <f>VLOOKUP(P627,[1]Sheet1!$A$1:$C$40,2,FALSE)</f>
        <v>Nufosate</v>
      </c>
      <c r="R627" t="str">
        <f>VLOOKUP(P627,[1]Sheet1!$A$1:$C$40,3,FALSE)</f>
        <v>Herbicide</v>
      </c>
    </row>
    <row r="628" spans="1:18" ht="22" customHeight="1" x14ac:dyDescent="0.3">
      <c r="A628" s="5">
        <v>43563</v>
      </c>
      <c r="B628" s="12" t="str">
        <f t="shared" si="142"/>
        <v>April, 2019</v>
      </c>
      <c r="C628" s="12" t="str">
        <f t="shared" si="143"/>
        <v>April, 2019´</v>
      </c>
      <c r="D628" s="6" t="s">
        <v>64</v>
      </c>
      <c r="E628" s="13" t="s">
        <v>1938</v>
      </c>
      <c r="F628" s="6" t="s">
        <v>12</v>
      </c>
      <c r="G628" s="6" t="s">
        <v>242</v>
      </c>
      <c r="H628" s="6" t="s">
        <v>243</v>
      </c>
      <c r="I628" s="6" t="s">
        <v>15</v>
      </c>
      <c r="J628" s="6" t="s">
        <v>244</v>
      </c>
      <c r="K628" s="6" t="s">
        <v>496</v>
      </c>
      <c r="L628" s="7">
        <v>128640</v>
      </c>
      <c r="M628" s="7">
        <v>128.63999999999999</v>
      </c>
      <c r="N628" s="7">
        <v>1223000</v>
      </c>
      <c r="O628">
        <f t="shared" si="138"/>
        <v>9.5071517412935318</v>
      </c>
      <c r="P628" t="str">
        <f t="shared" si="139"/>
        <v>Glyphosate</v>
      </c>
      <c r="Q628" t="str">
        <f>VLOOKUP(P628,[1]Sheet1!$A$1:$C$40,2,FALSE)</f>
        <v>Nufosate</v>
      </c>
      <c r="R628" t="str">
        <f>VLOOKUP(P628,[1]Sheet1!$A$1:$C$40,3,FALSE)</f>
        <v>Herbicide</v>
      </c>
    </row>
    <row r="629" spans="1:18" ht="22" customHeight="1" x14ac:dyDescent="0.3">
      <c r="A629" s="2">
        <v>43563</v>
      </c>
      <c r="B629" s="12" t="str">
        <f t="shared" si="142"/>
        <v>April, 2019</v>
      </c>
      <c r="C629" s="12" t="str">
        <f t="shared" si="143"/>
        <v>April, 2019´</v>
      </c>
      <c r="D629" s="3" t="s">
        <v>64</v>
      </c>
      <c r="E629" s="9" t="s">
        <v>1938</v>
      </c>
      <c r="F629" s="3" t="s">
        <v>12</v>
      </c>
      <c r="G629" s="3" t="s">
        <v>242</v>
      </c>
      <c r="H629" s="3" t="s">
        <v>243</v>
      </c>
      <c r="I629" s="3" t="s">
        <v>15</v>
      </c>
      <c r="J629" s="3" t="s">
        <v>244</v>
      </c>
      <c r="K629" s="3" t="s">
        <v>496</v>
      </c>
      <c r="L629" s="4">
        <v>128640</v>
      </c>
      <c r="M629" s="4">
        <v>128.63999999999999</v>
      </c>
      <c r="N629" s="4">
        <v>1223000</v>
      </c>
      <c r="O629">
        <f t="shared" si="138"/>
        <v>9.5071517412935318</v>
      </c>
      <c r="P629" t="str">
        <f t="shared" si="139"/>
        <v>Glyphosate</v>
      </c>
      <c r="Q629" t="str">
        <f>VLOOKUP(P629,[1]Sheet1!$A$1:$C$40,2,FALSE)</f>
        <v>Nufosate</v>
      </c>
      <c r="R629" t="str">
        <f>VLOOKUP(P629,[1]Sheet1!$A$1:$C$40,3,FALSE)</f>
        <v>Herbicide</v>
      </c>
    </row>
    <row r="630" spans="1:18" ht="22" customHeight="1" x14ac:dyDescent="0.3">
      <c r="A630" s="5">
        <v>43562</v>
      </c>
      <c r="B630" s="12" t="str">
        <f t="shared" si="142"/>
        <v>April, 2019</v>
      </c>
      <c r="C630" s="12" t="str">
        <f t="shared" si="143"/>
        <v>April, 2019´</v>
      </c>
      <c r="D630" s="6" t="s">
        <v>37</v>
      </c>
      <c r="E630" s="13" t="s">
        <v>1938</v>
      </c>
      <c r="F630" s="6" t="s">
        <v>20</v>
      </c>
      <c r="G630" s="6" t="s">
        <v>86</v>
      </c>
      <c r="H630" s="6" t="s">
        <v>87</v>
      </c>
      <c r="I630" s="6" t="s">
        <v>21</v>
      </c>
      <c r="J630" s="6" t="s">
        <v>82</v>
      </c>
      <c r="K630" s="6" t="s">
        <v>497</v>
      </c>
      <c r="L630" s="7">
        <v>92020</v>
      </c>
      <c r="M630" s="7">
        <v>92.02</v>
      </c>
      <c r="N630" s="7">
        <v>221000</v>
      </c>
      <c r="O630">
        <f t="shared" si="138"/>
        <v>2.4016518148228645</v>
      </c>
      <c r="P630" t="s">
        <v>1915</v>
      </c>
      <c r="Q630" t="str">
        <f>VLOOKUP(P630,[1]Sheet1!$A$1:$C$40,2,FALSE)</f>
        <v>Not Identified</v>
      </c>
      <c r="R630" t="str">
        <f>VLOOKUP(P630,[1]Sheet1!$A$1:$C$40,3,FALSE)</f>
        <v>General Chemical</v>
      </c>
    </row>
    <row r="631" spans="1:18" ht="22" customHeight="1" x14ac:dyDescent="0.3">
      <c r="A631" s="2">
        <v>43562</v>
      </c>
      <c r="B631" s="12" t="str">
        <f t="shared" si="142"/>
        <v>April, 2019</v>
      </c>
      <c r="C631" s="12" t="str">
        <f t="shared" si="143"/>
        <v>April, 2019´</v>
      </c>
      <c r="D631" s="3" t="s">
        <v>37</v>
      </c>
      <c r="E631" s="9" t="s">
        <v>1938</v>
      </c>
      <c r="F631" s="3" t="s">
        <v>20</v>
      </c>
      <c r="G631" s="3" t="s">
        <v>86</v>
      </c>
      <c r="H631" s="3" t="s">
        <v>87</v>
      </c>
      <c r="I631" s="3" t="s">
        <v>21</v>
      </c>
      <c r="J631" s="3" t="s">
        <v>82</v>
      </c>
      <c r="K631" s="3" t="s">
        <v>497</v>
      </c>
      <c r="L631" s="4">
        <v>91810</v>
      </c>
      <c r="M631" s="4">
        <v>91.81</v>
      </c>
      <c r="N631" s="4">
        <v>221000</v>
      </c>
      <c r="O631">
        <f t="shared" si="138"/>
        <v>2.4071451911556476</v>
      </c>
      <c r="P631" t="s">
        <v>1915</v>
      </c>
      <c r="Q631" t="str">
        <f>VLOOKUP(P631,[1]Sheet1!$A$1:$C$40,2,FALSE)</f>
        <v>Not Identified</v>
      </c>
      <c r="R631" t="str">
        <f>VLOOKUP(P631,[1]Sheet1!$A$1:$C$40,3,FALSE)</f>
        <v>General Chemical</v>
      </c>
    </row>
    <row r="632" spans="1:18" ht="22" customHeight="1" x14ac:dyDescent="0.3">
      <c r="A632" s="5">
        <v>43559</v>
      </c>
      <c r="B632" s="12" t="str">
        <f t="shared" si="142"/>
        <v>April, 2019</v>
      </c>
      <c r="C632" s="12" t="str">
        <f t="shared" si="143"/>
        <v>April, 2019´</v>
      </c>
      <c r="D632" s="6" t="s">
        <v>64</v>
      </c>
      <c r="E632" s="13" t="s">
        <v>1938</v>
      </c>
      <c r="F632" s="6" t="s">
        <v>12</v>
      </c>
      <c r="G632" s="6" t="s">
        <v>498</v>
      </c>
      <c r="H632" s="6" t="s">
        <v>14</v>
      </c>
      <c r="I632" s="6" t="s">
        <v>15</v>
      </c>
      <c r="J632" s="6" t="s">
        <v>499</v>
      </c>
      <c r="K632" s="6" t="s">
        <v>500</v>
      </c>
      <c r="L632" s="7">
        <v>38875</v>
      </c>
      <c r="M632" s="7">
        <v>38.880000000000003</v>
      </c>
      <c r="N632" s="6" t="s">
        <v>107</v>
      </c>
      <c r="O632" t="e">
        <f t="shared" si="138"/>
        <v>#VALUE!</v>
      </c>
      <c r="P632" s="11" t="s">
        <v>1919</v>
      </c>
      <c r="Q632" t="str">
        <f>VLOOKUP(P632,[1]Sheet1!$A$1:$C$40,2,FALSE)</f>
        <v>Not Identified</v>
      </c>
      <c r="R632" t="str">
        <f>VLOOKUP(P632,[1]Sheet1!$A$1:$C$40,3,FALSE)</f>
        <v>Herbicide</v>
      </c>
    </row>
    <row r="633" spans="1:18" ht="22" customHeight="1" x14ac:dyDescent="0.3">
      <c r="A633" s="2">
        <v>43558</v>
      </c>
      <c r="B633" s="12" t="str">
        <f t="shared" si="142"/>
        <v>April, 2019</v>
      </c>
      <c r="C633" s="12" t="str">
        <f t="shared" si="143"/>
        <v>April, 2019´</v>
      </c>
      <c r="D633" s="3" t="s">
        <v>37</v>
      </c>
      <c r="E633" s="9" t="s">
        <v>1938</v>
      </c>
      <c r="F633" s="3" t="s">
        <v>20</v>
      </c>
      <c r="G633" s="3" t="s">
        <v>407</v>
      </c>
      <c r="H633" s="3" t="s">
        <v>409</v>
      </c>
      <c r="I633" s="3" t="s">
        <v>21</v>
      </c>
      <c r="J633" s="3" t="s">
        <v>102</v>
      </c>
      <c r="K633" s="3" t="s">
        <v>494</v>
      </c>
      <c r="L633" s="4">
        <v>115694</v>
      </c>
      <c r="M633" s="4">
        <v>115.69</v>
      </c>
      <c r="N633" s="4">
        <v>342000</v>
      </c>
      <c r="O633">
        <f t="shared" si="138"/>
        <v>2.9560737808356525</v>
      </c>
      <c r="P633" t="str">
        <f t="shared" ref="P633" si="148">IF(ISNUMBER(SEARCH("CLORPIRIFOS",K633)),"Chlorpyrifos",IF(ISNUMBER(SEARCH("TEBUCONAZOLE",K633)),"Tebuconazole",IF(ISNUMBER(SEARCH("ACID",K633)),"2,4-Dichlorophenoxyacetic acid",IF(ISNUMBER(SEARCH("ACETAMIPRID",K633)),"Acetamiprid",IF(ISNUMBER(SEARCH("NUFURON",K633)),"Metsulfuron",IF(ISNUMBER(SEARCH("MONOISOPROPYLAMINE",K633)),"Isopropylamine","FIX IT"))))))</f>
        <v>Isopropylamine</v>
      </c>
      <c r="Q633" t="str">
        <f>VLOOKUP(P633,[1]Sheet1!$A$1:$C$40,2,FALSE)</f>
        <v>Not Identified</v>
      </c>
      <c r="R633" t="str">
        <f>VLOOKUP(P633,[1]Sheet1!$A$1:$C$40,3,FALSE)</f>
        <v>General Chemical</v>
      </c>
    </row>
    <row r="634" spans="1:18" ht="22" customHeight="1" x14ac:dyDescent="0.3">
      <c r="A634" s="5">
        <v>43555</v>
      </c>
      <c r="B634" s="12" t="str">
        <f t="shared" si="142"/>
        <v>March, 2019</v>
      </c>
      <c r="C634" s="12" t="str">
        <f t="shared" si="143"/>
        <v>March, 2019´</v>
      </c>
      <c r="D634" s="6" t="s">
        <v>37</v>
      </c>
      <c r="E634" s="13" t="s">
        <v>1938</v>
      </c>
      <c r="F634" s="6" t="s">
        <v>20</v>
      </c>
      <c r="G634" s="6" t="s">
        <v>449</v>
      </c>
      <c r="H634" s="6" t="s">
        <v>73</v>
      </c>
      <c r="I634" s="6" t="s">
        <v>21</v>
      </c>
      <c r="J634" s="6" t="s">
        <v>264</v>
      </c>
      <c r="K634" s="6" t="s">
        <v>501</v>
      </c>
      <c r="L634" s="7">
        <v>37930</v>
      </c>
      <c r="M634" s="7">
        <v>37.93</v>
      </c>
      <c r="N634" s="6" t="s">
        <v>107</v>
      </c>
      <c r="O634" t="e">
        <f t="shared" si="138"/>
        <v>#VALUE!</v>
      </c>
      <c r="P634" t="str">
        <f>IF(ISNUMBER(SEARCH("XYLENE",K634)),"Xylene",IF(ISNUMBER(SEARCH("PARAQUAT",K634)),"Paraquat",IF(ISNUMBER(SEARCH("LUFENURON",K634)),"Lufenuron",IF(ISNUMBER(SEARCH("CLETHODIM",K634)),"Clethodim",IF(ISNUMBER(SEARCH("ABAMECTIN",K634)),"Abamectin")))))</f>
        <v>Xylene</v>
      </c>
      <c r="Q634" t="str">
        <f>VLOOKUP(P634,[1]Sheet1!$A$1:$C$40,2,FALSE)</f>
        <v>Not Identified</v>
      </c>
      <c r="R634" t="str">
        <f>VLOOKUP(P634,[1]Sheet1!$A$1:$C$40,3,FALSE)</f>
        <v>General Chemical</v>
      </c>
    </row>
    <row r="635" spans="1:18" ht="22" customHeight="1" x14ac:dyDescent="0.3">
      <c r="A635" s="2">
        <v>43555</v>
      </c>
      <c r="B635" s="12" t="str">
        <f t="shared" si="142"/>
        <v>March, 2019</v>
      </c>
      <c r="C635" s="12" t="str">
        <f t="shared" si="143"/>
        <v>March, 2019´</v>
      </c>
      <c r="D635" s="3" t="s">
        <v>37</v>
      </c>
      <c r="E635" s="9" t="s">
        <v>1938</v>
      </c>
      <c r="F635" s="3" t="s">
        <v>20</v>
      </c>
      <c r="G635" s="3" t="s">
        <v>38</v>
      </c>
      <c r="H635" s="3" t="s">
        <v>39</v>
      </c>
      <c r="I635" s="3" t="s">
        <v>21</v>
      </c>
      <c r="J635" s="3" t="s">
        <v>40</v>
      </c>
      <c r="K635" s="3" t="s">
        <v>502</v>
      </c>
      <c r="L635" s="4">
        <v>21375</v>
      </c>
      <c r="M635" s="4">
        <v>21.38</v>
      </c>
      <c r="N635" s="4">
        <v>204000</v>
      </c>
      <c r="O635">
        <f t="shared" si="138"/>
        <v>9.5438596491228065</v>
      </c>
      <c r="P635" t="str">
        <f t="shared" si="139"/>
        <v>Cyhalothrin</v>
      </c>
      <c r="Q635" t="str">
        <f>VLOOKUP(P635,[1]Sheet1!$A$1:$C$40,2,FALSE)</f>
        <v>Kaiso</v>
      </c>
      <c r="R635" t="str">
        <f>VLOOKUP(P635,[1]Sheet1!$A$1:$C$40,3,FALSE)</f>
        <v>Pesticide</v>
      </c>
    </row>
    <row r="636" spans="1:18" ht="22" customHeight="1" x14ac:dyDescent="0.3">
      <c r="A636" s="5">
        <v>43554</v>
      </c>
      <c r="B636" s="12" t="str">
        <f t="shared" si="142"/>
        <v>March, 2019</v>
      </c>
      <c r="C636" s="12" t="str">
        <f t="shared" si="143"/>
        <v>March, 2019´</v>
      </c>
      <c r="D636" s="6" t="s">
        <v>37</v>
      </c>
      <c r="E636" s="13" t="s">
        <v>1938</v>
      </c>
      <c r="F636" s="6" t="s">
        <v>20</v>
      </c>
      <c r="G636" s="6" t="s">
        <v>171</v>
      </c>
      <c r="H636" s="6" t="s">
        <v>34</v>
      </c>
      <c r="I636" s="6" t="s">
        <v>21</v>
      </c>
      <c r="J636" s="6" t="s">
        <v>35</v>
      </c>
      <c r="K636" s="6" t="s">
        <v>503</v>
      </c>
      <c r="L636" s="7">
        <v>22032</v>
      </c>
      <c r="M636" s="7">
        <v>22.03</v>
      </c>
      <c r="N636" s="7">
        <v>993000</v>
      </c>
      <c r="O636">
        <f t="shared" ref="O636:O697" si="149">N636/L636</f>
        <v>45.070806100217865</v>
      </c>
      <c r="P636" t="str">
        <f t="shared" ref="P636:P695" si="150">IF(ISNUMBER(SEARCH("IMAZETHAPYR",K636)),"Imazethapyr",IF(ISNUMBER(SEARCH("NIPPON 40",K636)),"Nicosulfuron",IF(ISNUMBER(SEARCH("PICLORAM",K636)),"Picloram",IF(ISNUMBER(SEARCH("GLYPHOSATE",K636)),"Glyphosate",IF(ISNUMBER(SEARCH("FLUTRIAFOL",K636)),"Flutriafol",IF(ISNUMBER(SEARCH("IMIDACLOPRID",K636)),"Imidacloprid",IF(ISNUMBER(SEARCH("CYHALOTHRIN",K636)),"Cyhalothrin","FIX IT")))))))</f>
        <v>Imidacloprid</v>
      </c>
      <c r="Q636" t="str">
        <f>VLOOKUP(P636,[1]Sheet1!$A$1:$C$40,2,FALSE)</f>
        <v>Nuprid</v>
      </c>
      <c r="R636" t="str">
        <f>VLOOKUP(P636,[1]Sheet1!$A$1:$C$40,3,FALSE)</f>
        <v>Insecticide</v>
      </c>
    </row>
    <row r="637" spans="1:18" ht="22" customHeight="1" x14ac:dyDescent="0.3">
      <c r="A637" s="2">
        <v>43554</v>
      </c>
      <c r="B637" s="12" t="str">
        <f t="shared" si="142"/>
        <v>March, 2019</v>
      </c>
      <c r="C637" s="12" t="str">
        <f t="shared" si="143"/>
        <v>March, 2019´</v>
      </c>
      <c r="D637" s="3" t="s">
        <v>37</v>
      </c>
      <c r="E637" s="9" t="s">
        <v>1938</v>
      </c>
      <c r="F637" s="3" t="s">
        <v>20</v>
      </c>
      <c r="G637" s="3" t="s">
        <v>171</v>
      </c>
      <c r="H637" s="3" t="s">
        <v>34</v>
      </c>
      <c r="I637" s="3" t="s">
        <v>21</v>
      </c>
      <c r="J637" s="3" t="s">
        <v>35</v>
      </c>
      <c r="K637" s="3" t="s">
        <v>503</v>
      </c>
      <c r="L637" s="4">
        <v>22032</v>
      </c>
      <c r="M637" s="4">
        <v>22.03</v>
      </c>
      <c r="N637" s="4">
        <v>993000</v>
      </c>
      <c r="O637">
        <f t="shared" si="149"/>
        <v>45.070806100217865</v>
      </c>
      <c r="P637" t="str">
        <f t="shared" si="150"/>
        <v>Imidacloprid</v>
      </c>
      <c r="Q637" t="str">
        <f>VLOOKUP(P637,[1]Sheet1!$A$1:$C$40,2,FALSE)</f>
        <v>Nuprid</v>
      </c>
      <c r="R637" t="str">
        <f>VLOOKUP(P637,[1]Sheet1!$A$1:$C$40,3,FALSE)</f>
        <v>Insecticide</v>
      </c>
    </row>
    <row r="638" spans="1:18" ht="22" customHeight="1" x14ac:dyDescent="0.3">
      <c r="A638" s="5">
        <v>43554</v>
      </c>
      <c r="B638" s="12" t="str">
        <f t="shared" si="142"/>
        <v>March, 2019</v>
      </c>
      <c r="C638" s="12" t="str">
        <f t="shared" si="143"/>
        <v>March, 2019´</v>
      </c>
      <c r="D638" s="6" t="s">
        <v>37</v>
      </c>
      <c r="E638" s="13" t="s">
        <v>1938</v>
      </c>
      <c r="F638" s="6" t="s">
        <v>20</v>
      </c>
      <c r="G638" s="6" t="s">
        <v>80</v>
      </c>
      <c r="H638" s="6" t="s">
        <v>81</v>
      </c>
      <c r="I638" s="6" t="s">
        <v>21</v>
      </c>
      <c r="J638" s="6" t="s">
        <v>82</v>
      </c>
      <c r="K638" s="6" t="s">
        <v>504</v>
      </c>
      <c r="L638" s="7">
        <v>111460</v>
      </c>
      <c r="M638" s="7">
        <v>111.46</v>
      </c>
      <c r="N638" s="7">
        <v>239000</v>
      </c>
      <c r="O638">
        <f t="shared" si="149"/>
        <v>2.1442670016149292</v>
      </c>
      <c r="P638" t="str">
        <f>IF(ISNUMBER(SEARCH("TRITON",K638)),"Surfactant",IF(ISNUMBER(SEARCH("DIMETHYLAMINE",K638)),"Dimethylamine",IF(ISNUMBER(SEARCH("FLUAZINAN",K638)),"Fluazinan","FIX IT")))</f>
        <v>Dimethylamine</v>
      </c>
      <c r="Q638" t="str">
        <f>VLOOKUP(P638,[1]Sheet1!$A$1:$C$40,2,FALSE)</f>
        <v>Not Identified</v>
      </c>
      <c r="R638" t="str">
        <f>VLOOKUP(P638,[1]Sheet1!$A$1:$C$40,3,FALSE)</f>
        <v>General Chemical</v>
      </c>
    </row>
    <row r="639" spans="1:18" ht="22" customHeight="1" x14ac:dyDescent="0.3">
      <c r="A639" s="2">
        <v>43554</v>
      </c>
      <c r="B639" s="12" t="str">
        <f t="shared" si="142"/>
        <v>March, 2019</v>
      </c>
      <c r="C639" s="12" t="str">
        <f t="shared" si="143"/>
        <v>March, 2019´</v>
      </c>
      <c r="D639" s="3" t="s">
        <v>37</v>
      </c>
      <c r="E639" s="9" t="s">
        <v>1938</v>
      </c>
      <c r="F639" s="3" t="s">
        <v>20</v>
      </c>
      <c r="G639" s="3" t="s">
        <v>171</v>
      </c>
      <c r="H639" s="3" t="s">
        <v>34</v>
      </c>
      <c r="I639" s="3" t="s">
        <v>21</v>
      </c>
      <c r="J639" s="3" t="s">
        <v>35</v>
      </c>
      <c r="K639" s="3" t="s">
        <v>505</v>
      </c>
      <c r="L639" s="4">
        <v>22032</v>
      </c>
      <c r="M639" s="4">
        <v>22.03</v>
      </c>
      <c r="N639" s="4">
        <v>993000</v>
      </c>
      <c r="O639">
        <f t="shared" si="149"/>
        <v>45.070806100217865</v>
      </c>
      <c r="P639" t="str">
        <f t="shared" si="150"/>
        <v>Imidacloprid</v>
      </c>
      <c r="Q639" t="str">
        <f>VLOOKUP(P639,[1]Sheet1!$A$1:$C$40,2,FALSE)</f>
        <v>Nuprid</v>
      </c>
      <c r="R639" t="str">
        <f>VLOOKUP(P639,[1]Sheet1!$A$1:$C$40,3,FALSE)</f>
        <v>Insecticide</v>
      </c>
    </row>
    <row r="640" spans="1:18" ht="22" customHeight="1" x14ac:dyDescent="0.3">
      <c r="A640" s="5">
        <v>43550</v>
      </c>
      <c r="B640" s="12" t="str">
        <f t="shared" si="142"/>
        <v>March, 2019</v>
      </c>
      <c r="C640" s="12" t="str">
        <f t="shared" si="143"/>
        <v>March, 2019´</v>
      </c>
      <c r="D640" s="6" t="s">
        <v>37</v>
      </c>
      <c r="E640" s="13" t="s">
        <v>1938</v>
      </c>
      <c r="F640" s="6" t="s">
        <v>20</v>
      </c>
      <c r="G640" s="6" t="s">
        <v>51</v>
      </c>
      <c r="H640" s="6" t="s">
        <v>28</v>
      </c>
      <c r="I640" s="6" t="s">
        <v>21</v>
      </c>
      <c r="J640" s="6" t="s">
        <v>29</v>
      </c>
      <c r="K640" s="6" t="s">
        <v>506</v>
      </c>
      <c r="L640" s="7">
        <v>122880</v>
      </c>
      <c r="M640" s="7">
        <v>122.88</v>
      </c>
      <c r="N640" s="7">
        <v>948000</v>
      </c>
      <c r="O640">
        <f t="shared" si="149"/>
        <v>7.71484375</v>
      </c>
      <c r="P640" t="str">
        <f>IF(ISNUMBER(SEARCH("CLORPIRIFOS",K640)),"Chlorpyrifos",IF(ISNUMBER(SEARCH("TEBUCONAZOLE",K640)),"Tebuconazole",IF(ISNUMBER(SEARCH("ACID",K640)),"2,4-Dichlorophenoxyacetic acid",IF(ISNUMBER(SEARCH("ACETAMIPRID",K640)),"Acetamiprid",IF(ISNUMBER(SEARCH("NUFURON",K640)),"Metsulfuron",IF(ISNUMBER(SEARCH("MONOISOPROPYLAMINE",K640)),"Isopropylamine","FIX IT"))))))</f>
        <v>2,4-Dichlorophenoxyacetic acid</v>
      </c>
      <c r="Q640" t="str">
        <f>VLOOKUP(P640,[1]Sheet1!$A$1:$C$40,2,FALSE)</f>
        <v>2,4 D</v>
      </c>
      <c r="R640" t="str">
        <f>VLOOKUP(P640,[1]Sheet1!$A$1:$C$40,3,FALSE)</f>
        <v>Herbicide</v>
      </c>
    </row>
    <row r="641" spans="1:18" ht="22" customHeight="1" x14ac:dyDescent="0.3">
      <c r="A641" s="2">
        <v>43547</v>
      </c>
      <c r="B641" s="12" t="str">
        <f t="shared" si="142"/>
        <v>March, 2019</v>
      </c>
      <c r="C641" s="12" t="str">
        <f t="shared" si="143"/>
        <v>March, 2019´</v>
      </c>
      <c r="D641" s="3" t="s">
        <v>37</v>
      </c>
      <c r="E641" s="9" t="s">
        <v>1938</v>
      </c>
      <c r="F641" s="3" t="s">
        <v>20</v>
      </c>
      <c r="G641" s="3" t="s">
        <v>38</v>
      </c>
      <c r="H641" s="3" t="s">
        <v>39</v>
      </c>
      <c r="I641" s="3" t="s">
        <v>21</v>
      </c>
      <c r="J641" s="3" t="s">
        <v>40</v>
      </c>
      <c r="K641" s="3" t="s">
        <v>507</v>
      </c>
      <c r="L641" s="4">
        <v>21375</v>
      </c>
      <c r="M641" s="4">
        <v>21.38</v>
      </c>
      <c r="N641" s="4">
        <v>204000</v>
      </c>
      <c r="O641">
        <f t="shared" si="149"/>
        <v>9.5438596491228065</v>
      </c>
      <c r="P641" t="str">
        <f t="shared" si="150"/>
        <v>Cyhalothrin</v>
      </c>
      <c r="Q641" t="str">
        <f>VLOOKUP(P641,[1]Sheet1!$A$1:$C$40,2,FALSE)</f>
        <v>Kaiso</v>
      </c>
      <c r="R641" t="str">
        <f>VLOOKUP(P641,[1]Sheet1!$A$1:$C$40,3,FALSE)</f>
        <v>Pesticide</v>
      </c>
    </row>
    <row r="642" spans="1:18" ht="22" customHeight="1" x14ac:dyDescent="0.3">
      <c r="A642" s="2">
        <v>43542</v>
      </c>
      <c r="B642" s="12" t="str">
        <f t="shared" si="142"/>
        <v>March, 2019</v>
      </c>
      <c r="C642" s="12" t="str">
        <f t="shared" si="143"/>
        <v>March, 2019´</v>
      </c>
      <c r="D642" s="3" t="s">
        <v>37</v>
      </c>
      <c r="E642" s="13" t="s">
        <v>1938</v>
      </c>
      <c r="F642" s="3" t="s">
        <v>20</v>
      </c>
      <c r="G642" s="3" t="s">
        <v>27</v>
      </c>
      <c r="H642" s="3" t="s">
        <v>28</v>
      </c>
      <c r="I642" s="3" t="s">
        <v>21</v>
      </c>
      <c r="J642" s="3" t="s">
        <v>29</v>
      </c>
      <c r="K642" s="3" t="s">
        <v>508</v>
      </c>
      <c r="L642" s="4">
        <v>163840</v>
      </c>
      <c r="M642" s="4">
        <v>163.84</v>
      </c>
      <c r="N642" s="4">
        <v>1264000</v>
      </c>
      <c r="O642">
        <f t="shared" si="149"/>
        <v>7.71484375</v>
      </c>
      <c r="P642" t="str">
        <f t="shared" ref="P642" si="151">IF(ISNUMBER(SEARCH("CLORPIRIFOS",K642)),"Chlorpyrifos",IF(ISNUMBER(SEARCH("TEBUCONAZOLE",K642)),"Tebuconazole",IF(ISNUMBER(SEARCH("ACID",K642)),"2,4-Dichlorophenoxyacetic acid",IF(ISNUMBER(SEARCH("ACETAMIPRID",K642)),"Acetamiprid",IF(ISNUMBER(SEARCH("NUFURON",K642)),"Metsulfuron",IF(ISNUMBER(SEARCH("MONOISOPROPYLAMINE",K642)),"Isopropylamine","FIX IT"))))))</f>
        <v>2,4-Dichlorophenoxyacetic acid</v>
      </c>
      <c r="Q642" t="str">
        <f>VLOOKUP(P642,[1]Sheet1!$A$1:$C$40,2,FALSE)</f>
        <v>2,4 D</v>
      </c>
      <c r="R642" t="str">
        <f>VLOOKUP(P642,[1]Sheet1!$A$1:$C$40,3,FALSE)</f>
        <v>Herbicide</v>
      </c>
    </row>
    <row r="643" spans="1:18" ht="22" customHeight="1" x14ac:dyDescent="0.3">
      <c r="A643" s="5">
        <v>43541</v>
      </c>
      <c r="B643" s="12" t="str">
        <f t="shared" ref="B643:B706" si="152">TEXT(A643,"MMMM, YYYY")</f>
        <v>March, 2019</v>
      </c>
      <c r="C643" s="12" t="str">
        <f t="shared" ref="C643:C706" si="153">B643&amp;"´"</f>
        <v>March, 2019´</v>
      </c>
      <c r="D643" s="6" t="s">
        <v>37</v>
      </c>
      <c r="E643" s="9" t="s">
        <v>1938</v>
      </c>
      <c r="F643" s="6" t="s">
        <v>20</v>
      </c>
      <c r="G643" s="6" t="s">
        <v>38</v>
      </c>
      <c r="H643" s="6" t="s">
        <v>39</v>
      </c>
      <c r="I643" s="6" t="s">
        <v>21</v>
      </c>
      <c r="J643" s="6" t="s">
        <v>40</v>
      </c>
      <c r="K643" s="6" t="s">
        <v>509</v>
      </c>
      <c r="L643" s="7">
        <v>21375</v>
      </c>
      <c r="M643" s="7">
        <v>21.38</v>
      </c>
      <c r="N643" s="7">
        <v>204000</v>
      </c>
      <c r="O643">
        <f t="shared" si="149"/>
        <v>9.5438596491228065</v>
      </c>
      <c r="P643" t="str">
        <f t="shared" si="150"/>
        <v>Cyhalothrin</v>
      </c>
      <c r="Q643" t="str">
        <f>VLOOKUP(P643,[1]Sheet1!$A$1:$C$40,2,FALSE)</f>
        <v>Kaiso</v>
      </c>
      <c r="R643" t="str">
        <f>VLOOKUP(P643,[1]Sheet1!$A$1:$C$40,3,FALSE)</f>
        <v>Pesticide</v>
      </c>
    </row>
    <row r="644" spans="1:18" ht="22" customHeight="1" x14ac:dyDescent="0.3">
      <c r="A644" s="2">
        <v>43541</v>
      </c>
      <c r="B644" s="12" t="str">
        <f t="shared" si="152"/>
        <v>March, 2019</v>
      </c>
      <c r="C644" s="12" t="str">
        <f t="shared" si="153"/>
        <v>March, 2019´</v>
      </c>
      <c r="D644" s="3" t="s">
        <v>37</v>
      </c>
      <c r="E644" s="13" t="s">
        <v>1938</v>
      </c>
      <c r="F644" s="3" t="s">
        <v>20</v>
      </c>
      <c r="G644" s="3" t="s">
        <v>38</v>
      </c>
      <c r="H644" s="3" t="s">
        <v>39</v>
      </c>
      <c r="I644" s="3" t="s">
        <v>21</v>
      </c>
      <c r="J644" s="3" t="s">
        <v>40</v>
      </c>
      <c r="K644" s="3" t="s">
        <v>510</v>
      </c>
      <c r="L644" s="4">
        <v>21375</v>
      </c>
      <c r="M644" s="4">
        <v>21.38</v>
      </c>
      <c r="N644" s="4">
        <v>204000</v>
      </c>
      <c r="O644">
        <f t="shared" si="149"/>
        <v>9.5438596491228065</v>
      </c>
      <c r="P644" t="str">
        <f t="shared" si="150"/>
        <v>Cyhalothrin</v>
      </c>
      <c r="Q644" t="str">
        <f>VLOOKUP(P644,[1]Sheet1!$A$1:$C$40,2,FALSE)</f>
        <v>Kaiso</v>
      </c>
      <c r="R644" t="str">
        <f>VLOOKUP(P644,[1]Sheet1!$A$1:$C$40,3,FALSE)</f>
        <v>Pesticide</v>
      </c>
    </row>
    <row r="645" spans="1:18" ht="22" customHeight="1" x14ac:dyDescent="0.3">
      <c r="A645" s="5">
        <v>43536</v>
      </c>
      <c r="B645" s="12" t="str">
        <f t="shared" si="152"/>
        <v>March, 2019</v>
      </c>
      <c r="C645" s="12" t="str">
        <f t="shared" si="153"/>
        <v>March, 2019´</v>
      </c>
      <c r="D645" s="6" t="s">
        <v>37</v>
      </c>
      <c r="E645" s="9" t="s">
        <v>1938</v>
      </c>
      <c r="F645" s="6" t="s">
        <v>20</v>
      </c>
      <c r="G645" s="6" t="s">
        <v>76</v>
      </c>
      <c r="H645" s="6" t="s">
        <v>73</v>
      </c>
      <c r="I645" s="6" t="s">
        <v>21</v>
      </c>
      <c r="J645" s="6" t="s">
        <v>77</v>
      </c>
      <c r="K645" s="6" t="s">
        <v>511</v>
      </c>
      <c r="L645" s="7">
        <v>55024</v>
      </c>
      <c r="M645" s="7">
        <v>55.02</v>
      </c>
      <c r="N645" s="7">
        <v>138000</v>
      </c>
      <c r="O645">
        <f t="shared" si="149"/>
        <v>2.5079965106135504</v>
      </c>
      <c r="P645" t="str">
        <f>IF(ISNUMBER(SEARCH("TRITON",K645)),"Surfactant",IF(ISNUMBER(SEARCH("DIMETHYLAMINE",K645)),"Dimethylamine",IF(ISNUMBER(SEARCH("FLUAZINAN",K645)),"Fluazinan","FIX IT")))</f>
        <v>Surfactant</v>
      </c>
      <c r="Q645" t="str">
        <f>VLOOKUP(P645,[1]Sheet1!$A$1:$C$40,2,FALSE)</f>
        <v>Triton</v>
      </c>
      <c r="R645" t="str">
        <f>VLOOKUP(P645,[1]Sheet1!$A$1:$C$40,3,FALSE)</f>
        <v>Surfactant</v>
      </c>
    </row>
    <row r="646" spans="1:18" ht="22" customHeight="1" x14ac:dyDescent="0.3">
      <c r="A646" s="2">
        <v>43535</v>
      </c>
      <c r="B646" s="12" t="str">
        <f t="shared" si="152"/>
        <v>March, 2019</v>
      </c>
      <c r="C646" s="12" t="str">
        <f t="shared" si="153"/>
        <v>March, 2019´</v>
      </c>
      <c r="D646" s="3" t="s">
        <v>37</v>
      </c>
      <c r="E646" s="13" t="s">
        <v>1938</v>
      </c>
      <c r="F646" s="3" t="s">
        <v>20</v>
      </c>
      <c r="G646" s="3" t="s">
        <v>171</v>
      </c>
      <c r="H646" s="3" t="s">
        <v>34</v>
      </c>
      <c r="I646" s="3" t="s">
        <v>21</v>
      </c>
      <c r="J646" s="3" t="s">
        <v>35</v>
      </c>
      <c r="K646" s="3" t="s">
        <v>512</v>
      </c>
      <c r="L646" s="4">
        <v>22032</v>
      </c>
      <c r="M646" s="4">
        <v>22.03</v>
      </c>
      <c r="N646" s="4">
        <v>993000</v>
      </c>
      <c r="O646">
        <f t="shared" si="149"/>
        <v>45.070806100217865</v>
      </c>
      <c r="P646" t="str">
        <f t="shared" si="150"/>
        <v>Imidacloprid</v>
      </c>
      <c r="Q646" t="str">
        <f>VLOOKUP(P646,[1]Sheet1!$A$1:$C$40,2,FALSE)</f>
        <v>Nuprid</v>
      </c>
      <c r="R646" t="str">
        <f>VLOOKUP(P646,[1]Sheet1!$A$1:$C$40,3,FALSE)</f>
        <v>Insecticide</v>
      </c>
    </row>
    <row r="647" spans="1:18" ht="22" customHeight="1" x14ac:dyDescent="0.3">
      <c r="A647" s="5">
        <v>43535</v>
      </c>
      <c r="B647" s="12" t="str">
        <f t="shared" si="152"/>
        <v>March, 2019</v>
      </c>
      <c r="C647" s="12" t="str">
        <f t="shared" si="153"/>
        <v>March, 2019´</v>
      </c>
      <c r="D647" s="6" t="s">
        <v>37</v>
      </c>
      <c r="E647" s="9" t="s">
        <v>1938</v>
      </c>
      <c r="F647" s="6" t="s">
        <v>20</v>
      </c>
      <c r="G647" s="6" t="s">
        <v>38</v>
      </c>
      <c r="H647" s="6" t="s">
        <v>39</v>
      </c>
      <c r="I647" s="6" t="s">
        <v>21</v>
      </c>
      <c r="J647" s="6" t="s">
        <v>40</v>
      </c>
      <c r="K647" s="6" t="s">
        <v>513</v>
      </c>
      <c r="L647" s="7">
        <v>42750</v>
      </c>
      <c r="M647" s="7">
        <v>42.75</v>
      </c>
      <c r="N647" s="7">
        <v>409000</v>
      </c>
      <c r="O647">
        <f t="shared" si="149"/>
        <v>9.5672514619883042</v>
      </c>
      <c r="P647" t="str">
        <f t="shared" si="150"/>
        <v>Cyhalothrin</v>
      </c>
      <c r="Q647" t="str">
        <f>VLOOKUP(P647,[1]Sheet1!$A$1:$C$40,2,FALSE)</f>
        <v>Kaiso</v>
      </c>
      <c r="R647" t="str">
        <f>VLOOKUP(P647,[1]Sheet1!$A$1:$C$40,3,FALSE)</f>
        <v>Pesticide</v>
      </c>
    </row>
    <row r="648" spans="1:18" ht="22" customHeight="1" x14ac:dyDescent="0.3">
      <c r="A648" s="5">
        <v>43535</v>
      </c>
      <c r="B648" s="12" t="str">
        <f t="shared" si="152"/>
        <v>March, 2019</v>
      </c>
      <c r="C648" s="12" t="str">
        <f t="shared" si="153"/>
        <v>March, 2019´</v>
      </c>
      <c r="D648" s="6" t="s">
        <v>64</v>
      </c>
      <c r="E648" s="13" t="s">
        <v>1938</v>
      </c>
      <c r="F648" s="6" t="s">
        <v>12</v>
      </c>
      <c r="G648" s="6" t="s">
        <v>180</v>
      </c>
      <c r="H648" s="6" t="s">
        <v>14</v>
      </c>
      <c r="I648" s="6" t="s">
        <v>15</v>
      </c>
      <c r="J648" s="6" t="s">
        <v>169</v>
      </c>
      <c r="K648" s="6" t="s">
        <v>514</v>
      </c>
      <c r="L648" s="7">
        <v>10300</v>
      </c>
      <c r="M648" s="7">
        <v>10.3</v>
      </c>
      <c r="N648" s="7">
        <v>324000</v>
      </c>
      <c r="O648">
        <f t="shared" si="149"/>
        <v>31.456310679611651</v>
      </c>
      <c r="P648" t="str">
        <f t="shared" ref="P648" si="154">IF(ISNUMBER(SEARCH("FLUAZINAN",K648)),"Fluazinan",IF(ISNUMBER(SEARCH("CYPERMETHRIN",K648)),"Cypermethrin",IF(ISNUMBER(SEARCH("IMAZETAPIR",K648)),"Imazetapyr",IF(ISNUMBER(SEARCH("FIPRONIL",K648)),"Fipronil","FIX IT"))))</f>
        <v>Fipronil</v>
      </c>
      <c r="Q648" t="str">
        <f>VLOOKUP(P648,[1]Sheet1!$A$1:$C$40,2,FALSE)</f>
        <v>Not Identified</v>
      </c>
      <c r="R648" t="str">
        <f>VLOOKUP(P648,[1]Sheet1!$A$1:$C$40,3,FALSE)</f>
        <v>Insecticide</v>
      </c>
    </row>
    <row r="649" spans="1:18" ht="22" customHeight="1" x14ac:dyDescent="0.3">
      <c r="A649" s="2">
        <v>43535</v>
      </c>
      <c r="B649" s="12" t="str">
        <f t="shared" si="152"/>
        <v>March, 2019</v>
      </c>
      <c r="C649" s="12" t="str">
        <f t="shared" si="153"/>
        <v>March, 2019´</v>
      </c>
      <c r="D649" s="3" t="s">
        <v>37</v>
      </c>
      <c r="E649" s="9" t="s">
        <v>1938</v>
      </c>
      <c r="F649" s="3" t="s">
        <v>20</v>
      </c>
      <c r="G649" s="3" t="s">
        <v>407</v>
      </c>
      <c r="H649" s="3" t="s">
        <v>409</v>
      </c>
      <c r="I649" s="3" t="s">
        <v>21</v>
      </c>
      <c r="J649" s="3" t="s">
        <v>102</v>
      </c>
      <c r="K649" s="3" t="s">
        <v>515</v>
      </c>
      <c r="L649" s="4">
        <v>29003</v>
      </c>
      <c r="M649" s="4">
        <v>29</v>
      </c>
      <c r="N649" s="4">
        <v>85600</v>
      </c>
      <c r="O649">
        <f t="shared" si="149"/>
        <v>2.9514188187428885</v>
      </c>
      <c r="P649" t="str">
        <f>IF(ISNUMBER(SEARCH("CIPERMET",K649)),"Cypermethrin",IF(ISNUMBER(SEARCH("MANFIL",K649)),"Mancozeb",IF(ISNUMBER(SEARCH("ISOPROPYLAMINE",K649)),"Isopropylamine",IF(ISNUMBER(SEARCH("CARBENDAZIN",K649)),"Carbendazin",IF(ISNUMBER(SEARCH("CHLORPYRIFOS",K649)),"Chlorpyrifos","FIX IT")))))</f>
        <v>Isopropylamine</v>
      </c>
      <c r="Q649" t="str">
        <f>VLOOKUP(P649,[1]Sheet1!$A$1:$C$40,2,FALSE)</f>
        <v>Not Identified</v>
      </c>
      <c r="R649" t="str">
        <f>VLOOKUP(P649,[1]Sheet1!$A$1:$C$40,3,FALSE)</f>
        <v>General Chemical</v>
      </c>
    </row>
    <row r="650" spans="1:18" ht="22" customHeight="1" x14ac:dyDescent="0.3">
      <c r="A650" s="5">
        <v>43535</v>
      </c>
      <c r="B650" s="12" t="str">
        <f t="shared" si="152"/>
        <v>March, 2019</v>
      </c>
      <c r="C650" s="12" t="str">
        <f t="shared" si="153"/>
        <v>March, 2019´</v>
      </c>
      <c r="D650" s="6" t="s">
        <v>37</v>
      </c>
      <c r="E650" s="13" t="s">
        <v>1938</v>
      </c>
      <c r="F650" s="6" t="s">
        <v>20</v>
      </c>
      <c r="G650" s="6" t="s">
        <v>171</v>
      </c>
      <c r="H650" s="6" t="s">
        <v>34</v>
      </c>
      <c r="I650" s="6" t="s">
        <v>21</v>
      </c>
      <c r="J650" s="6" t="s">
        <v>35</v>
      </c>
      <c r="K650" s="6" t="s">
        <v>516</v>
      </c>
      <c r="L650" s="7">
        <v>44064</v>
      </c>
      <c r="M650" s="7">
        <v>44.06</v>
      </c>
      <c r="N650" s="7">
        <v>1985000</v>
      </c>
      <c r="O650">
        <f t="shared" si="149"/>
        <v>45.048111837327525</v>
      </c>
      <c r="P650" t="str">
        <f t="shared" si="150"/>
        <v>Imidacloprid</v>
      </c>
      <c r="Q650" t="str">
        <f>VLOOKUP(P650,[1]Sheet1!$A$1:$C$40,2,FALSE)</f>
        <v>Nuprid</v>
      </c>
      <c r="R650" t="str">
        <f>VLOOKUP(P650,[1]Sheet1!$A$1:$C$40,3,FALSE)</f>
        <v>Insecticide</v>
      </c>
    </row>
    <row r="651" spans="1:18" ht="22" customHeight="1" x14ac:dyDescent="0.3">
      <c r="A651" s="2">
        <v>43529</v>
      </c>
      <c r="B651" s="12" t="str">
        <f t="shared" si="152"/>
        <v>March, 2019</v>
      </c>
      <c r="C651" s="12" t="str">
        <f t="shared" si="153"/>
        <v>March, 2019´</v>
      </c>
      <c r="D651" s="3" t="s">
        <v>64</v>
      </c>
      <c r="E651" s="9" t="s">
        <v>1938</v>
      </c>
      <c r="F651" s="3" t="s">
        <v>12</v>
      </c>
      <c r="G651" s="3" t="s">
        <v>242</v>
      </c>
      <c r="H651" s="3" t="s">
        <v>243</v>
      </c>
      <c r="I651" s="3" t="s">
        <v>15</v>
      </c>
      <c r="J651" s="3" t="s">
        <v>244</v>
      </c>
      <c r="K651" s="3" t="s">
        <v>517</v>
      </c>
      <c r="L651" s="4">
        <v>42880</v>
      </c>
      <c r="M651" s="4">
        <v>42.88</v>
      </c>
      <c r="N651" s="4">
        <v>383000</v>
      </c>
      <c r="O651">
        <f t="shared" si="149"/>
        <v>8.9319029850746272</v>
      </c>
      <c r="P651" t="str">
        <f t="shared" si="150"/>
        <v>Glyphosate</v>
      </c>
      <c r="Q651" t="str">
        <f>VLOOKUP(P651,[1]Sheet1!$A$1:$C$40,2,FALSE)</f>
        <v>Nufosate</v>
      </c>
      <c r="R651" t="str">
        <f>VLOOKUP(P651,[1]Sheet1!$A$1:$C$40,3,FALSE)</f>
        <v>Herbicide</v>
      </c>
    </row>
    <row r="652" spans="1:18" ht="22" customHeight="1" x14ac:dyDescent="0.3">
      <c r="A652" s="5">
        <v>43527</v>
      </c>
      <c r="B652" s="12" t="str">
        <f t="shared" si="152"/>
        <v>March, 2019</v>
      </c>
      <c r="C652" s="12" t="str">
        <f t="shared" si="153"/>
        <v>March, 2019´</v>
      </c>
      <c r="D652" s="6" t="s">
        <v>37</v>
      </c>
      <c r="E652" s="13" t="s">
        <v>1938</v>
      </c>
      <c r="F652" s="6" t="s">
        <v>20</v>
      </c>
      <c r="G652" s="6" t="s">
        <v>38</v>
      </c>
      <c r="H652" s="6" t="s">
        <v>39</v>
      </c>
      <c r="I652" s="6" t="s">
        <v>21</v>
      </c>
      <c r="J652" s="6" t="s">
        <v>40</v>
      </c>
      <c r="K652" s="6" t="s">
        <v>513</v>
      </c>
      <c r="L652" s="7">
        <v>42750</v>
      </c>
      <c r="M652" s="7">
        <v>42.75</v>
      </c>
      <c r="N652" s="7">
        <v>409000</v>
      </c>
      <c r="O652">
        <f t="shared" si="149"/>
        <v>9.5672514619883042</v>
      </c>
      <c r="P652" t="str">
        <f t="shared" si="150"/>
        <v>Cyhalothrin</v>
      </c>
      <c r="Q652" t="str">
        <f>VLOOKUP(P652,[1]Sheet1!$A$1:$C$40,2,FALSE)</f>
        <v>Kaiso</v>
      </c>
      <c r="R652" t="str">
        <f>VLOOKUP(P652,[1]Sheet1!$A$1:$C$40,3,FALSE)</f>
        <v>Pesticide</v>
      </c>
    </row>
    <row r="653" spans="1:18" ht="22" customHeight="1" x14ac:dyDescent="0.3">
      <c r="A653" s="2">
        <v>43527</v>
      </c>
      <c r="B653" s="12" t="str">
        <f t="shared" si="152"/>
        <v>March, 2019</v>
      </c>
      <c r="C653" s="12" t="str">
        <f t="shared" si="153"/>
        <v>March, 2019´</v>
      </c>
      <c r="D653" s="3" t="s">
        <v>37</v>
      </c>
      <c r="E653" s="9" t="s">
        <v>1938</v>
      </c>
      <c r="F653" s="3" t="s">
        <v>20</v>
      </c>
      <c r="G653" s="3" t="s">
        <v>42</v>
      </c>
      <c r="H653" s="3" t="s">
        <v>43</v>
      </c>
      <c r="I653" s="3" t="s">
        <v>21</v>
      </c>
      <c r="J653" s="3" t="s">
        <v>44</v>
      </c>
      <c r="K653" s="3" t="s">
        <v>518</v>
      </c>
      <c r="L653" s="4">
        <v>127076</v>
      </c>
      <c r="M653" s="4">
        <v>127.08</v>
      </c>
      <c r="N653" s="4">
        <v>3714000</v>
      </c>
      <c r="O653">
        <f t="shared" si="149"/>
        <v>29.226604551606911</v>
      </c>
      <c r="P653" t="str">
        <f t="shared" ref="P653" si="155">IF(ISNUMBER(SEARCH("CLORPIRIFOS",K653)),"Chlorpyrifos",IF(ISNUMBER(SEARCH("TEBUCONAZOLE",K653)),"Tebuconazole",IF(ISNUMBER(SEARCH("ACID",K653)),"2,4-Dichlorophenoxyacetic acid",IF(ISNUMBER(SEARCH("ACETAMIPRID",K653)),"Acetamiprid",IF(ISNUMBER(SEARCH("NUFURON",K653)),"Metsulfuron",IF(ISNUMBER(SEARCH("MONOISOPROPYLAMINE",K653)),"Isopropylamine","FIX IT"))))))</f>
        <v>Chlorpyrifos</v>
      </c>
      <c r="Q653" t="str">
        <f>VLOOKUP(P653,[1]Sheet1!$A$1:$C$40,2,FALSE)</f>
        <v>Agripec</v>
      </c>
      <c r="R653" t="str">
        <f>VLOOKUP(P653,[1]Sheet1!$A$1:$C$40,3,FALSE)</f>
        <v>Pesticide</v>
      </c>
    </row>
    <row r="654" spans="1:18" ht="22" customHeight="1" x14ac:dyDescent="0.3">
      <c r="A654" s="5">
        <v>43527</v>
      </c>
      <c r="B654" s="12" t="str">
        <f t="shared" si="152"/>
        <v>March, 2019</v>
      </c>
      <c r="C654" s="12" t="str">
        <f t="shared" si="153"/>
        <v>March, 2019´</v>
      </c>
      <c r="D654" s="6" t="s">
        <v>37</v>
      </c>
      <c r="E654" s="13" t="s">
        <v>1938</v>
      </c>
      <c r="F654" s="6" t="s">
        <v>20</v>
      </c>
      <c r="G654" s="6" t="s">
        <v>173</v>
      </c>
      <c r="H654" s="6" t="s">
        <v>174</v>
      </c>
      <c r="I654" s="6" t="s">
        <v>21</v>
      </c>
      <c r="J654" s="6" t="s">
        <v>165</v>
      </c>
      <c r="K654" s="6" t="s">
        <v>519</v>
      </c>
      <c r="L654" s="7">
        <v>21680</v>
      </c>
      <c r="M654" s="7">
        <v>21.68</v>
      </c>
      <c r="N654" s="7">
        <v>296000</v>
      </c>
      <c r="O654">
        <f t="shared" si="149"/>
        <v>13.653136531365314</v>
      </c>
      <c r="P654" t="str">
        <f>IF(ISNUMBER(SEARCH("CIPERMET",K654)),"Cypermethrin",IF(ISNUMBER(SEARCH("MANFIL",K654)),"Mancozeb",IF(ISNUMBER(SEARCH("ISOPROPYLAMINE",K654)),"Isopropylamine",IF(ISNUMBER(SEARCH("CARBENDAZIN",K654)),"Carbendazin",IF(ISNUMBER(SEARCH("CHLORPYRIFOS",K654)),"Chlorpyrifos","FIX IT")))))</f>
        <v>Cypermethrin</v>
      </c>
      <c r="Q654" t="str">
        <f>VLOOKUP(P654,[1]Sheet1!$A$1:$C$40,2,FALSE)</f>
        <v>Not Identified</v>
      </c>
      <c r="R654" t="str">
        <f>VLOOKUP(P654,[1]Sheet1!$A$1:$C$40,3,FALSE)</f>
        <v>Insecticide</v>
      </c>
    </row>
    <row r="655" spans="1:18" ht="22" customHeight="1" x14ac:dyDescent="0.3">
      <c r="A655" s="2">
        <v>43526</v>
      </c>
      <c r="B655" s="12" t="str">
        <f t="shared" si="152"/>
        <v>March, 2019</v>
      </c>
      <c r="C655" s="12" t="str">
        <f t="shared" si="153"/>
        <v>March, 2019´</v>
      </c>
      <c r="D655" s="3" t="s">
        <v>37</v>
      </c>
      <c r="E655" s="9" t="s">
        <v>1938</v>
      </c>
      <c r="F655" s="3" t="s">
        <v>20</v>
      </c>
      <c r="G655" s="3" t="s">
        <v>80</v>
      </c>
      <c r="H655" s="3" t="s">
        <v>81</v>
      </c>
      <c r="I655" s="3" t="s">
        <v>21</v>
      </c>
      <c r="J655" s="3" t="s">
        <v>82</v>
      </c>
      <c r="K655" s="3" t="s">
        <v>520</v>
      </c>
      <c r="L655" s="4">
        <v>129720</v>
      </c>
      <c r="M655" s="4">
        <v>129.72</v>
      </c>
      <c r="N655" s="4">
        <v>278000</v>
      </c>
      <c r="O655">
        <f t="shared" si="149"/>
        <v>2.143077397471477</v>
      </c>
      <c r="P655" t="str">
        <f t="shared" ref="P655" si="156">IF(ISNUMBER(SEARCH("TRITON",K655)),"Surfactant",IF(ISNUMBER(SEARCH("DIMETHYLAMINE",K655)),"Dimethylamine",IF(ISNUMBER(SEARCH("FLUAZINAN",K655)),"Fluazinan","FIX IT")))</f>
        <v>Dimethylamine</v>
      </c>
      <c r="Q655" t="str">
        <f>VLOOKUP(P655,[1]Sheet1!$A$1:$C$40,2,FALSE)</f>
        <v>Not Identified</v>
      </c>
      <c r="R655" t="str">
        <f>VLOOKUP(P655,[1]Sheet1!$A$1:$C$40,3,FALSE)</f>
        <v>General Chemical</v>
      </c>
    </row>
    <row r="656" spans="1:18" ht="22" customHeight="1" x14ac:dyDescent="0.3">
      <c r="A656" s="5">
        <v>43524</v>
      </c>
      <c r="B656" s="12" t="str">
        <f t="shared" si="152"/>
        <v>February, 2019</v>
      </c>
      <c r="C656" s="12" t="str">
        <f t="shared" si="153"/>
        <v>February, 2019´</v>
      </c>
      <c r="D656" s="6" t="s">
        <v>64</v>
      </c>
      <c r="E656" s="13" t="s">
        <v>1938</v>
      </c>
      <c r="F656" s="6" t="s">
        <v>12</v>
      </c>
      <c r="G656" s="6" t="s">
        <v>498</v>
      </c>
      <c r="H656" s="6" t="s">
        <v>14</v>
      </c>
      <c r="I656" s="6" t="s">
        <v>15</v>
      </c>
      <c r="J656" s="6" t="s">
        <v>521</v>
      </c>
      <c r="K656" s="9" t="s">
        <v>522</v>
      </c>
      <c r="L656" s="7">
        <v>38875</v>
      </c>
      <c r="M656" s="7">
        <v>38.880000000000003</v>
      </c>
      <c r="N656" s="7">
        <v>344000</v>
      </c>
      <c r="O656">
        <f t="shared" si="149"/>
        <v>8.8488745980707399</v>
      </c>
      <c r="P656" s="11" t="s">
        <v>1919</v>
      </c>
      <c r="Q656" t="str">
        <f>VLOOKUP(P656,[1]Sheet1!$A$1:$C$40,2,FALSE)</f>
        <v>Not Identified</v>
      </c>
      <c r="R656" t="str">
        <f>VLOOKUP(P656,[1]Sheet1!$A$1:$C$40,3,FALSE)</f>
        <v>Herbicide</v>
      </c>
    </row>
    <row r="657" spans="1:18" ht="22" customHeight="1" x14ac:dyDescent="0.3">
      <c r="A657" s="2">
        <v>43520</v>
      </c>
      <c r="B657" s="12" t="str">
        <f t="shared" si="152"/>
        <v>February, 2019</v>
      </c>
      <c r="C657" s="12" t="str">
        <f t="shared" si="153"/>
        <v>February, 2019´</v>
      </c>
      <c r="D657" s="3" t="s">
        <v>37</v>
      </c>
      <c r="E657" s="9" t="s">
        <v>1938</v>
      </c>
      <c r="F657" s="3" t="s">
        <v>20</v>
      </c>
      <c r="G657" s="3" t="s">
        <v>38</v>
      </c>
      <c r="H657" s="3" t="s">
        <v>39</v>
      </c>
      <c r="I657" s="3" t="s">
        <v>21</v>
      </c>
      <c r="J657" s="3" t="s">
        <v>40</v>
      </c>
      <c r="K657" s="3" t="s">
        <v>523</v>
      </c>
      <c r="L657" s="4">
        <v>64125</v>
      </c>
      <c r="M657" s="4">
        <v>64.13</v>
      </c>
      <c r="N657" s="4">
        <v>453000</v>
      </c>
      <c r="O657">
        <f t="shared" si="149"/>
        <v>7.064327485380117</v>
      </c>
      <c r="P657" t="str">
        <f t="shared" si="150"/>
        <v>Cyhalothrin</v>
      </c>
      <c r="Q657" t="str">
        <f>VLOOKUP(P657,[1]Sheet1!$A$1:$C$40,2,FALSE)</f>
        <v>Kaiso</v>
      </c>
      <c r="R657" t="str">
        <f>VLOOKUP(P657,[1]Sheet1!$A$1:$C$40,3,FALSE)</f>
        <v>Pesticide</v>
      </c>
    </row>
    <row r="658" spans="1:18" ht="22" customHeight="1" x14ac:dyDescent="0.3">
      <c r="A658" s="5">
        <v>43520</v>
      </c>
      <c r="B658" s="12" t="str">
        <f t="shared" si="152"/>
        <v>February, 2019</v>
      </c>
      <c r="C658" s="12" t="str">
        <f t="shared" si="153"/>
        <v>February, 2019´</v>
      </c>
      <c r="D658" s="6" t="s">
        <v>37</v>
      </c>
      <c r="E658" s="13" t="s">
        <v>1938</v>
      </c>
      <c r="F658" s="6" t="s">
        <v>20</v>
      </c>
      <c r="G658" s="6" t="s">
        <v>27</v>
      </c>
      <c r="H658" s="6" t="s">
        <v>28</v>
      </c>
      <c r="I658" s="6" t="s">
        <v>21</v>
      </c>
      <c r="J658" s="6" t="s">
        <v>29</v>
      </c>
      <c r="K658" s="6" t="s">
        <v>524</v>
      </c>
      <c r="L658" s="7">
        <v>143360</v>
      </c>
      <c r="M658" s="7">
        <v>143.36000000000001</v>
      </c>
      <c r="N658" s="7">
        <v>1091000</v>
      </c>
      <c r="O658">
        <f t="shared" si="149"/>
        <v>7.6102120535714288</v>
      </c>
      <c r="P658" t="str">
        <f t="shared" ref="P658:P660" si="157">IF(ISNUMBER(SEARCH("CLORPIRIFOS",K658)),"Chlorpyrifos",IF(ISNUMBER(SEARCH("TEBUCONAZOLE",K658)),"Tebuconazole",IF(ISNUMBER(SEARCH("ACID",K658)),"2,4-Dichlorophenoxyacetic acid",IF(ISNUMBER(SEARCH("ACETAMIPRID",K658)),"Acetamiprid",IF(ISNUMBER(SEARCH("NUFURON",K658)),"Metsulfuron",IF(ISNUMBER(SEARCH("MONOISOPROPYLAMINE",K658)),"Isopropylamine","FIX IT"))))))</f>
        <v>2,4-Dichlorophenoxyacetic acid</v>
      </c>
      <c r="Q658" t="str">
        <f>VLOOKUP(P658,[1]Sheet1!$A$1:$C$40,2,FALSE)</f>
        <v>2,4 D</v>
      </c>
      <c r="R658" t="str">
        <f>VLOOKUP(P658,[1]Sheet1!$A$1:$C$40,3,FALSE)</f>
        <v>Herbicide</v>
      </c>
    </row>
    <row r="659" spans="1:18" ht="22" customHeight="1" x14ac:dyDescent="0.3">
      <c r="A659" s="2">
        <v>43517</v>
      </c>
      <c r="B659" s="12" t="str">
        <f t="shared" si="152"/>
        <v>February, 2019</v>
      </c>
      <c r="C659" s="12" t="str">
        <f t="shared" si="153"/>
        <v>February, 2019´</v>
      </c>
      <c r="D659" s="3" t="s">
        <v>37</v>
      </c>
      <c r="E659" s="9" t="s">
        <v>1938</v>
      </c>
      <c r="F659" s="3" t="s">
        <v>20</v>
      </c>
      <c r="G659" s="3" t="s">
        <v>173</v>
      </c>
      <c r="H659" s="3" t="s">
        <v>174</v>
      </c>
      <c r="I659" s="3" t="s">
        <v>21</v>
      </c>
      <c r="J659" s="3" t="s">
        <v>165</v>
      </c>
      <c r="K659" s="3" t="s">
        <v>525</v>
      </c>
      <c r="L659" s="4">
        <v>21680</v>
      </c>
      <c r="M659" s="4">
        <v>21.68</v>
      </c>
      <c r="N659" s="4">
        <v>297000</v>
      </c>
      <c r="O659">
        <f t="shared" si="149"/>
        <v>13.699261992619926</v>
      </c>
      <c r="P659" t="str">
        <f>IF(ISNUMBER(SEARCH("CIPERMET",K659)),"Cypermethrin",IF(ISNUMBER(SEARCH("MANFIL",K659)),"Mancozeb",IF(ISNUMBER(SEARCH("ISOPROPYLAMINE",K659)),"Isopropylamine",IF(ISNUMBER(SEARCH("CARBENDAZIN",K659)),"Carbendazin",IF(ISNUMBER(SEARCH("CHLORPYRIFOS",K659)),"Chlorpyrifos","FIX IT")))))</f>
        <v>Cypermethrin</v>
      </c>
      <c r="Q659" t="str">
        <f>VLOOKUP(P659,[1]Sheet1!$A$1:$C$40,2,FALSE)</f>
        <v>Not Identified</v>
      </c>
      <c r="R659" t="str">
        <f>VLOOKUP(P659,[1]Sheet1!$A$1:$C$40,3,FALSE)</f>
        <v>Insecticide</v>
      </c>
    </row>
    <row r="660" spans="1:18" ht="22" customHeight="1" x14ac:dyDescent="0.3">
      <c r="A660" s="5">
        <v>43517</v>
      </c>
      <c r="B660" s="12" t="str">
        <f t="shared" si="152"/>
        <v>February, 2019</v>
      </c>
      <c r="C660" s="12" t="str">
        <f t="shared" si="153"/>
        <v>February, 2019´</v>
      </c>
      <c r="D660" s="6" t="s">
        <v>37</v>
      </c>
      <c r="E660" s="13" t="s">
        <v>1938</v>
      </c>
      <c r="F660" s="6" t="s">
        <v>20</v>
      </c>
      <c r="G660" s="6" t="s">
        <v>42</v>
      </c>
      <c r="H660" s="6" t="s">
        <v>43</v>
      </c>
      <c r="I660" s="6" t="s">
        <v>21</v>
      </c>
      <c r="J660" s="6" t="s">
        <v>44</v>
      </c>
      <c r="K660" s="6" t="s">
        <v>526</v>
      </c>
      <c r="L660" s="7">
        <v>105914</v>
      </c>
      <c r="M660" s="7">
        <v>105.91</v>
      </c>
      <c r="N660" s="7">
        <v>2857000</v>
      </c>
      <c r="O660">
        <f t="shared" si="149"/>
        <v>26.974715335083182</v>
      </c>
      <c r="P660" t="str">
        <f t="shared" si="157"/>
        <v>Chlorpyrifos</v>
      </c>
      <c r="Q660" t="str">
        <f>VLOOKUP(P660,[1]Sheet1!$A$1:$C$40,2,FALSE)</f>
        <v>Agripec</v>
      </c>
      <c r="R660" t="str">
        <f>VLOOKUP(P660,[1]Sheet1!$A$1:$C$40,3,FALSE)</f>
        <v>Pesticide</v>
      </c>
    </row>
    <row r="661" spans="1:18" ht="22" customHeight="1" x14ac:dyDescent="0.3">
      <c r="A661" s="2">
        <v>43512</v>
      </c>
      <c r="B661" s="12" t="str">
        <f t="shared" si="152"/>
        <v>February, 2019</v>
      </c>
      <c r="C661" s="12" t="str">
        <f t="shared" si="153"/>
        <v>February, 2019´</v>
      </c>
      <c r="D661" s="3" t="s">
        <v>37</v>
      </c>
      <c r="E661" s="9" t="s">
        <v>1938</v>
      </c>
      <c r="F661" s="3" t="s">
        <v>20</v>
      </c>
      <c r="G661" s="3" t="s">
        <v>38</v>
      </c>
      <c r="H661" s="3" t="s">
        <v>39</v>
      </c>
      <c r="I661" s="3" t="s">
        <v>21</v>
      </c>
      <c r="J661" s="3" t="s">
        <v>40</v>
      </c>
      <c r="K661" s="3" t="s">
        <v>527</v>
      </c>
      <c r="L661" s="4">
        <v>21375</v>
      </c>
      <c r="M661" s="4">
        <v>21.38</v>
      </c>
      <c r="N661" s="4">
        <v>151000</v>
      </c>
      <c r="O661">
        <f t="shared" si="149"/>
        <v>7.064327485380117</v>
      </c>
      <c r="P661" t="str">
        <f t="shared" si="150"/>
        <v>Cyhalothrin</v>
      </c>
      <c r="Q661" t="str">
        <f>VLOOKUP(P661,[1]Sheet1!$A$1:$C$40,2,FALSE)</f>
        <v>Kaiso</v>
      </c>
      <c r="R661" t="str">
        <f>VLOOKUP(P661,[1]Sheet1!$A$1:$C$40,3,FALSE)</f>
        <v>Pesticide</v>
      </c>
    </row>
    <row r="662" spans="1:18" ht="22" customHeight="1" x14ac:dyDescent="0.3">
      <c r="A662" s="5">
        <v>43512</v>
      </c>
      <c r="B662" s="12" t="str">
        <f t="shared" si="152"/>
        <v>February, 2019</v>
      </c>
      <c r="C662" s="12" t="str">
        <f t="shared" si="153"/>
        <v>February, 2019´</v>
      </c>
      <c r="D662" s="6" t="s">
        <v>37</v>
      </c>
      <c r="E662" s="13" t="s">
        <v>1938</v>
      </c>
      <c r="F662" s="6" t="s">
        <v>20</v>
      </c>
      <c r="G662" s="6" t="s">
        <v>27</v>
      </c>
      <c r="H662" s="6" t="s">
        <v>28</v>
      </c>
      <c r="I662" s="6" t="s">
        <v>21</v>
      </c>
      <c r="J662" s="6" t="s">
        <v>29</v>
      </c>
      <c r="K662" s="6" t="s">
        <v>528</v>
      </c>
      <c r="L662" s="7">
        <v>163840</v>
      </c>
      <c r="M662" s="7">
        <v>163.84</v>
      </c>
      <c r="N662" s="7">
        <v>1247000</v>
      </c>
      <c r="O662">
        <f t="shared" si="149"/>
        <v>7.611083984375</v>
      </c>
      <c r="P662" t="str">
        <f t="shared" ref="P662:P663" si="158">IF(ISNUMBER(SEARCH("CLORPIRIFOS",K662)),"Chlorpyrifos",IF(ISNUMBER(SEARCH("TEBUCONAZOLE",K662)),"Tebuconazole",IF(ISNUMBER(SEARCH("ACID",K662)),"2,4-Dichlorophenoxyacetic acid",IF(ISNUMBER(SEARCH("ACETAMIPRID",K662)),"Acetamiprid",IF(ISNUMBER(SEARCH("NUFURON",K662)),"Metsulfuron",IF(ISNUMBER(SEARCH("MONOISOPROPYLAMINE",K662)),"Isopropylamine","FIX IT"))))))</f>
        <v>2,4-Dichlorophenoxyacetic acid</v>
      </c>
      <c r="Q662" t="str">
        <f>VLOOKUP(P662,[1]Sheet1!$A$1:$C$40,2,FALSE)</f>
        <v>2,4 D</v>
      </c>
      <c r="R662" t="str">
        <f>VLOOKUP(P662,[1]Sheet1!$A$1:$C$40,3,FALSE)</f>
        <v>Herbicide</v>
      </c>
    </row>
    <row r="663" spans="1:18" ht="22" customHeight="1" x14ac:dyDescent="0.3">
      <c r="A663" s="2">
        <v>43509</v>
      </c>
      <c r="B663" s="12" t="str">
        <f t="shared" si="152"/>
        <v>February, 2019</v>
      </c>
      <c r="C663" s="12" t="str">
        <f t="shared" si="153"/>
        <v>February, 2019´</v>
      </c>
      <c r="D663" s="3" t="s">
        <v>64</v>
      </c>
      <c r="E663" s="9" t="s">
        <v>1938</v>
      </c>
      <c r="F663" s="3" t="s">
        <v>12</v>
      </c>
      <c r="G663" s="3" t="s">
        <v>111</v>
      </c>
      <c r="H663" s="3" t="s">
        <v>434</v>
      </c>
      <c r="I663" s="3" t="s">
        <v>15</v>
      </c>
      <c r="J663" s="3" t="s">
        <v>113</v>
      </c>
      <c r="K663" s="3" t="s">
        <v>529</v>
      </c>
      <c r="L663" s="4">
        <v>18143</v>
      </c>
      <c r="M663" s="4">
        <v>18.14</v>
      </c>
      <c r="N663" s="4">
        <v>143000</v>
      </c>
      <c r="O663">
        <f t="shared" si="149"/>
        <v>7.8818277021440775</v>
      </c>
      <c r="P663" t="str">
        <f t="shared" si="158"/>
        <v>2,4-Dichlorophenoxyacetic acid</v>
      </c>
      <c r="Q663" t="str">
        <f>VLOOKUP(P663,[1]Sheet1!$A$1:$C$40,2,FALSE)</f>
        <v>2,4 D</v>
      </c>
      <c r="R663" t="str">
        <f>VLOOKUP(P663,[1]Sheet1!$A$1:$C$40,3,FALSE)</f>
        <v>Herbicide</v>
      </c>
    </row>
    <row r="664" spans="1:18" ht="22" customHeight="1" x14ac:dyDescent="0.3">
      <c r="A664" s="5">
        <v>43508</v>
      </c>
      <c r="B664" s="12" t="str">
        <f t="shared" si="152"/>
        <v>February, 2019</v>
      </c>
      <c r="C664" s="12" t="str">
        <f t="shared" si="153"/>
        <v>February, 2019´</v>
      </c>
      <c r="D664" s="6" t="s">
        <v>37</v>
      </c>
      <c r="E664" s="13" t="s">
        <v>1938</v>
      </c>
      <c r="F664" s="6" t="s">
        <v>20</v>
      </c>
      <c r="G664" s="6" t="s">
        <v>38</v>
      </c>
      <c r="H664" s="6" t="s">
        <v>39</v>
      </c>
      <c r="I664" s="6" t="s">
        <v>21</v>
      </c>
      <c r="J664" s="6" t="s">
        <v>40</v>
      </c>
      <c r="K664" s="6" t="s">
        <v>530</v>
      </c>
      <c r="L664" s="7">
        <v>21375</v>
      </c>
      <c r="M664" s="7">
        <v>21.38</v>
      </c>
      <c r="N664" s="7">
        <v>151000</v>
      </c>
      <c r="O664">
        <f t="shared" si="149"/>
        <v>7.064327485380117</v>
      </c>
      <c r="P664" t="str">
        <f t="shared" si="150"/>
        <v>Cyhalothrin</v>
      </c>
      <c r="Q664" t="str">
        <f>VLOOKUP(P664,[1]Sheet1!$A$1:$C$40,2,FALSE)</f>
        <v>Kaiso</v>
      </c>
      <c r="R664" t="str">
        <f>VLOOKUP(P664,[1]Sheet1!$A$1:$C$40,3,FALSE)</f>
        <v>Pesticide</v>
      </c>
    </row>
    <row r="665" spans="1:18" ht="22" customHeight="1" x14ac:dyDescent="0.3">
      <c r="A665" s="2">
        <v>43507</v>
      </c>
      <c r="B665" s="12" t="str">
        <f t="shared" si="152"/>
        <v>February, 2019</v>
      </c>
      <c r="C665" s="12" t="str">
        <f t="shared" si="153"/>
        <v>February, 2019´</v>
      </c>
      <c r="D665" s="3" t="s">
        <v>37</v>
      </c>
      <c r="E665" s="9" t="s">
        <v>1938</v>
      </c>
      <c r="F665" s="3" t="s">
        <v>20</v>
      </c>
      <c r="G665" s="3" t="s">
        <v>351</v>
      </c>
      <c r="H665" s="3" t="s">
        <v>14</v>
      </c>
      <c r="I665" s="3" t="s">
        <v>21</v>
      </c>
      <c r="J665" s="3" t="s">
        <v>16</v>
      </c>
      <c r="K665" s="3" t="s">
        <v>532</v>
      </c>
      <c r="L665" s="4">
        <v>23220</v>
      </c>
      <c r="M665" s="4">
        <v>23.22</v>
      </c>
      <c r="N665" s="4">
        <v>487000</v>
      </c>
      <c r="O665">
        <f t="shared" si="149"/>
        <v>20.973298880275625</v>
      </c>
      <c r="P665" t="str">
        <f>IF(ISNUMBER(SEARCH("FLUAZINAN",K665)),"Fluazinan",IF(ISNUMBER(SEARCH("CYPERMETHRIN",K665)),"Cypermethrin",IF(ISNUMBER(SEARCH("IMAZETAPIR",K665)),"Imazethapyr",IF(ISNUMBER(SEARCH("FIPRONIL",K665)),"Fipronil","FIX IT"))))</f>
        <v>Imazethapyr</v>
      </c>
      <c r="Q665" t="str">
        <f>VLOOKUP(P665,[1]Sheet1!$A$1:$C$40,2,FALSE)</f>
        <v>Kyte</v>
      </c>
      <c r="R665" t="str">
        <f>VLOOKUP(P665,[1]Sheet1!$A$1:$C$40,3,FALSE)</f>
        <v>Herbicide</v>
      </c>
    </row>
    <row r="666" spans="1:18" ht="22" customHeight="1" x14ac:dyDescent="0.3">
      <c r="A666" s="2">
        <v>43506</v>
      </c>
      <c r="B666" s="12" t="str">
        <f t="shared" si="152"/>
        <v>February, 2019</v>
      </c>
      <c r="C666" s="12" t="str">
        <f t="shared" si="153"/>
        <v>February, 2019´</v>
      </c>
      <c r="D666" s="3" t="s">
        <v>37</v>
      </c>
      <c r="E666" s="13" t="s">
        <v>1938</v>
      </c>
      <c r="F666" s="3" t="s">
        <v>20</v>
      </c>
      <c r="G666" s="3" t="s">
        <v>42</v>
      </c>
      <c r="H666" s="3" t="s">
        <v>43</v>
      </c>
      <c r="I666" s="3" t="s">
        <v>21</v>
      </c>
      <c r="J666" s="3" t="s">
        <v>44</v>
      </c>
      <c r="K666" s="3" t="s">
        <v>533</v>
      </c>
      <c r="L666" s="4">
        <v>42362</v>
      </c>
      <c r="M666" s="4">
        <v>42.36</v>
      </c>
      <c r="N666" s="4">
        <v>1143000</v>
      </c>
      <c r="O666">
        <f t="shared" si="149"/>
        <v>26.98172890798357</v>
      </c>
      <c r="P666" t="str">
        <f>IF(ISNUMBER(SEARCH("CIPERMET",K666)),"Cypermethrin",IF(ISNUMBER(SEARCH("MANFIL",K666)),"Mancozeb",IF(ISNUMBER(SEARCH("ISOPROPYLAMINE",K666)),"Isopropylamine",IF(ISNUMBER(SEARCH("CARBENDAZIN",K666)),"Carbendazin",IF(ISNUMBER(SEARCH("CHLORPYRIFOS",K666)),"Chlorpyrifos","FIX IT")))))</f>
        <v>Chlorpyrifos</v>
      </c>
      <c r="Q666" t="str">
        <f>VLOOKUP(P666,[1]Sheet1!$A$1:$C$40,2,FALSE)</f>
        <v>Agripec</v>
      </c>
      <c r="R666" t="str">
        <f>VLOOKUP(P666,[1]Sheet1!$A$1:$C$40,3,FALSE)</f>
        <v>Pesticide</v>
      </c>
    </row>
    <row r="667" spans="1:18" ht="22" customHeight="1" x14ac:dyDescent="0.3">
      <c r="A667" s="5">
        <v>43505</v>
      </c>
      <c r="B667" s="12" t="str">
        <f t="shared" si="152"/>
        <v>February, 2019</v>
      </c>
      <c r="C667" s="12" t="str">
        <f t="shared" si="153"/>
        <v>February, 2019´</v>
      </c>
      <c r="D667" s="6" t="s">
        <v>37</v>
      </c>
      <c r="E667" s="9" t="s">
        <v>1938</v>
      </c>
      <c r="F667" s="6" t="s">
        <v>20</v>
      </c>
      <c r="G667" s="6" t="s">
        <v>171</v>
      </c>
      <c r="H667" s="6" t="s">
        <v>34</v>
      </c>
      <c r="I667" s="6" t="s">
        <v>21</v>
      </c>
      <c r="J667" s="6" t="s">
        <v>284</v>
      </c>
      <c r="K667" s="6" t="s">
        <v>534</v>
      </c>
      <c r="L667" s="7">
        <v>93500</v>
      </c>
      <c r="M667" s="7">
        <v>93.5</v>
      </c>
      <c r="N667" s="7">
        <v>779000</v>
      </c>
      <c r="O667">
        <f t="shared" si="149"/>
        <v>8.3315508021390379</v>
      </c>
      <c r="P667" t="str">
        <f t="shared" ref="P667:P668" si="159">IF(ISNUMBER(SEARCH("CLORPIRIFOS",K667)),"Chlorpyrifos",IF(ISNUMBER(SEARCH("TEBUCONAZOLE",K667)),"Tebuconazole",IF(ISNUMBER(SEARCH("ACID",K667)),"2,4-Dichlorophenoxyacetic acid",IF(ISNUMBER(SEARCH("ACETAMIPRID",K667)),"Acetamiprid",IF(ISNUMBER(SEARCH("NUFURON",K667)),"Metsulfuron",IF(ISNUMBER(SEARCH("MONOISOPROPYLAMINE",K667)),"Isopropylamine","FIX IT"))))))</f>
        <v>2,4-Dichlorophenoxyacetic acid</v>
      </c>
      <c r="Q667" t="str">
        <f>VLOOKUP(P667,[1]Sheet1!$A$1:$C$40,2,FALSE)</f>
        <v>2,4 D</v>
      </c>
      <c r="R667" t="str">
        <f>VLOOKUP(P667,[1]Sheet1!$A$1:$C$40,3,FALSE)</f>
        <v>Herbicide</v>
      </c>
    </row>
    <row r="668" spans="1:18" ht="22" customHeight="1" x14ac:dyDescent="0.3">
      <c r="A668" s="2">
        <v>43505</v>
      </c>
      <c r="B668" s="12" t="str">
        <f t="shared" si="152"/>
        <v>February, 2019</v>
      </c>
      <c r="C668" s="12" t="str">
        <f t="shared" si="153"/>
        <v>February, 2019´</v>
      </c>
      <c r="D668" s="3" t="s">
        <v>37</v>
      </c>
      <c r="E668" s="13" t="s">
        <v>1938</v>
      </c>
      <c r="F668" s="3" t="s">
        <v>20</v>
      </c>
      <c r="G668" s="3" t="s">
        <v>171</v>
      </c>
      <c r="H668" s="3" t="s">
        <v>34</v>
      </c>
      <c r="I668" s="3" t="s">
        <v>21</v>
      </c>
      <c r="J668" s="3" t="s">
        <v>284</v>
      </c>
      <c r="K668" s="3" t="s">
        <v>535</v>
      </c>
      <c r="L668" s="4">
        <v>37400</v>
      </c>
      <c r="M668" s="4">
        <v>37.4</v>
      </c>
      <c r="N668" s="4">
        <v>312000</v>
      </c>
      <c r="O668">
        <f t="shared" si="149"/>
        <v>8.3422459893048124</v>
      </c>
      <c r="P668" t="str">
        <f t="shared" si="159"/>
        <v>2,4-Dichlorophenoxyacetic acid</v>
      </c>
      <c r="Q668" t="str">
        <f>VLOOKUP(P668,[1]Sheet1!$A$1:$C$40,2,FALSE)</f>
        <v>2,4 D</v>
      </c>
      <c r="R668" t="str">
        <f>VLOOKUP(P668,[1]Sheet1!$A$1:$C$40,3,FALSE)</f>
        <v>Herbicide</v>
      </c>
    </row>
    <row r="669" spans="1:18" ht="22" customHeight="1" x14ac:dyDescent="0.3">
      <c r="A669" s="5">
        <v>43505</v>
      </c>
      <c r="B669" s="12" t="str">
        <f t="shared" si="152"/>
        <v>February, 2019</v>
      </c>
      <c r="C669" s="12" t="str">
        <f t="shared" si="153"/>
        <v>February, 2019´</v>
      </c>
      <c r="D669" s="6" t="s">
        <v>37</v>
      </c>
      <c r="E669" s="9" t="s">
        <v>1938</v>
      </c>
      <c r="F669" s="6" t="s">
        <v>20</v>
      </c>
      <c r="G669" s="6" t="s">
        <v>180</v>
      </c>
      <c r="H669" s="6" t="s">
        <v>14</v>
      </c>
      <c r="I669" s="6" t="s">
        <v>21</v>
      </c>
      <c r="J669" s="6" t="s">
        <v>54</v>
      </c>
      <c r="K669" s="9" t="s">
        <v>536</v>
      </c>
      <c r="L669" s="7">
        <v>19800</v>
      </c>
      <c r="M669" s="7">
        <v>19.8</v>
      </c>
      <c r="N669" s="7">
        <v>416000</v>
      </c>
      <c r="O669">
        <f t="shared" si="149"/>
        <v>21.01010101010101</v>
      </c>
      <c r="P669" s="11" t="s">
        <v>1920</v>
      </c>
      <c r="Q669" t="str">
        <f>VLOOKUP(P669,[1]Sheet1!$A$1:$C$40,2,FALSE)</f>
        <v>Nufarm Fluroxypyr</v>
      </c>
      <c r="R669" t="str">
        <f>VLOOKUP(P669,[1]Sheet1!$A$1:$C$40,3,FALSE)</f>
        <v>Herbicide</v>
      </c>
    </row>
    <row r="670" spans="1:18" ht="22" customHeight="1" x14ac:dyDescent="0.3">
      <c r="A670" s="2">
        <v>43505</v>
      </c>
      <c r="B670" s="12" t="str">
        <f t="shared" si="152"/>
        <v>February, 2019</v>
      </c>
      <c r="C670" s="12" t="str">
        <f t="shared" si="153"/>
        <v>February, 2019´</v>
      </c>
      <c r="D670" s="3" t="s">
        <v>37</v>
      </c>
      <c r="E670" s="13" t="s">
        <v>1938</v>
      </c>
      <c r="F670" s="3" t="s">
        <v>20</v>
      </c>
      <c r="G670" s="3" t="s">
        <v>171</v>
      </c>
      <c r="H670" s="3" t="s">
        <v>34</v>
      </c>
      <c r="I670" s="3" t="s">
        <v>21</v>
      </c>
      <c r="J670" s="3" t="s">
        <v>35</v>
      </c>
      <c r="K670" s="3" t="s">
        <v>537</v>
      </c>
      <c r="L670" s="4">
        <v>44064</v>
      </c>
      <c r="M670" s="4">
        <v>44.06</v>
      </c>
      <c r="N670" s="4">
        <v>1114000</v>
      </c>
      <c r="O670">
        <f t="shared" si="149"/>
        <v>25.281408859840234</v>
      </c>
      <c r="P670" t="str">
        <f t="shared" si="150"/>
        <v>Imidacloprid</v>
      </c>
      <c r="Q670" t="str">
        <f>VLOOKUP(P670,[1]Sheet1!$A$1:$C$40,2,FALSE)</f>
        <v>Nuprid</v>
      </c>
      <c r="R670" t="str">
        <f>VLOOKUP(P670,[1]Sheet1!$A$1:$C$40,3,FALSE)</f>
        <v>Insecticide</v>
      </c>
    </row>
    <row r="671" spans="1:18" ht="22" customHeight="1" x14ac:dyDescent="0.3">
      <c r="A671" s="5">
        <v>43505</v>
      </c>
      <c r="B671" s="12" t="str">
        <f t="shared" si="152"/>
        <v>February, 2019</v>
      </c>
      <c r="C671" s="12" t="str">
        <f t="shared" si="153"/>
        <v>February, 2019´</v>
      </c>
      <c r="D671" s="6" t="s">
        <v>37</v>
      </c>
      <c r="E671" s="9" t="s">
        <v>1938</v>
      </c>
      <c r="F671" s="6" t="s">
        <v>20</v>
      </c>
      <c r="G671" s="6" t="s">
        <v>171</v>
      </c>
      <c r="H671" s="6" t="s">
        <v>34</v>
      </c>
      <c r="I671" s="6" t="s">
        <v>21</v>
      </c>
      <c r="J671" s="6" t="s">
        <v>284</v>
      </c>
      <c r="K671" s="6" t="s">
        <v>538</v>
      </c>
      <c r="L671" s="7">
        <v>93500</v>
      </c>
      <c r="M671" s="7">
        <v>93.5</v>
      </c>
      <c r="N671" s="7">
        <v>779000</v>
      </c>
      <c r="O671">
        <f t="shared" si="149"/>
        <v>8.3315508021390379</v>
      </c>
      <c r="P671" t="str">
        <f t="shared" ref="P671:P672" si="160">IF(ISNUMBER(SEARCH("CLORPIRIFOS",K671)),"Chlorpyrifos",IF(ISNUMBER(SEARCH("TEBUCONAZOLE",K671)),"Tebuconazole",IF(ISNUMBER(SEARCH("ACID",K671)),"2,4-Dichlorophenoxyacetic acid",IF(ISNUMBER(SEARCH("ACETAMIPRID",K671)),"Acetamiprid",IF(ISNUMBER(SEARCH("NUFURON",K671)),"Metsulfuron",IF(ISNUMBER(SEARCH("MONOISOPROPYLAMINE",K671)),"Isopropylamine","FIX IT"))))))</f>
        <v>2,4-Dichlorophenoxyacetic acid</v>
      </c>
      <c r="Q671" t="str">
        <f>VLOOKUP(P671,[1]Sheet1!$A$1:$C$40,2,FALSE)</f>
        <v>2,4 D</v>
      </c>
      <c r="R671" t="str">
        <f>VLOOKUP(P671,[1]Sheet1!$A$1:$C$40,3,FALSE)</f>
        <v>Herbicide</v>
      </c>
    </row>
    <row r="672" spans="1:18" ht="22" customHeight="1" x14ac:dyDescent="0.3">
      <c r="A672" s="2">
        <v>43505</v>
      </c>
      <c r="B672" s="12" t="str">
        <f t="shared" si="152"/>
        <v>February, 2019</v>
      </c>
      <c r="C672" s="12" t="str">
        <f t="shared" si="153"/>
        <v>February, 2019´</v>
      </c>
      <c r="D672" s="3" t="s">
        <v>37</v>
      </c>
      <c r="E672" s="13" t="s">
        <v>1938</v>
      </c>
      <c r="F672" s="3" t="s">
        <v>20</v>
      </c>
      <c r="G672" s="3" t="s">
        <v>171</v>
      </c>
      <c r="H672" s="3" t="s">
        <v>34</v>
      </c>
      <c r="I672" s="3" t="s">
        <v>21</v>
      </c>
      <c r="J672" s="3" t="s">
        <v>284</v>
      </c>
      <c r="K672" s="3" t="s">
        <v>534</v>
      </c>
      <c r="L672" s="4">
        <v>93500</v>
      </c>
      <c r="M672" s="4">
        <v>93.5</v>
      </c>
      <c r="N672" s="4">
        <v>779000</v>
      </c>
      <c r="O672">
        <f t="shared" si="149"/>
        <v>8.3315508021390379</v>
      </c>
      <c r="P672" t="str">
        <f t="shared" si="160"/>
        <v>2,4-Dichlorophenoxyacetic acid</v>
      </c>
      <c r="Q672" t="str">
        <f>VLOOKUP(P672,[1]Sheet1!$A$1:$C$40,2,FALSE)</f>
        <v>2,4 D</v>
      </c>
      <c r="R672" t="str">
        <f>VLOOKUP(P672,[1]Sheet1!$A$1:$C$40,3,FALSE)</f>
        <v>Herbicide</v>
      </c>
    </row>
    <row r="673" spans="1:18" ht="22" customHeight="1" x14ac:dyDescent="0.3">
      <c r="A673" s="5">
        <v>43505</v>
      </c>
      <c r="B673" s="12" t="str">
        <f t="shared" si="152"/>
        <v>February, 2019</v>
      </c>
      <c r="C673" s="12" t="str">
        <f t="shared" si="153"/>
        <v>February, 2019´</v>
      </c>
      <c r="D673" s="6" t="s">
        <v>37</v>
      </c>
      <c r="E673" s="9" t="s">
        <v>1938</v>
      </c>
      <c r="F673" s="6" t="s">
        <v>20</v>
      </c>
      <c r="G673" s="6" t="s">
        <v>171</v>
      </c>
      <c r="H673" s="6" t="s">
        <v>34</v>
      </c>
      <c r="I673" s="6" t="s">
        <v>21</v>
      </c>
      <c r="J673" s="6" t="s">
        <v>35</v>
      </c>
      <c r="K673" s="6" t="s">
        <v>539</v>
      </c>
      <c r="L673" s="7">
        <v>22032</v>
      </c>
      <c r="M673" s="7">
        <v>22.03</v>
      </c>
      <c r="N673" s="7">
        <v>557000</v>
      </c>
      <c r="O673">
        <f t="shared" si="149"/>
        <v>25.281408859840234</v>
      </c>
      <c r="P673" t="str">
        <f t="shared" si="150"/>
        <v>Imidacloprid</v>
      </c>
      <c r="Q673" t="str">
        <f>VLOOKUP(P673,[1]Sheet1!$A$1:$C$40,2,FALSE)</f>
        <v>Nuprid</v>
      </c>
      <c r="R673" t="str">
        <f>VLOOKUP(P673,[1]Sheet1!$A$1:$C$40,3,FALSE)</f>
        <v>Insecticide</v>
      </c>
    </row>
    <row r="674" spans="1:18" ht="22" customHeight="1" x14ac:dyDescent="0.3">
      <c r="A674" s="2">
        <v>43505</v>
      </c>
      <c r="B674" s="12" t="str">
        <f t="shared" si="152"/>
        <v>February, 2019</v>
      </c>
      <c r="C674" s="12" t="str">
        <f t="shared" si="153"/>
        <v>February, 2019´</v>
      </c>
      <c r="D674" s="3" t="s">
        <v>37</v>
      </c>
      <c r="E674" s="13" t="s">
        <v>1938</v>
      </c>
      <c r="F674" s="3" t="s">
        <v>20</v>
      </c>
      <c r="G674" s="3" t="s">
        <v>180</v>
      </c>
      <c r="H674" s="3" t="s">
        <v>14</v>
      </c>
      <c r="I674" s="3" t="s">
        <v>21</v>
      </c>
      <c r="J674" s="3" t="s">
        <v>54</v>
      </c>
      <c r="K674" s="3" t="s">
        <v>540</v>
      </c>
      <c r="L674" s="4">
        <v>9900</v>
      </c>
      <c r="M674" s="4">
        <v>9.9</v>
      </c>
      <c r="N674" s="4">
        <v>208000</v>
      </c>
      <c r="O674">
        <f t="shared" si="149"/>
        <v>21.01010101010101</v>
      </c>
      <c r="P674" s="11" t="s">
        <v>1920</v>
      </c>
      <c r="Q674" t="str">
        <f>VLOOKUP(P674,[1]Sheet1!$A$1:$C$40,2,FALSE)</f>
        <v>Nufarm Fluroxypyr</v>
      </c>
      <c r="R674" t="str">
        <f>VLOOKUP(P674,[1]Sheet1!$A$1:$C$40,3,FALSE)</f>
        <v>Herbicide</v>
      </c>
    </row>
    <row r="675" spans="1:18" ht="22" customHeight="1" x14ac:dyDescent="0.3">
      <c r="A675" s="5">
        <v>43503</v>
      </c>
      <c r="B675" s="12" t="str">
        <f t="shared" si="152"/>
        <v>February, 2019</v>
      </c>
      <c r="C675" s="12" t="str">
        <f t="shared" si="153"/>
        <v>February, 2019´</v>
      </c>
      <c r="D675" s="6" t="s">
        <v>37</v>
      </c>
      <c r="E675" s="9" t="s">
        <v>1938</v>
      </c>
      <c r="F675" s="6" t="s">
        <v>20</v>
      </c>
      <c r="G675" s="6" t="s">
        <v>180</v>
      </c>
      <c r="H675" s="6" t="s">
        <v>14</v>
      </c>
      <c r="I675" s="6" t="s">
        <v>21</v>
      </c>
      <c r="J675" s="6" t="s">
        <v>24</v>
      </c>
      <c r="K675" s="6" t="s">
        <v>541</v>
      </c>
      <c r="L675" s="7">
        <v>100300</v>
      </c>
      <c r="M675" s="7">
        <v>100.3</v>
      </c>
      <c r="N675" s="7">
        <v>447000</v>
      </c>
      <c r="O675">
        <f t="shared" si="149"/>
        <v>4.4566301096709866</v>
      </c>
      <c r="P675" s="11" t="s">
        <v>1918</v>
      </c>
      <c r="Q675" t="str">
        <f>VLOOKUP(P675,[1]Sheet1!$A$1:$C$40,2,FALSE)</f>
        <v>Nufosate</v>
      </c>
      <c r="R675" t="str">
        <f>VLOOKUP(P675,[1]Sheet1!$A$1:$C$40,3,FALSE)</f>
        <v>Herbicide</v>
      </c>
    </row>
    <row r="676" spans="1:18" ht="22" customHeight="1" x14ac:dyDescent="0.3">
      <c r="A676" s="2">
        <v>43502</v>
      </c>
      <c r="B676" s="12" t="str">
        <f t="shared" si="152"/>
        <v>February, 2019</v>
      </c>
      <c r="C676" s="12" t="str">
        <f t="shared" si="153"/>
        <v>February, 2019´</v>
      </c>
      <c r="D676" s="3" t="s">
        <v>37</v>
      </c>
      <c r="E676" s="13" t="s">
        <v>1938</v>
      </c>
      <c r="F676" s="3" t="s">
        <v>20</v>
      </c>
      <c r="G676" s="3" t="s">
        <v>38</v>
      </c>
      <c r="H676" s="3" t="s">
        <v>39</v>
      </c>
      <c r="I676" s="3" t="s">
        <v>21</v>
      </c>
      <c r="J676" s="3" t="s">
        <v>40</v>
      </c>
      <c r="K676" s="3" t="s">
        <v>542</v>
      </c>
      <c r="L676" s="4">
        <v>21375</v>
      </c>
      <c r="M676" s="4">
        <v>21.38</v>
      </c>
      <c r="N676" s="4">
        <v>151000</v>
      </c>
      <c r="O676">
        <f t="shared" si="149"/>
        <v>7.064327485380117</v>
      </c>
      <c r="P676" s="11" t="s">
        <v>1913</v>
      </c>
      <c r="Q676" t="str">
        <f>VLOOKUP(P676,[1]Sheet1!$A$1:$C$40,2,FALSE)</f>
        <v>Kaiso</v>
      </c>
      <c r="R676" t="str">
        <f>VLOOKUP(P676,[1]Sheet1!$A$1:$C$40,3,FALSE)</f>
        <v>Pesticide</v>
      </c>
    </row>
    <row r="677" spans="1:18" ht="22" customHeight="1" x14ac:dyDescent="0.3">
      <c r="A677" s="5">
        <v>43500</v>
      </c>
      <c r="B677" s="12" t="str">
        <f t="shared" si="152"/>
        <v>February, 2019</v>
      </c>
      <c r="C677" s="12" t="str">
        <f t="shared" si="153"/>
        <v>February, 2019´</v>
      </c>
      <c r="D677" s="6" t="s">
        <v>64</v>
      </c>
      <c r="E677" s="9" t="s">
        <v>1938</v>
      </c>
      <c r="F677" s="6" t="s">
        <v>12</v>
      </c>
      <c r="G677" s="6" t="s">
        <v>111</v>
      </c>
      <c r="H677" s="6" t="s">
        <v>434</v>
      </c>
      <c r="I677" s="6" t="s">
        <v>15</v>
      </c>
      <c r="J677" s="6" t="s">
        <v>113</v>
      </c>
      <c r="K677" s="6" t="s">
        <v>543</v>
      </c>
      <c r="L677" s="7">
        <v>62944</v>
      </c>
      <c r="M677" s="7">
        <v>62.94</v>
      </c>
      <c r="N677" s="7">
        <v>497000</v>
      </c>
      <c r="O677">
        <f t="shared" si="149"/>
        <v>7.8959074733096086</v>
      </c>
      <c r="P677" s="11" t="str">
        <f t="shared" ref="P677:P678" si="161">IF(ISNUMBER(SEARCH("NUFOSATE",K677)),"Glyphosate",IF(ISNUMBER(SEARCH("HALOXYFOP",K677)),"Haloxyfop - P",IF(ISNUMBER(SEARCH("AZOXYSTROBIN",K677)),"Azoxystrobin",IF(ISNUMBER(SEARCH("ETHEPHON",K677)),"Ethephon",IF(ISNUMBER(SEARCH("KROMO",K677)),"Clorimuron",IF(ISNUMBER(SEARCH("MAESTRO",K677)),"3,5-dibromo-4-hydroxybenzonitrile",))))))</f>
        <v>Ethephon</v>
      </c>
      <c r="Q677" t="str">
        <f>VLOOKUP(P677,[1]Sheet1!$A$1:$C$40,2,FALSE)</f>
        <v>Not Identified</v>
      </c>
      <c r="R677" t="str">
        <f>VLOOKUP(P677,[1]Sheet1!$A$1:$C$40,3,FALSE)</f>
        <v>Plant Grownth Regulator</v>
      </c>
    </row>
    <row r="678" spans="1:18" ht="22" customHeight="1" x14ac:dyDescent="0.3">
      <c r="A678" s="2">
        <v>43500</v>
      </c>
      <c r="B678" s="12" t="str">
        <f t="shared" si="152"/>
        <v>February, 2019</v>
      </c>
      <c r="C678" s="12" t="str">
        <f t="shared" si="153"/>
        <v>February, 2019´</v>
      </c>
      <c r="D678" s="3" t="s">
        <v>64</v>
      </c>
      <c r="E678" s="13" t="s">
        <v>1938</v>
      </c>
      <c r="F678" s="3" t="s">
        <v>12</v>
      </c>
      <c r="G678" s="3" t="s">
        <v>111</v>
      </c>
      <c r="H678" s="3" t="s">
        <v>434</v>
      </c>
      <c r="I678" s="3" t="s">
        <v>15</v>
      </c>
      <c r="J678" s="3" t="s">
        <v>113</v>
      </c>
      <c r="K678" s="3" t="s">
        <v>543</v>
      </c>
      <c r="L678" s="4">
        <v>90718</v>
      </c>
      <c r="M678" s="4">
        <v>90.72</v>
      </c>
      <c r="N678" s="4">
        <v>717000</v>
      </c>
      <c r="O678">
        <f t="shared" si="149"/>
        <v>7.9036133953570404</v>
      </c>
      <c r="P678" s="11" t="str">
        <f t="shared" si="161"/>
        <v>Ethephon</v>
      </c>
      <c r="Q678" t="str">
        <f>VLOOKUP(P678,[1]Sheet1!$A$1:$C$40,2,FALSE)</f>
        <v>Not Identified</v>
      </c>
      <c r="R678" t="str">
        <f>VLOOKUP(P678,[1]Sheet1!$A$1:$C$40,3,FALSE)</f>
        <v>Plant Grownth Regulator</v>
      </c>
    </row>
    <row r="679" spans="1:18" ht="22" customHeight="1" x14ac:dyDescent="0.3">
      <c r="A679" s="5">
        <v>43499</v>
      </c>
      <c r="B679" s="12" t="str">
        <f t="shared" si="152"/>
        <v>February, 2019</v>
      </c>
      <c r="C679" s="12" t="str">
        <f t="shared" si="153"/>
        <v>February, 2019´</v>
      </c>
      <c r="D679" s="6" t="s">
        <v>37</v>
      </c>
      <c r="E679" s="9" t="s">
        <v>1938</v>
      </c>
      <c r="F679" s="6" t="s">
        <v>20</v>
      </c>
      <c r="G679" s="6" t="s">
        <v>544</v>
      </c>
      <c r="H679" s="6" t="s">
        <v>14</v>
      </c>
      <c r="I679" s="6" t="s">
        <v>21</v>
      </c>
      <c r="J679" s="6" t="s">
        <v>326</v>
      </c>
      <c r="K679" s="6" t="s">
        <v>545</v>
      </c>
      <c r="L679" s="7">
        <v>11200</v>
      </c>
      <c r="M679" s="7">
        <v>11.2</v>
      </c>
      <c r="N679" s="7">
        <v>184000</v>
      </c>
      <c r="O679">
        <f t="shared" si="149"/>
        <v>16.428571428571427</v>
      </c>
      <c r="P679" t="str">
        <f t="shared" ref="P679" si="162">IF(ISNUMBER(SEARCH("XYLENE",K679)),"Xylene",IF(ISNUMBER(SEARCH("PARAQUAT",K679)),"Paraquat",IF(ISNUMBER(SEARCH("LUFENURON",K679)),"Lufenuron",IF(ISNUMBER(SEARCH("CLETHODIM",K679)),"Clethodim",IF(ISNUMBER(SEARCH("ABAMECTIN",K679)),"Abamectin")))))</f>
        <v>Abamectin</v>
      </c>
      <c r="Q679" t="str">
        <f>VLOOKUP(P679,[1]Sheet1!$A$1:$C$40,2,FALSE)</f>
        <v>Not Identified</v>
      </c>
      <c r="R679" t="str">
        <f>VLOOKUP(P679,[1]Sheet1!$A$1:$C$40,3,FALSE)</f>
        <v>Insecticide</v>
      </c>
    </row>
    <row r="680" spans="1:18" ht="22" customHeight="1" x14ac:dyDescent="0.3">
      <c r="A680" s="2">
        <v>43499</v>
      </c>
      <c r="B680" s="12" t="str">
        <f t="shared" si="152"/>
        <v>February, 2019</v>
      </c>
      <c r="C680" s="12" t="str">
        <f t="shared" si="153"/>
        <v>February, 2019´</v>
      </c>
      <c r="D680" s="3" t="s">
        <v>64</v>
      </c>
      <c r="E680" s="13" t="s">
        <v>1938</v>
      </c>
      <c r="F680" s="3" t="s">
        <v>12</v>
      </c>
      <c r="G680" s="3" t="s">
        <v>180</v>
      </c>
      <c r="H680" s="3" t="s">
        <v>14</v>
      </c>
      <c r="I680" s="3" t="s">
        <v>15</v>
      </c>
      <c r="J680" s="3" t="s">
        <v>16</v>
      </c>
      <c r="K680" s="3" t="s">
        <v>546</v>
      </c>
      <c r="L680" s="4">
        <v>54360</v>
      </c>
      <c r="M680" s="4">
        <v>54.36</v>
      </c>
      <c r="N680" s="4">
        <v>1141000</v>
      </c>
      <c r="O680">
        <f t="shared" si="149"/>
        <v>20.989698307579101</v>
      </c>
      <c r="P680" t="str">
        <f>IF(ISNUMBER(SEARCH("FLUAZINAN",K680)),"Fluazinan",IF(ISNUMBER(SEARCH("CYPERMETHRIN",K680)),"Cypermethrin",IF(ISNUMBER(SEARCH("IMAZETAPIR",K680)),"Imazethapyr",IF(ISNUMBER(SEARCH("FIPRONIL",K680)),"Fipronil","FIX IT"))))</f>
        <v>Imazethapyr</v>
      </c>
      <c r="Q680" t="str">
        <f>VLOOKUP(P680,[1]Sheet1!$A$1:$C$40,2,FALSE)</f>
        <v>Kyte</v>
      </c>
      <c r="R680" t="str">
        <f>VLOOKUP(P680,[1]Sheet1!$A$1:$C$40,3,FALSE)</f>
        <v>Herbicide</v>
      </c>
    </row>
    <row r="681" spans="1:18" ht="22" customHeight="1" x14ac:dyDescent="0.3">
      <c r="A681" s="5">
        <v>43499</v>
      </c>
      <c r="B681" s="12" t="str">
        <f t="shared" si="152"/>
        <v>February, 2019</v>
      </c>
      <c r="C681" s="12" t="str">
        <f t="shared" si="153"/>
        <v>February, 2019´</v>
      </c>
      <c r="D681" s="6" t="s">
        <v>64</v>
      </c>
      <c r="E681" s="9" t="s">
        <v>1938</v>
      </c>
      <c r="F681" s="6" t="s">
        <v>12</v>
      </c>
      <c r="G681" s="6" t="s">
        <v>180</v>
      </c>
      <c r="H681" s="6" t="s">
        <v>14</v>
      </c>
      <c r="I681" s="6" t="s">
        <v>15</v>
      </c>
      <c r="J681" s="6" t="s">
        <v>16</v>
      </c>
      <c r="K681" s="6" t="s">
        <v>547</v>
      </c>
      <c r="L681" s="7">
        <v>77721</v>
      </c>
      <c r="M681" s="7">
        <v>77.72</v>
      </c>
      <c r="N681" s="7">
        <v>1631000</v>
      </c>
      <c r="O681">
        <f t="shared" si="149"/>
        <v>20.985319283076645</v>
      </c>
      <c r="P681" t="str">
        <f>IF(ISNUMBER(SEARCH("FLUAZINAN",K681)),"Fluazinan",IF(ISNUMBER(SEARCH("CYPERMETHRIN",K681)),"Cypermethrin",IF(ISNUMBER(SEARCH("IMAZETAPIR",K681)),"Imazethapyr",IF(ISNUMBER(SEARCH("FIPRONIL",K681)),"Fipronil","FIX IT"))))</f>
        <v>Imazethapyr</v>
      </c>
      <c r="Q681" t="str">
        <f>VLOOKUP(P681,[1]Sheet1!$A$1:$C$40,2,FALSE)</f>
        <v>Kyte</v>
      </c>
      <c r="R681" t="str">
        <f>VLOOKUP(P681,[1]Sheet1!$A$1:$C$40,3,FALSE)</f>
        <v>Herbicide</v>
      </c>
    </row>
    <row r="682" spans="1:18" ht="22" customHeight="1" x14ac:dyDescent="0.3">
      <c r="A682" s="5">
        <v>43498</v>
      </c>
      <c r="B682" s="12" t="str">
        <f t="shared" si="152"/>
        <v>February, 2019</v>
      </c>
      <c r="C682" s="12" t="str">
        <f t="shared" si="153"/>
        <v>February, 2019´</v>
      </c>
      <c r="D682" s="6" t="s">
        <v>37</v>
      </c>
      <c r="E682" s="13" t="s">
        <v>1938</v>
      </c>
      <c r="F682" s="6" t="s">
        <v>408</v>
      </c>
      <c r="G682" s="6" t="s">
        <v>27</v>
      </c>
      <c r="H682" s="6" t="s">
        <v>28</v>
      </c>
      <c r="I682" s="6" t="s">
        <v>21</v>
      </c>
      <c r="J682" s="6" t="s">
        <v>29</v>
      </c>
      <c r="K682" s="6" t="s">
        <v>548</v>
      </c>
      <c r="L682" s="7">
        <v>122880</v>
      </c>
      <c r="M682" s="7">
        <v>122.88</v>
      </c>
      <c r="N682" s="7">
        <v>935000</v>
      </c>
      <c r="O682">
        <f t="shared" si="149"/>
        <v>7.609049479166667</v>
      </c>
      <c r="P682" t="str">
        <f t="shared" ref="P682:P685" si="163">IF(ISNUMBER(SEARCH("CLORPIRIFOS",K682)),"Chlorpyrifos",IF(ISNUMBER(SEARCH("TEBUCONAZOLE",K682)),"Tebuconazole",IF(ISNUMBER(SEARCH("ACID",K682)),"2,4-Dichlorophenoxyacetic acid",IF(ISNUMBER(SEARCH("ACETAMIPRID",K682)),"Acetamiprid",IF(ISNUMBER(SEARCH("NUFURON",K682)),"Metsulfuron",IF(ISNUMBER(SEARCH("MONOISOPROPYLAMINE",K682)),"Isopropylamine","FIX IT"))))))</f>
        <v>2,4-Dichlorophenoxyacetic acid</v>
      </c>
      <c r="Q682" t="str">
        <f>VLOOKUP(P682,[1]Sheet1!$A$1:$C$40,2,FALSE)</f>
        <v>2,4 D</v>
      </c>
      <c r="R682" t="str">
        <f>VLOOKUP(P682,[1]Sheet1!$A$1:$C$40,3,FALSE)</f>
        <v>Herbicide</v>
      </c>
    </row>
    <row r="683" spans="1:18" ht="22" customHeight="1" x14ac:dyDescent="0.3">
      <c r="A683" s="2">
        <v>43498</v>
      </c>
      <c r="B683" s="12" t="str">
        <f t="shared" si="152"/>
        <v>February, 2019</v>
      </c>
      <c r="C683" s="12" t="str">
        <f t="shared" si="153"/>
        <v>February, 2019´</v>
      </c>
      <c r="D683" s="3" t="s">
        <v>37</v>
      </c>
      <c r="E683" s="9" t="s">
        <v>1938</v>
      </c>
      <c r="F683" s="3" t="s">
        <v>20</v>
      </c>
      <c r="G683" s="3" t="s">
        <v>171</v>
      </c>
      <c r="H683" s="3" t="s">
        <v>34</v>
      </c>
      <c r="I683" s="3" t="s">
        <v>21</v>
      </c>
      <c r="J683" s="3" t="s">
        <v>29</v>
      </c>
      <c r="K683" s="3" t="s">
        <v>549</v>
      </c>
      <c r="L683" s="4">
        <v>93500</v>
      </c>
      <c r="M683" s="4">
        <v>93.5</v>
      </c>
      <c r="N683" s="4">
        <v>1356000</v>
      </c>
      <c r="O683">
        <f t="shared" si="149"/>
        <v>14.502673796791443</v>
      </c>
      <c r="P683" t="str">
        <f t="shared" si="163"/>
        <v>2,4-Dichlorophenoxyacetic acid</v>
      </c>
      <c r="Q683" t="str">
        <f>VLOOKUP(P683,[1]Sheet1!$A$1:$C$40,2,FALSE)</f>
        <v>2,4 D</v>
      </c>
      <c r="R683" t="str">
        <f>VLOOKUP(P683,[1]Sheet1!$A$1:$C$40,3,FALSE)</f>
        <v>Herbicide</v>
      </c>
    </row>
    <row r="684" spans="1:18" ht="22" customHeight="1" x14ac:dyDescent="0.3">
      <c r="A684" s="5">
        <v>43498</v>
      </c>
      <c r="B684" s="12" t="str">
        <f t="shared" si="152"/>
        <v>February, 2019</v>
      </c>
      <c r="C684" s="12" t="str">
        <f t="shared" si="153"/>
        <v>February, 2019´</v>
      </c>
      <c r="D684" s="6" t="s">
        <v>37</v>
      </c>
      <c r="E684" s="13" t="s">
        <v>1938</v>
      </c>
      <c r="F684" s="6" t="s">
        <v>20</v>
      </c>
      <c r="G684" s="6" t="s">
        <v>171</v>
      </c>
      <c r="H684" s="6" t="s">
        <v>34</v>
      </c>
      <c r="I684" s="6" t="s">
        <v>21</v>
      </c>
      <c r="J684" s="6" t="s">
        <v>35</v>
      </c>
      <c r="K684" s="6" t="s">
        <v>550</v>
      </c>
      <c r="L684" s="7">
        <v>44064</v>
      </c>
      <c r="M684" s="7">
        <v>44.06</v>
      </c>
      <c r="N684" s="7">
        <v>1114000</v>
      </c>
      <c r="O684">
        <f t="shared" si="149"/>
        <v>25.281408859840234</v>
      </c>
      <c r="P684" s="11" t="s">
        <v>1921</v>
      </c>
      <c r="Q684" t="str">
        <f>VLOOKUP(P684,[1]Sheet1!$A$1:$C$40,2,FALSE)</f>
        <v>Nuprid</v>
      </c>
      <c r="R684" t="str">
        <f>VLOOKUP(P684,[1]Sheet1!$A$1:$C$40,3,FALSE)</f>
        <v>Insecticide</v>
      </c>
    </row>
    <row r="685" spans="1:18" ht="22" customHeight="1" x14ac:dyDescent="0.3">
      <c r="A685" s="2">
        <v>43498</v>
      </c>
      <c r="B685" s="12" t="str">
        <f t="shared" si="152"/>
        <v>February, 2019</v>
      </c>
      <c r="C685" s="12" t="str">
        <f t="shared" si="153"/>
        <v>February, 2019´</v>
      </c>
      <c r="D685" s="3" t="s">
        <v>37</v>
      </c>
      <c r="E685" s="9" t="s">
        <v>1938</v>
      </c>
      <c r="F685" s="3" t="s">
        <v>20</v>
      </c>
      <c r="G685" s="3" t="s">
        <v>171</v>
      </c>
      <c r="H685" s="3" t="s">
        <v>34</v>
      </c>
      <c r="I685" s="3" t="s">
        <v>21</v>
      </c>
      <c r="J685" s="3" t="s">
        <v>29</v>
      </c>
      <c r="K685" s="3" t="s">
        <v>551</v>
      </c>
      <c r="L685" s="4">
        <v>74800</v>
      </c>
      <c r="M685" s="4">
        <v>74.8</v>
      </c>
      <c r="N685" s="4">
        <v>1085000</v>
      </c>
      <c r="O685">
        <f t="shared" si="149"/>
        <v>14.505347593582888</v>
      </c>
      <c r="P685" t="str">
        <f t="shared" si="163"/>
        <v>2,4-Dichlorophenoxyacetic acid</v>
      </c>
      <c r="Q685" t="str">
        <f>VLOOKUP(P685,[1]Sheet1!$A$1:$C$40,2,FALSE)</f>
        <v>2,4 D</v>
      </c>
      <c r="R685" t="str">
        <f>VLOOKUP(P685,[1]Sheet1!$A$1:$C$40,3,FALSE)</f>
        <v>Herbicide</v>
      </c>
    </row>
    <row r="686" spans="1:18" ht="22" customHeight="1" x14ac:dyDescent="0.3">
      <c r="A686" s="5">
        <v>43497</v>
      </c>
      <c r="B686" s="12" t="str">
        <f t="shared" si="152"/>
        <v>February, 2019</v>
      </c>
      <c r="C686" s="12" t="str">
        <f t="shared" si="153"/>
        <v>February, 2019´</v>
      </c>
      <c r="D686" s="6" t="s">
        <v>37</v>
      </c>
      <c r="E686" s="13" t="s">
        <v>1938</v>
      </c>
      <c r="F686" s="6" t="s">
        <v>20</v>
      </c>
      <c r="G686" s="6" t="s">
        <v>173</v>
      </c>
      <c r="H686" s="6" t="s">
        <v>174</v>
      </c>
      <c r="I686" s="6" t="s">
        <v>21</v>
      </c>
      <c r="J686" s="6" t="s">
        <v>165</v>
      </c>
      <c r="K686" s="6" t="s">
        <v>552</v>
      </c>
      <c r="L686" s="7">
        <v>21680</v>
      </c>
      <c r="M686" s="7">
        <v>21.68</v>
      </c>
      <c r="N686" s="7">
        <v>297000</v>
      </c>
      <c r="O686">
        <f t="shared" si="149"/>
        <v>13.699261992619926</v>
      </c>
      <c r="P686" t="str">
        <f>IF(ISNUMBER(SEARCH("CIPERMET",K686)),"Cypermethrin",IF(ISNUMBER(SEARCH("MANFIL",K686)),"Mancozeb",IF(ISNUMBER(SEARCH("ISOPROPYLAMINE",K686)),"Isopropylamine",IF(ISNUMBER(SEARCH("CARBENDAZIN",K686)),"Carbendazin",IF(ISNUMBER(SEARCH("CHLORPYRIFOS",K686)),"Chlorpyrifos","FIX IT")))))</f>
        <v>Cypermethrin</v>
      </c>
      <c r="Q686" t="str">
        <f>VLOOKUP(P686,[1]Sheet1!$A$1:$C$40,2,FALSE)</f>
        <v>Not Identified</v>
      </c>
      <c r="R686" t="str">
        <f>VLOOKUP(P686,[1]Sheet1!$A$1:$C$40,3,FALSE)</f>
        <v>Insecticide</v>
      </c>
    </row>
    <row r="687" spans="1:18" ht="22" customHeight="1" x14ac:dyDescent="0.3">
      <c r="A687" s="2">
        <v>43495</v>
      </c>
      <c r="B687" s="12" t="str">
        <f t="shared" si="152"/>
        <v>January, 2019</v>
      </c>
      <c r="C687" s="12" t="str">
        <f t="shared" si="153"/>
        <v>January, 2019´</v>
      </c>
      <c r="D687" s="3" t="s">
        <v>37</v>
      </c>
      <c r="E687" s="9" t="s">
        <v>1938</v>
      </c>
      <c r="F687" s="3" t="s">
        <v>20</v>
      </c>
      <c r="G687" s="3" t="s">
        <v>38</v>
      </c>
      <c r="H687" s="3" t="s">
        <v>39</v>
      </c>
      <c r="I687" s="3" t="s">
        <v>21</v>
      </c>
      <c r="J687" s="3" t="s">
        <v>40</v>
      </c>
      <c r="K687" s="3" t="s">
        <v>553</v>
      </c>
      <c r="L687" s="4">
        <v>42750</v>
      </c>
      <c r="M687" s="4">
        <v>42.75</v>
      </c>
      <c r="N687" s="4">
        <v>302000</v>
      </c>
      <c r="O687">
        <f t="shared" si="149"/>
        <v>7.064327485380117</v>
      </c>
      <c r="P687" t="str">
        <f t="shared" si="150"/>
        <v>Cyhalothrin</v>
      </c>
      <c r="Q687" t="str">
        <f>VLOOKUP(P687,[1]Sheet1!$A$1:$C$40,2,FALSE)</f>
        <v>Kaiso</v>
      </c>
      <c r="R687" t="str">
        <f>VLOOKUP(P687,[1]Sheet1!$A$1:$C$40,3,FALSE)</f>
        <v>Pesticide</v>
      </c>
    </row>
    <row r="688" spans="1:18" ht="22" customHeight="1" x14ac:dyDescent="0.3">
      <c r="A688" s="5">
        <v>43493</v>
      </c>
      <c r="B688" s="12" t="str">
        <f t="shared" si="152"/>
        <v>January, 2019</v>
      </c>
      <c r="C688" s="12" t="str">
        <f t="shared" si="153"/>
        <v>January, 2019´</v>
      </c>
      <c r="D688" s="6" t="s">
        <v>64</v>
      </c>
      <c r="E688" s="13" t="s">
        <v>1938</v>
      </c>
      <c r="F688" s="6" t="s">
        <v>12</v>
      </c>
      <c r="G688" s="6" t="s">
        <v>111</v>
      </c>
      <c r="H688" s="6" t="s">
        <v>434</v>
      </c>
      <c r="I688" s="6" t="s">
        <v>15</v>
      </c>
      <c r="J688" s="6" t="s">
        <v>113</v>
      </c>
      <c r="K688" s="6" t="s">
        <v>554</v>
      </c>
      <c r="L688" s="7">
        <v>90718</v>
      </c>
      <c r="M688" s="7">
        <v>90.72</v>
      </c>
      <c r="N688" s="7">
        <v>723000</v>
      </c>
      <c r="O688">
        <f t="shared" si="149"/>
        <v>7.9697524195859701</v>
      </c>
      <c r="P688" t="str">
        <f t="shared" ref="P688:P694" si="164">IF(ISNUMBER(SEARCH("CLORPIRIFOS",K688)),"Chlorpyrifos",IF(ISNUMBER(SEARCH("TEBUCONAZOLE",K688)),"Tebuconazole",IF(ISNUMBER(SEARCH("ACID",K688)),"2,4-Dichlorophenoxyacetic acid",IF(ISNUMBER(SEARCH("ACETAMIPRID",K688)),"Acetamiprid",IF(ISNUMBER(SEARCH("NUFURON",K688)),"Metsulfuron",IF(ISNUMBER(SEARCH("MONOISOPROPYLAMINE",K688)),"Isopropylamine","FIX IT"))))))</f>
        <v>2,4-Dichlorophenoxyacetic acid</v>
      </c>
      <c r="Q688" t="str">
        <f>VLOOKUP(P688,[1]Sheet1!$A$1:$C$40,2,FALSE)</f>
        <v>2,4 D</v>
      </c>
      <c r="R688" t="str">
        <f>VLOOKUP(P688,[1]Sheet1!$A$1:$C$40,3,FALSE)</f>
        <v>Herbicide</v>
      </c>
    </row>
    <row r="689" spans="1:18" ht="22" customHeight="1" x14ac:dyDescent="0.3">
      <c r="A689" s="5">
        <v>43493</v>
      </c>
      <c r="B689" s="12" t="str">
        <f t="shared" si="152"/>
        <v>January, 2019</v>
      </c>
      <c r="C689" s="12" t="str">
        <f t="shared" si="153"/>
        <v>January, 2019´</v>
      </c>
      <c r="D689" s="6" t="s">
        <v>64</v>
      </c>
      <c r="E689" s="9" t="s">
        <v>1938</v>
      </c>
      <c r="F689" s="6" t="s">
        <v>12</v>
      </c>
      <c r="G689" s="6" t="s">
        <v>111</v>
      </c>
      <c r="H689" s="6" t="s">
        <v>434</v>
      </c>
      <c r="I689" s="6" t="s">
        <v>15</v>
      </c>
      <c r="J689" s="6" t="s">
        <v>113</v>
      </c>
      <c r="K689" s="6" t="s">
        <v>555</v>
      </c>
      <c r="L689" s="7">
        <v>90718</v>
      </c>
      <c r="M689" s="7">
        <v>90.72</v>
      </c>
      <c r="N689" s="7">
        <v>723000</v>
      </c>
      <c r="O689">
        <f t="shared" si="149"/>
        <v>7.9697524195859701</v>
      </c>
      <c r="P689" t="str">
        <f t="shared" si="164"/>
        <v>2,4-Dichlorophenoxyacetic acid</v>
      </c>
      <c r="Q689" t="str">
        <f>VLOOKUP(P689,[1]Sheet1!$A$1:$C$40,2,FALSE)</f>
        <v>2,4 D</v>
      </c>
      <c r="R689" t="str">
        <f>VLOOKUP(P689,[1]Sheet1!$A$1:$C$40,3,FALSE)</f>
        <v>Herbicide</v>
      </c>
    </row>
    <row r="690" spans="1:18" ht="22" customHeight="1" x14ac:dyDescent="0.3">
      <c r="A690" s="2">
        <v>43493</v>
      </c>
      <c r="B690" s="12" t="str">
        <f t="shared" si="152"/>
        <v>January, 2019</v>
      </c>
      <c r="C690" s="12" t="str">
        <f t="shared" si="153"/>
        <v>January, 2019´</v>
      </c>
      <c r="D690" s="3" t="s">
        <v>64</v>
      </c>
      <c r="E690" s="13" t="s">
        <v>1938</v>
      </c>
      <c r="F690" s="3" t="s">
        <v>12</v>
      </c>
      <c r="G690" s="3" t="s">
        <v>111</v>
      </c>
      <c r="H690" s="3" t="s">
        <v>434</v>
      </c>
      <c r="I690" s="3" t="s">
        <v>15</v>
      </c>
      <c r="J690" s="3" t="s">
        <v>113</v>
      </c>
      <c r="K690" s="3" t="s">
        <v>555</v>
      </c>
      <c r="L690" s="4">
        <v>90719</v>
      </c>
      <c r="M690" s="4">
        <v>90.72</v>
      </c>
      <c r="N690" s="4">
        <v>723000</v>
      </c>
      <c r="O690">
        <f t="shared" si="149"/>
        <v>7.9696645686129699</v>
      </c>
      <c r="P690" t="str">
        <f t="shared" si="164"/>
        <v>2,4-Dichlorophenoxyacetic acid</v>
      </c>
      <c r="Q690" t="str">
        <f>VLOOKUP(P690,[1]Sheet1!$A$1:$C$40,2,FALSE)</f>
        <v>2,4 D</v>
      </c>
      <c r="R690" t="str">
        <f>VLOOKUP(P690,[1]Sheet1!$A$1:$C$40,3,FALSE)</f>
        <v>Herbicide</v>
      </c>
    </row>
    <row r="691" spans="1:18" ht="22" customHeight="1" x14ac:dyDescent="0.3">
      <c r="A691" s="2">
        <v>43493</v>
      </c>
      <c r="B691" s="12" t="str">
        <f t="shared" si="152"/>
        <v>January, 2019</v>
      </c>
      <c r="C691" s="12" t="str">
        <f t="shared" si="153"/>
        <v>January, 2019´</v>
      </c>
      <c r="D691" s="3" t="s">
        <v>64</v>
      </c>
      <c r="E691" s="9" t="s">
        <v>1938</v>
      </c>
      <c r="F691" s="3" t="s">
        <v>12</v>
      </c>
      <c r="G691" s="3" t="s">
        <v>180</v>
      </c>
      <c r="H691" s="3" t="s">
        <v>14</v>
      </c>
      <c r="I691" s="3" t="s">
        <v>15</v>
      </c>
      <c r="J691" s="3" t="s">
        <v>18</v>
      </c>
      <c r="K691" s="3" t="s">
        <v>556</v>
      </c>
      <c r="L691" s="4">
        <v>3840</v>
      </c>
      <c r="M691" s="4">
        <v>3.84</v>
      </c>
      <c r="N691" s="4">
        <v>35000</v>
      </c>
      <c r="O691">
        <f t="shared" si="149"/>
        <v>9.1145833333333339</v>
      </c>
      <c r="P691" t="str">
        <f t="shared" si="164"/>
        <v>Metsulfuron</v>
      </c>
      <c r="Q691" t="str">
        <f>VLOOKUP(P691,[1]Sheet1!$A$1:$C$40,2,FALSE)</f>
        <v>Nufuron</v>
      </c>
      <c r="R691" t="str">
        <f>VLOOKUP(P691,[1]Sheet1!$A$1:$C$40,3,FALSE)</f>
        <v>Herbicide</v>
      </c>
    </row>
    <row r="692" spans="1:18" ht="22" customHeight="1" x14ac:dyDescent="0.3">
      <c r="A692" s="5">
        <v>43493</v>
      </c>
      <c r="B692" s="12" t="str">
        <f t="shared" si="152"/>
        <v>January, 2019</v>
      </c>
      <c r="C692" s="12" t="str">
        <f t="shared" si="153"/>
        <v>January, 2019´</v>
      </c>
      <c r="D692" s="6" t="s">
        <v>64</v>
      </c>
      <c r="E692" s="13" t="s">
        <v>1938</v>
      </c>
      <c r="F692" s="6" t="s">
        <v>12</v>
      </c>
      <c r="G692" s="6" t="s">
        <v>180</v>
      </c>
      <c r="H692" s="6" t="s">
        <v>14</v>
      </c>
      <c r="I692" s="6" t="s">
        <v>15</v>
      </c>
      <c r="J692" s="6" t="s">
        <v>18</v>
      </c>
      <c r="K692" s="6" t="s">
        <v>557</v>
      </c>
      <c r="L692" s="7">
        <v>6960</v>
      </c>
      <c r="M692" s="7">
        <v>6.96</v>
      </c>
      <c r="N692" s="7">
        <v>63400</v>
      </c>
      <c r="O692">
        <f t="shared" si="149"/>
        <v>9.1091954022988499</v>
      </c>
      <c r="P692" t="str">
        <f t="shared" si="164"/>
        <v>Metsulfuron</v>
      </c>
      <c r="Q692" t="str">
        <f>VLOOKUP(P692,[1]Sheet1!$A$1:$C$40,2,FALSE)</f>
        <v>Nufuron</v>
      </c>
      <c r="R692" t="str">
        <f>VLOOKUP(P692,[1]Sheet1!$A$1:$C$40,3,FALSE)</f>
        <v>Herbicide</v>
      </c>
    </row>
    <row r="693" spans="1:18" ht="22" customHeight="1" x14ac:dyDescent="0.3">
      <c r="A693" s="5">
        <v>43493</v>
      </c>
      <c r="B693" s="12" t="str">
        <f t="shared" si="152"/>
        <v>January, 2019</v>
      </c>
      <c r="C693" s="12" t="str">
        <f t="shared" si="153"/>
        <v>January, 2019´</v>
      </c>
      <c r="D693" s="6" t="s">
        <v>64</v>
      </c>
      <c r="E693" s="9" t="s">
        <v>1938</v>
      </c>
      <c r="F693" s="6" t="s">
        <v>12</v>
      </c>
      <c r="G693" s="6" t="s">
        <v>180</v>
      </c>
      <c r="H693" s="6" t="s">
        <v>14</v>
      </c>
      <c r="I693" s="6" t="s">
        <v>15</v>
      </c>
      <c r="J693" s="6" t="s">
        <v>169</v>
      </c>
      <c r="K693" s="6" t="s">
        <v>558</v>
      </c>
      <c r="L693" s="7">
        <v>10300</v>
      </c>
      <c r="M693" s="7">
        <v>10.3</v>
      </c>
      <c r="N693" s="7">
        <v>345000</v>
      </c>
      <c r="O693">
        <f t="shared" si="149"/>
        <v>33.495145631067963</v>
      </c>
      <c r="P693" t="str">
        <f>IF(ISNUMBER(SEARCH("FLUAZINAN",K693)),"Fluazinan",IF(ISNUMBER(SEARCH("CYPERMETHRIN",K693)),"Cypermethrin",IF(ISNUMBER(SEARCH("IMAZETAPIR",K693)),"Imazetapyr",IF(ISNUMBER(SEARCH("FIPRONIL",K693)),"Fipronil","FIX IT"))))</f>
        <v>Fipronil</v>
      </c>
      <c r="Q693" t="str">
        <f>VLOOKUP(P693,[1]Sheet1!$A$1:$C$40,2,FALSE)</f>
        <v>Not Identified</v>
      </c>
      <c r="R693" t="str">
        <f>VLOOKUP(P693,[1]Sheet1!$A$1:$C$40,3,FALSE)</f>
        <v>Insecticide</v>
      </c>
    </row>
    <row r="694" spans="1:18" ht="22" customHeight="1" x14ac:dyDescent="0.3">
      <c r="A694" s="5">
        <v>43493</v>
      </c>
      <c r="B694" s="12" t="str">
        <f t="shared" si="152"/>
        <v>January, 2019</v>
      </c>
      <c r="C694" s="12" t="str">
        <f t="shared" si="153"/>
        <v>January, 2019´</v>
      </c>
      <c r="D694" s="6" t="s">
        <v>64</v>
      </c>
      <c r="E694" s="13" t="s">
        <v>1938</v>
      </c>
      <c r="F694" s="6" t="s">
        <v>12</v>
      </c>
      <c r="G694" s="6" t="s">
        <v>111</v>
      </c>
      <c r="H694" s="6" t="s">
        <v>434</v>
      </c>
      <c r="I694" s="6" t="s">
        <v>15</v>
      </c>
      <c r="J694" s="6" t="s">
        <v>113</v>
      </c>
      <c r="K694" s="6" t="s">
        <v>555</v>
      </c>
      <c r="L694" s="7">
        <v>90718</v>
      </c>
      <c r="M694" s="7">
        <v>90.72</v>
      </c>
      <c r="N694" s="7">
        <v>723000</v>
      </c>
      <c r="O694">
        <f t="shared" si="149"/>
        <v>7.9697524195859701</v>
      </c>
      <c r="P694" t="str">
        <f t="shared" si="164"/>
        <v>2,4-Dichlorophenoxyacetic acid</v>
      </c>
      <c r="Q694" t="str">
        <f>VLOOKUP(P694,[1]Sheet1!$A$1:$C$40,2,FALSE)</f>
        <v>2,4 D</v>
      </c>
      <c r="R694" t="str">
        <f>VLOOKUP(P694,[1]Sheet1!$A$1:$C$40,3,FALSE)</f>
        <v>Herbicide</v>
      </c>
    </row>
    <row r="695" spans="1:18" ht="22" customHeight="1" x14ac:dyDescent="0.3">
      <c r="A695" s="2">
        <v>43492</v>
      </c>
      <c r="B695" s="12" t="str">
        <f t="shared" si="152"/>
        <v>January, 2019</v>
      </c>
      <c r="C695" s="12" t="str">
        <f t="shared" si="153"/>
        <v>January, 2019´</v>
      </c>
      <c r="D695" s="3" t="s">
        <v>37</v>
      </c>
      <c r="E695" s="9" t="s">
        <v>1938</v>
      </c>
      <c r="F695" s="3" t="s">
        <v>20</v>
      </c>
      <c r="G695" s="3" t="s">
        <v>38</v>
      </c>
      <c r="H695" s="3" t="s">
        <v>39</v>
      </c>
      <c r="I695" s="3" t="s">
        <v>21</v>
      </c>
      <c r="J695" s="3" t="s">
        <v>40</v>
      </c>
      <c r="K695" s="3" t="s">
        <v>559</v>
      </c>
      <c r="L695" s="4">
        <v>21375</v>
      </c>
      <c r="M695" s="4">
        <v>21.38</v>
      </c>
      <c r="N695" s="4">
        <v>151000</v>
      </c>
      <c r="O695">
        <f t="shared" si="149"/>
        <v>7.064327485380117</v>
      </c>
      <c r="P695" t="str">
        <f t="shared" si="150"/>
        <v>Cyhalothrin</v>
      </c>
      <c r="Q695" t="str">
        <f>VLOOKUP(P695,[1]Sheet1!$A$1:$C$40,2,FALSE)</f>
        <v>Kaiso</v>
      </c>
      <c r="R695" t="str">
        <f>VLOOKUP(P695,[1]Sheet1!$A$1:$C$40,3,FALSE)</f>
        <v>Pesticide</v>
      </c>
    </row>
    <row r="696" spans="1:18" ht="22" customHeight="1" x14ac:dyDescent="0.3">
      <c r="A696" s="5">
        <v>43491</v>
      </c>
      <c r="B696" s="12" t="str">
        <f t="shared" si="152"/>
        <v>January, 2019</v>
      </c>
      <c r="C696" s="12" t="str">
        <f t="shared" si="153"/>
        <v>January, 2019´</v>
      </c>
      <c r="D696" s="6" t="s">
        <v>37</v>
      </c>
      <c r="E696" s="13" t="s">
        <v>1938</v>
      </c>
      <c r="F696" s="6" t="s">
        <v>20</v>
      </c>
      <c r="G696" s="6" t="s">
        <v>171</v>
      </c>
      <c r="H696" s="6" t="s">
        <v>34</v>
      </c>
      <c r="I696" s="6" t="s">
        <v>21</v>
      </c>
      <c r="J696" s="6" t="s">
        <v>560</v>
      </c>
      <c r="K696" s="6" t="s">
        <v>561</v>
      </c>
      <c r="L696" s="7">
        <v>93500</v>
      </c>
      <c r="M696" s="7">
        <v>93.5</v>
      </c>
      <c r="N696" s="7">
        <v>1365000</v>
      </c>
      <c r="O696">
        <f t="shared" si="149"/>
        <v>14.598930481283423</v>
      </c>
      <c r="P696" t="str">
        <f t="shared" ref="P696:P701" si="165">IF(ISNUMBER(SEARCH("CLORPIRIFOS",K696)),"Chlorpyrifos",IF(ISNUMBER(SEARCH("TEBUCONAZOLE",K696)),"Tebuconazole",IF(ISNUMBER(SEARCH("ACID",K696)),"2,4-Dichlorophenoxyacetic acid",IF(ISNUMBER(SEARCH("ACETAMIPRID",K696)),"Acetamiprid",IF(ISNUMBER(SEARCH("NUFURON",K696)),"Metsulfuron",IF(ISNUMBER(SEARCH("MONOISOPROPYLAMINE",K696)),"Isopropylamine","FIX IT"))))))</f>
        <v>2,4-Dichlorophenoxyacetic acid</v>
      </c>
      <c r="Q696" t="str">
        <f>VLOOKUP(P696,[1]Sheet1!$A$1:$C$40,2,FALSE)</f>
        <v>2,4 D</v>
      </c>
      <c r="R696" t="str">
        <f>VLOOKUP(P696,[1]Sheet1!$A$1:$C$40,3,FALSE)</f>
        <v>Herbicide</v>
      </c>
    </row>
    <row r="697" spans="1:18" ht="22" customHeight="1" x14ac:dyDescent="0.3">
      <c r="A697" s="2">
        <v>43491</v>
      </c>
      <c r="B697" s="12" t="str">
        <f t="shared" si="152"/>
        <v>January, 2019</v>
      </c>
      <c r="C697" s="12" t="str">
        <f t="shared" si="153"/>
        <v>January, 2019´</v>
      </c>
      <c r="D697" s="3" t="s">
        <v>37</v>
      </c>
      <c r="E697" s="9" t="s">
        <v>1938</v>
      </c>
      <c r="F697" s="3" t="s">
        <v>20</v>
      </c>
      <c r="G697" s="3" t="s">
        <v>171</v>
      </c>
      <c r="H697" s="3" t="s">
        <v>34</v>
      </c>
      <c r="I697" s="3" t="s">
        <v>21</v>
      </c>
      <c r="J697" s="3" t="s">
        <v>560</v>
      </c>
      <c r="K697" s="3" t="s">
        <v>562</v>
      </c>
      <c r="L697" s="4">
        <v>93500</v>
      </c>
      <c r="M697" s="4">
        <v>93.5</v>
      </c>
      <c r="N697" s="4">
        <v>1365000</v>
      </c>
      <c r="O697">
        <f t="shared" si="149"/>
        <v>14.598930481283423</v>
      </c>
      <c r="P697" t="str">
        <f t="shared" si="165"/>
        <v>2,4-Dichlorophenoxyacetic acid</v>
      </c>
      <c r="Q697" t="str">
        <f>VLOOKUP(P697,[1]Sheet1!$A$1:$C$40,2,FALSE)</f>
        <v>2,4 D</v>
      </c>
      <c r="R697" t="str">
        <f>VLOOKUP(P697,[1]Sheet1!$A$1:$C$40,3,FALSE)</f>
        <v>Herbicide</v>
      </c>
    </row>
    <row r="698" spans="1:18" ht="22" customHeight="1" x14ac:dyDescent="0.3">
      <c r="A698" s="5">
        <v>43486</v>
      </c>
      <c r="B698" s="12" t="str">
        <f t="shared" si="152"/>
        <v>January, 2019</v>
      </c>
      <c r="C698" s="12" t="str">
        <f t="shared" si="153"/>
        <v>January, 2019´</v>
      </c>
      <c r="D698" s="6" t="s">
        <v>37</v>
      </c>
      <c r="E698" s="13" t="s">
        <v>1938</v>
      </c>
      <c r="F698" s="6" t="s">
        <v>20</v>
      </c>
      <c r="G698" s="6" t="s">
        <v>42</v>
      </c>
      <c r="H698" s="6" t="s">
        <v>43</v>
      </c>
      <c r="I698" s="6" t="s">
        <v>21</v>
      </c>
      <c r="J698" s="6" t="s">
        <v>44</v>
      </c>
      <c r="K698" s="6" t="s">
        <v>563</v>
      </c>
      <c r="L698" s="7">
        <v>84752</v>
      </c>
      <c r="M698" s="7">
        <v>84.75</v>
      </c>
      <c r="N698" s="7">
        <v>2227000</v>
      </c>
      <c r="O698">
        <f t="shared" ref="O698:O760" si="166">N698/L698</f>
        <v>26.276666037379648</v>
      </c>
      <c r="P698" t="str">
        <f t="shared" si="165"/>
        <v>Chlorpyrifos</v>
      </c>
      <c r="Q698" t="str">
        <f>VLOOKUP(P698,[1]Sheet1!$A$1:$C$40,2,FALSE)</f>
        <v>Agripec</v>
      </c>
      <c r="R698" t="str">
        <f>VLOOKUP(P698,[1]Sheet1!$A$1:$C$40,3,FALSE)</f>
        <v>Pesticide</v>
      </c>
    </row>
    <row r="699" spans="1:18" ht="22" customHeight="1" x14ac:dyDescent="0.3">
      <c r="A699" s="2">
        <v>43485</v>
      </c>
      <c r="B699" s="12" t="str">
        <f t="shared" si="152"/>
        <v>January, 2019</v>
      </c>
      <c r="C699" s="12" t="str">
        <f t="shared" si="153"/>
        <v>January, 2019´</v>
      </c>
      <c r="D699" s="3" t="s">
        <v>37</v>
      </c>
      <c r="E699" s="9" t="s">
        <v>1938</v>
      </c>
      <c r="F699" s="3" t="s">
        <v>20</v>
      </c>
      <c r="G699" s="3" t="s">
        <v>407</v>
      </c>
      <c r="H699" s="3" t="s">
        <v>409</v>
      </c>
      <c r="I699" s="3" t="s">
        <v>21</v>
      </c>
      <c r="J699" s="3" t="s">
        <v>102</v>
      </c>
      <c r="K699" s="3" t="s">
        <v>564</v>
      </c>
      <c r="L699" s="4">
        <v>115566</v>
      </c>
      <c r="M699" s="4">
        <v>115.57</v>
      </c>
      <c r="N699" s="4">
        <v>347000</v>
      </c>
      <c r="O699">
        <f t="shared" si="166"/>
        <v>3.0026132253430942</v>
      </c>
      <c r="P699" t="str">
        <f>IF(ISNUMBER(SEARCH("CIPERMET",K699)),"Cypermethrin",IF(ISNUMBER(SEARCH("MANFIL",K699)),"Mancozeb",IF(ISNUMBER(SEARCH("ISOPROPYLAMINE",K699)),"Isopropylamine",IF(ISNUMBER(SEARCH("CARBENDAZIN",K699)),"Carbendazin",IF(ISNUMBER(SEARCH("CHLORPYRIFOS",K699)),"Chlorpyrifos","FIX IT")))))</f>
        <v>Isopropylamine</v>
      </c>
      <c r="Q699" t="str">
        <f>VLOOKUP(P699,[1]Sheet1!$A$1:$C$40,2,FALSE)</f>
        <v>Not Identified</v>
      </c>
      <c r="R699" t="str">
        <f>VLOOKUP(P699,[1]Sheet1!$A$1:$C$40,3,FALSE)</f>
        <v>General Chemical</v>
      </c>
    </row>
    <row r="700" spans="1:18" ht="22" customHeight="1" x14ac:dyDescent="0.3">
      <c r="A700" s="5">
        <v>43484</v>
      </c>
      <c r="B700" s="12" t="str">
        <f t="shared" si="152"/>
        <v>January, 2019</v>
      </c>
      <c r="C700" s="12" t="str">
        <f t="shared" si="153"/>
        <v>January, 2019´</v>
      </c>
      <c r="D700" s="6" t="s">
        <v>37</v>
      </c>
      <c r="E700" s="13" t="s">
        <v>1938</v>
      </c>
      <c r="F700" s="6" t="s">
        <v>20</v>
      </c>
      <c r="G700" s="6" t="s">
        <v>171</v>
      </c>
      <c r="H700" s="6" t="s">
        <v>34</v>
      </c>
      <c r="I700" s="6" t="s">
        <v>21</v>
      </c>
      <c r="J700" s="6" t="s">
        <v>29</v>
      </c>
      <c r="K700" s="6" t="s">
        <v>565</v>
      </c>
      <c r="L700" s="7">
        <v>93500</v>
      </c>
      <c r="M700" s="7">
        <v>93.5</v>
      </c>
      <c r="N700" s="7">
        <v>1365000</v>
      </c>
      <c r="O700">
        <f t="shared" si="166"/>
        <v>14.598930481283423</v>
      </c>
      <c r="P700" t="str">
        <f t="shared" si="165"/>
        <v>2,4-Dichlorophenoxyacetic acid</v>
      </c>
      <c r="Q700" t="str">
        <f>VLOOKUP(P700,[1]Sheet1!$A$1:$C$40,2,FALSE)</f>
        <v>2,4 D</v>
      </c>
      <c r="R700" t="str">
        <f>VLOOKUP(P700,[1]Sheet1!$A$1:$C$40,3,FALSE)</f>
        <v>Herbicide</v>
      </c>
    </row>
    <row r="701" spans="1:18" ht="22" customHeight="1" x14ac:dyDescent="0.3">
      <c r="A701" s="2">
        <v>43484</v>
      </c>
      <c r="B701" s="12" t="str">
        <f t="shared" si="152"/>
        <v>January, 2019</v>
      </c>
      <c r="C701" s="12" t="str">
        <f t="shared" si="153"/>
        <v>January, 2019´</v>
      </c>
      <c r="D701" s="3" t="s">
        <v>37</v>
      </c>
      <c r="E701" s="9" t="s">
        <v>1938</v>
      </c>
      <c r="F701" s="3" t="s">
        <v>20</v>
      </c>
      <c r="G701" s="3" t="s">
        <v>171</v>
      </c>
      <c r="H701" s="3" t="s">
        <v>34</v>
      </c>
      <c r="I701" s="3" t="s">
        <v>21</v>
      </c>
      <c r="J701" s="3" t="s">
        <v>560</v>
      </c>
      <c r="K701" s="3" t="s">
        <v>566</v>
      </c>
      <c r="L701" s="4">
        <v>93500</v>
      </c>
      <c r="M701" s="4">
        <v>93.5</v>
      </c>
      <c r="N701" s="4">
        <v>1365000</v>
      </c>
      <c r="O701">
        <f t="shared" si="166"/>
        <v>14.598930481283423</v>
      </c>
      <c r="P701" t="str">
        <f t="shared" si="165"/>
        <v>2,4-Dichlorophenoxyacetic acid</v>
      </c>
      <c r="Q701" t="str">
        <f>VLOOKUP(P701,[1]Sheet1!$A$1:$C$40,2,FALSE)</f>
        <v>2,4 D</v>
      </c>
      <c r="R701" t="str">
        <f>VLOOKUP(P701,[1]Sheet1!$A$1:$C$40,3,FALSE)</f>
        <v>Herbicide</v>
      </c>
    </row>
    <row r="702" spans="1:18" ht="22" customHeight="1" x14ac:dyDescent="0.3">
      <c r="A702" s="5">
        <v>43484</v>
      </c>
      <c r="B702" s="12" t="str">
        <f t="shared" si="152"/>
        <v>January, 2019</v>
      </c>
      <c r="C702" s="12" t="str">
        <f t="shared" si="153"/>
        <v>January, 2019´</v>
      </c>
      <c r="D702" s="6" t="s">
        <v>37</v>
      </c>
      <c r="E702" s="13" t="s">
        <v>1938</v>
      </c>
      <c r="F702" s="6" t="s">
        <v>20</v>
      </c>
      <c r="G702" s="6" t="s">
        <v>38</v>
      </c>
      <c r="H702" s="6" t="s">
        <v>39</v>
      </c>
      <c r="I702" s="6" t="s">
        <v>21</v>
      </c>
      <c r="J702" s="6" t="s">
        <v>40</v>
      </c>
      <c r="K702" s="6" t="s">
        <v>567</v>
      </c>
      <c r="L702" s="7">
        <v>21375</v>
      </c>
      <c r="M702" s="7">
        <v>21.38</v>
      </c>
      <c r="N702" s="7">
        <v>151000</v>
      </c>
      <c r="O702">
        <f t="shared" si="166"/>
        <v>7.064327485380117</v>
      </c>
      <c r="P702" t="str">
        <f t="shared" ref="P702:P759" si="167">IF(ISNUMBER(SEARCH("IMAZETHAPYR",K702)),"Imazethapyr",IF(ISNUMBER(SEARCH("NIPPON 40",K702)),"Nicosulfuron",IF(ISNUMBER(SEARCH("PICLORAM",K702)),"Picloram",IF(ISNUMBER(SEARCH("GLYPHOSATE",K702)),"Glyphosate",IF(ISNUMBER(SEARCH("FLUTRIAFOL",K702)),"Flutriafol",IF(ISNUMBER(SEARCH("IMIDACLOPRID",K702)),"Imidacloprid",IF(ISNUMBER(SEARCH("CYHALOTHRIN",K702)),"Cyhalothrin","FIX IT")))))))</f>
        <v>Cyhalothrin</v>
      </c>
      <c r="Q702" t="str">
        <f>VLOOKUP(P702,[1]Sheet1!$A$1:$C$40,2,FALSE)</f>
        <v>Kaiso</v>
      </c>
      <c r="R702" t="str">
        <f>VLOOKUP(P702,[1]Sheet1!$A$1:$C$40,3,FALSE)</f>
        <v>Pesticide</v>
      </c>
    </row>
    <row r="703" spans="1:18" ht="22" customHeight="1" x14ac:dyDescent="0.3">
      <c r="A703" s="2">
        <v>43478</v>
      </c>
      <c r="B703" s="12" t="str">
        <f t="shared" si="152"/>
        <v>January, 2019</v>
      </c>
      <c r="C703" s="12" t="str">
        <f t="shared" si="153"/>
        <v>January, 2019´</v>
      </c>
      <c r="D703" s="3" t="s">
        <v>37</v>
      </c>
      <c r="E703" s="9" t="s">
        <v>1938</v>
      </c>
      <c r="F703" s="3" t="s">
        <v>20</v>
      </c>
      <c r="G703" s="3" t="s">
        <v>568</v>
      </c>
      <c r="H703" s="3" t="s">
        <v>14</v>
      </c>
      <c r="I703" s="3" t="s">
        <v>21</v>
      </c>
      <c r="J703" s="3" t="s">
        <v>569</v>
      </c>
      <c r="K703" s="3" t="s">
        <v>570</v>
      </c>
      <c r="L703" s="4">
        <v>21720</v>
      </c>
      <c r="M703" s="4">
        <v>21.72</v>
      </c>
      <c r="N703" s="4">
        <v>298000</v>
      </c>
      <c r="O703">
        <f t="shared" si="166"/>
        <v>13.720073664825046</v>
      </c>
      <c r="P703" s="11" t="s">
        <v>1923</v>
      </c>
      <c r="Q703" t="str">
        <f>VLOOKUP(P703,[1]Sheet1!$A$1:$C$40,2,FALSE)</f>
        <v>Not Identified</v>
      </c>
      <c r="R703" t="str">
        <f>VLOOKUP(P703,[1]Sheet1!$A$1:$C$40,3,FALSE)</f>
        <v>Herbicide</v>
      </c>
    </row>
    <row r="704" spans="1:18" ht="22" customHeight="1" x14ac:dyDescent="0.3">
      <c r="A704" s="2">
        <v>43477</v>
      </c>
      <c r="B704" s="12" t="str">
        <f t="shared" si="152"/>
        <v>January, 2019</v>
      </c>
      <c r="C704" s="12" t="str">
        <f t="shared" si="153"/>
        <v>January, 2019´</v>
      </c>
      <c r="D704" s="3" t="s">
        <v>37</v>
      </c>
      <c r="E704" s="13" t="s">
        <v>1938</v>
      </c>
      <c r="F704" s="3" t="s">
        <v>20</v>
      </c>
      <c r="G704" s="3" t="s">
        <v>171</v>
      </c>
      <c r="H704" s="3" t="s">
        <v>34</v>
      </c>
      <c r="I704" s="3" t="s">
        <v>21</v>
      </c>
      <c r="J704" s="3" t="s">
        <v>284</v>
      </c>
      <c r="K704" s="3" t="s">
        <v>571</v>
      </c>
      <c r="L704" s="4">
        <v>93500</v>
      </c>
      <c r="M704" s="4">
        <v>93.5</v>
      </c>
      <c r="N704" s="4">
        <v>782000</v>
      </c>
      <c r="O704">
        <f t="shared" si="166"/>
        <v>8.3636363636363633</v>
      </c>
      <c r="P704" t="str">
        <f t="shared" ref="P704:P712" si="168">IF(ISNUMBER(SEARCH("CLORPIRIFOS",K704)),"Chlorpyrifos",IF(ISNUMBER(SEARCH("TEBUCONAZOLE",K704)),"Tebuconazole",IF(ISNUMBER(SEARCH("ACID",K704)),"2,4-Dichlorophenoxyacetic acid",IF(ISNUMBER(SEARCH("ACETAMIPRID",K704)),"Acetamiprid",IF(ISNUMBER(SEARCH("NUFURON",K704)),"Metsulfuron",IF(ISNUMBER(SEARCH("MONOISOPROPYLAMINE",K704)),"Isopropylamine","FIX IT"))))))</f>
        <v>2,4-Dichlorophenoxyacetic acid</v>
      </c>
      <c r="Q704" t="str">
        <f>VLOOKUP(P704,[1]Sheet1!$A$1:$C$40,2,FALSE)</f>
        <v>2,4 D</v>
      </c>
      <c r="R704" t="str">
        <f>VLOOKUP(P704,[1]Sheet1!$A$1:$C$40,3,FALSE)</f>
        <v>Herbicide</v>
      </c>
    </row>
    <row r="705" spans="1:18" ht="22" customHeight="1" x14ac:dyDescent="0.3">
      <c r="A705" s="5">
        <v>43477</v>
      </c>
      <c r="B705" s="12" t="str">
        <f t="shared" si="152"/>
        <v>January, 2019</v>
      </c>
      <c r="C705" s="12" t="str">
        <f t="shared" si="153"/>
        <v>January, 2019´</v>
      </c>
      <c r="D705" s="6" t="s">
        <v>37</v>
      </c>
      <c r="E705" s="9" t="s">
        <v>1938</v>
      </c>
      <c r="F705" s="6" t="s">
        <v>20</v>
      </c>
      <c r="G705" s="6" t="s">
        <v>171</v>
      </c>
      <c r="H705" s="6" t="s">
        <v>34</v>
      </c>
      <c r="I705" s="6" t="s">
        <v>21</v>
      </c>
      <c r="J705" s="6" t="s">
        <v>29</v>
      </c>
      <c r="K705" s="6" t="s">
        <v>565</v>
      </c>
      <c r="L705" s="7">
        <v>93500</v>
      </c>
      <c r="M705" s="7">
        <v>93.5</v>
      </c>
      <c r="N705" s="7">
        <v>1365000</v>
      </c>
      <c r="O705">
        <f t="shared" si="166"/>
        <v>14.598930481283423</v>
      </c>
      <c r="P705" t="str">
        <f t="shared" si="168"/>
        <v>2,4-Dichlorophenoxyacetic acid</v>
      </c>
      <c r="Q705" t="str">
        <f>VLOOKUP(P705,[1]Sheet1!$A$1:$C$40,2,FALSE)</f>
        <v>2,4 D</v>
      </c>
      <c r="R705" t="str">
        <f>VLOOKUP(P705,[1]Sheet1!$A$1:$C$40,3,FALSE)</f>
        <v>Herbicide</v>
      </c>
    </row>
    <row r="706" spans="1:18" ht="22" customHeight="1" x14ac:dyDescent="0.3">
      <c r="A706" s="2">
        <v>43477</v>
      </c>
      <c r="B706" s="12" t="str">
        <f t="shared" si="152"/>
        <v>January, 2019</v>
      </c>
      <c r="C706" s="12" t="str">
        <f t="shared" si="153"/>
        <v>January, 2019´</v>
      </c>
      <c r="D706" s="3" t="s">
        <v>37</v>
      </c>
      <c r="E706" s="13" t="s">
        <v>1938</v>
      </c>
      <c r="F706" s="3" t="s">
        <v>20</v>
      </c>
      <c r="G706" s="3" t="s">
        <v>171</v>
      </c>
      <c r="H706" s="3" t="s">
        <v>34</v>
      </c>
      <c r="I706" s="3" t="s">
        <v>21</v>
      </c>
      <c r="J706" s="3" t="s">
        <v>284</v>
      </c>
      <c r="K706" s="3" t="s">
        <v>572</v>
      </c>
      <c r="L706" s="4">
        <v>37400</v>
      </c>
      <c r="M706" s="4">
        <v>37.4</v>
      </c>
      <c r="N706" s="4">
        <v>313000</v>
      </c>
      <c r="O706">
        <f t="shared" si="166"/>
        <v>8.3689839572192515</v>
      </c>
      <c r="P706" t="str">
        <f t="shared" si="168"/>
        <v>2,4-Dichlorophenoxyacetic acid</v>
      </c>
      <c r="Q706" t="str">
        <f>VLOOKUP(P706,[1]Sheet1!$A$1:$C$40,2,FALSE)</f>
        <v>2,4 D</v>
      </c>
      <c r="R706" t="str">
        <f>VLOOKUP(P706,[1]Sheet1!$A$1:$C$40,3,FALSE)</f>
        <v>Herbicide</v>
      </c>
    </row>
    <row r="707" spans="1:18" ht="22" customHeight="1" x14ac:dyDescent="0.3">
      <c r="A707" s="5">
        <v>43477</v>
      </c>
      <c r="B707" s="12" t="str">
        <f t="shared" ref="B707:B770" si="169">TEXT(A707,"MMMM, YYYY")</f>
        <v>January, 2019</v>
      </c>
      <c r="C707" s="12" t="str">
        <f t="shared" ref="C707:C770" si="170">B707&amp;"´"</f>
        <v>January, 2019´</v>
      </c>
      <c r="D707" s="6" t="s">
        <v>37</v>
      </c>
      <c r="E707" s="9" t="s">
        <v>1938</v>
      </c>
      <c r="F707" s="6" t="s">
        <v>20</v>
      </c>
      <c r="G707" s="6" t="s">
        <v>171</v>
      </c>
      <c r="H707" s="6" t="s">
        <v>34</v>
      </c>
      <c r="I707" s="6" t="s">
        <v>21</v>
      </c>
      <c r="J707" s="6" t="s">
        <v>29</v>
      </c>
      <c r="K707" s="6" t="s">
        <v>565</v>
      </c>
      <c r="L707" s="7">
        <v>93500</v>
      </c>
      <c r="M707" s="7">
        <v>93.5</v>
      </c>
      <c r="N707" s="7">
        <v>1365000</v>
      </c>
      <c r="O707">
        <f t="shared" si="166"/>
        <v>14.598930481283423</v>
      </c>
      <c r="P707" t="str">
        <f t="shared" si="168"/>
        <v>2,4-Dichlorophenoxyacetic acid</v>
      </c>
      <c r="Q707" t="str">
        <f>VLOOKUP(P707,[1]Sheet1!$A$1:$C$40,2,FALSE)</f>
        <v>2,4 D</v>
      </c>
      <c r="R707" t="str">
        <f>VLOOKUP(P707,[1]Sheet1!$A$1:$C$40,3,FALSE)</f>
        <v>Herbicide</v>
      </c>
    </row>
    <row r="708" spans="1:18" ht="22" customHeight="1" x14ac:dyDescent="0.3">
      <c r="A708" s="2">
        <v>43477</v>
      </c>
      <c r="B708" s="12" t="str">
        <f t="shared" si="169"/>
        <v>January, 2019</v>
      </c>
      <c r="C708" s="12" t="str">
        <f t="shared" si="170"/>
        <v>January, 2019´</v>
      </c>
      <c r="D708" s="3" t="s">
        <v>37</v>
      </c>
      <c r="E708" s="13" t="s">
        <v>1938</v>
      </c>
      <c r="F708" s="3" t="s">
        <v>20</v>
      </c>
      <c r="G708" s="3" t="s">
        <v>171</v>
      </c>
      <c r="H708" s="3" t="s">
        <v>34</v>
      </c>
      <c r="I708" s="3" t="s">
        <v>21</v>
      </c>
      <c r="J708" s="3" t="s">
        <v>284</v>
      </c>
      <c r="K708" s="3" t="s">
        <v>573</v>
      </c>
      <c r="L708" s="4">
        <v>93500</v>
      </c>
      <c r="M708" s="4">
        <v>93.5</v>
      </c>
      <c r="N708" s="4">
        <v>782000</v>
      </c>
      <c r="O708">
        <f t="shared" si="166"/>
        <v>8.3636363636363633</v>
      </c>
      <c r="P708" t="str">
        <f t="shared" si="168"/>
        <v>2,4-Dichlorophenoxyacetic acid</v>
      </c>
      <c r="Q708" t="str">
        <f>VLOOKUP(P708,[1]Sheet1!$A$1:$C$40,2,FALSE)</f>
        <v>2,4 D</v>
      </c>
      <c r="R708" t="str">
        <f>VLOOKUP(P708,[1]Sheet1!$A$1:$C$40,3,FALSE)</f>
        <v>Herbicide</v>
      </c>
    </row>
    <row r="709" spans="1:18" ht="22" customHeight="1" x14ac:dyDescent="0.3">
      <c r="A709" s="5">
        <v>43475</v>
      </c>
      <c r="B709" s="12" t="str">
        <f t="shared" si="169"/>
        <v>January, 2019</v>
      </c>
      <c r="C709" s="12" t="str">
        <f t="shared" si="170"/>
        <v>January, 2019´</v>
      </c>
      <c r="D709" s="6" t="s">
        <v>64</v>
      </c>
      <c r="E709" s="9" t="s">
        <v>1938</v>
      </c>
      <c r="F709" s="6" t="s">
        <v>12</v>
      </c>
      <c r="G709" s="6" t="s">
        <v>180</v>
      </c>
      <c r="H709" s="6" t="s">
        <v>14</v>
      </c>
      <c r="I709" s="6" t="s">
        <v>15</v>
      </c>
      <c r="J709" s="6" t="s">
        <v>31</v>
      </c>
      <c r="K709" s="6" t="s">
        <v>574</v>
      </c>
      <c r="L709" s="7">
        <v>15570</v>
      </c>
      <c r="M709" s="7">
        <v>15.57</v>
      </c>
      <c r="N709" s="7">
        <v>214000</v>
      </c>
      <c r="O709">
        <f t="shared" si="166"/>
        <v>13.744380218368658</v>
      </c>
      <c r="P709" t="str">
        <f t="shared" si="168"/>
        <v>Tebuconazole</v>
      </c>
      <c r="Q709" t="str">
        <f>VLOOKUP(P709,[1]Sheet1!$A$1:$C$40,2,FALSE)</f>
        <v>Torque</v>
      </c>
      <c r="R709" t="str">
        <f>VLOOKUP(P709,[1]Sheet1!$A$1:$C$40,3,FALSE)</f>
        <v>Fungicide</v>
      </c>
    </row>
    <row r="710" spans="1:18" ht="22" customHeight="1" x14ac:dyDescent="0.3">
      <c r="A710" s="2">
        <v>43474</v>
      </c>
      <c r="B710" s="12" t="str">
        <f t="shared" si="169"/>
        <v>January, 2019</v>
      </c>
      <c r="C710" s="12" t="str">
        <f t="shared" si="170"/>
        <v>January, 2019´</v>
      </c>
      <c r="D710" s="3" t="s">
        <v>37</v>
      </c>
      <c r="E710" s="13" t="s">
        <v>1938</v>
      </c>
      <c r="F710" s="3" t="s">
        <v>20</v>
      </c>
      <c r="G710" s="3" t="s">
        <v>449</v>
      </c>
      <c r="H710" s="3" t="s">
        <v>73</v>
      </c>
      <c r="I710" s="3" t="s">
        <v>21</v>
      </c>
      <c r="J710" s="3" t="s">
        <v>74</v>
      </c>
      <c r="K710" s="3" t="s">
        <v>575</v>
      </c>
      <c r="L710" s="4">
        <v>117064</v>
      </c>
      <c r="M710" s="4">
        <v>117.06</v>
      </c>
      <c r="N710" s="4">
        <v>351000</v>
      </c>
      <c r="O710">
        <f t="shared" si="166"/>
        <v>2.9983598715232693</v>
      </c>
      <c r="P710" t="str">
        <f t="shared" si="168"/>
        <v>Isopropylamine</v>
      </c>
      <c r="Q710" t="str">
        <f>VLOOKUP(P710,[1]Sheet1!$A$1:$C$40,2,FALSE)</f>
        <v>Not Identified</v>
      </c>
      <c r="R710" t="str">
        <f>VLOOKUP(P710,[1]Sheet1!$A$1:$C$40,3,FALSE)</f>
        <v>General Chemical</v>
      </c>
    </row>
    <row r="711" spans="1:18" ht="22" customHeight="1" x14ac:dyDescent="0.3">
      <c r="A711" s="5">
        <v>43474</v>
      </c>
      <c r="B711" s="12" t="str">
        <f t="shared" si="169"/>
        <v>January, 2019</v>
      </c>
      <c r="C711" s="12" t="str">
        <f t="shared" si="170"/>
        <v>January, 2019´</v>
      </c>
      <c r="D711" s="6" t="s">
        <v>37</v>
      </c>
      <c r="E711" s="9" t="s">
        <v>1938</v>
      </c>
      <c r="F711" s="6" t="s">
        <v>20</v>
      </c>
      <c r="G711" s="6" t="s">
        <v>449</v>
      </c>
      <c r="H711" s="6" t="s">
        <v>73</v>
      </c>
      <c r="I711" s="6" t="s">
        <v>21</v>
      </c>
      <c r="J711" s="6" t="s">
        <v>102</v>
      </c>
      <c r="K711" s="6" t="s">
        <v>575</v>
      </c>
      <c r="L711" s="7">
        <v>117462</v>
      </c>
      <c r="M711" s="7">
        <v>117.46</v>
      </c>
      <c r="N711" s="7">
        <v>352000</v>
      </c>
      <c r="O711">
        <f t="shared" si="166"/>
        <v>2.9967138308559362</v>
      </c>
      <c r="P711" t="str">
        <f t="shared" si="168"/>
        <v>Isopropylamine</v>
      </c>
      <c r="Q711" t="str">
        <f>VLOOKUP(P711,[1]Sheet1!$A$1:$C$40,2,FALSE)</f>
        <v>Not Identified</v>
      </c>
      <c r="R711" t="str">
        <f>VLOOKUP(P711,[1]Sheet1!$A$1:$C$40,3,FALSE)</f>
        <v>General Chemical</v>
      </c>
    </row>
    <row r="712" spans="1:18" ht="22" customHeight="1" x14ac:dyDescent="0.3">
      <c r="A712" s="2">
        <v>43474</v>
      </c>
      <c r="B712" s="12" t="str">
        <f t="shared" si="169"/>
        <v>January, 2019</v>
      </c>
      <c r="C712" s="12" t="str">
        <f t="shared" si="170"/>
        <v>January, 2019´</v>
      </c>
      <c r="D712" s="3" t="s">
        <v>37</v>
      </c>
      <c r="E712" s="13" t="s">
        <v>1938</v>
      </c>
      <c r="F712" s="3" t="s">
        <v>20</v>
      </c>
      <c r="G712" s="3" t="s">
        <v>449</v>
      </c>
      <c r="H712" s="3" t="s">
        <v>73</v>
      </c>
      <c r="I712" s="3" t="s">
        <v>21</v>
      </c>
      <c r="J712" s="3" t="s">
        <v>102</v>
      </c>
      <c r="K712" s="3" t="s">
        <v>576</v>
      </c>
      <c r="L712" s="4">
        <v>74170</v>
      </c>
      <c r="M712" s="4">
        <v>74.17</v>
      </c>
      <c r="N712" s="4">
        <v>223000</v>
      </c>
      <c r="O712">
        <f t="shared" si="166"/>
        <v>3.0066064446541727</v>
      </c>
      <c r="P712" t="str">
        <f t="shared" si="168"/>
        <v>Isopropylamine</v>
      </c>
      <c r="Q712" t="str">
        <f>VLOOKUP(P712,[1]Sheet1!$A$1:$C$40,2,FALSE)</f>
        <v>Not Identified</v>
      </c>
      <c r="R712" t="str">
        <f>VLOOKUP(P712,[1]Sheet1!$A$1:$C$40,3,FALSE)</f>
        <v>General Chemical</v>
      </c>
    </row>
    <row r="713" spans="1:18" ht="22" customHeight="1" x14ac:dyDescent="0.3">
      <c r="A713" s="5">
        <v>43472</v>
      </c>
      <c r="B713" s="12" t="str">
        <f t="shared" si="169"/>
        <v>January, 2019</v>
      </c>
      <c r="C713" s="12" t="str">
        <f t="shared" si="170"/>
        <v>January, 2019´</v>
      </c>
      <c r="D713" s="6" t="s">
        <v>64</v>
      </c>
      <c r="E713" s="9" t="s">
        <v>1938</v>
      </c>
      <c r="F713" s="6" t="s">
        <v>12</v>
      </c>
      <c r="G713" s="6" t="s">
        <v>111</v>
      </c>
      <c r="H713" s="6" t="s">
        <v>434</v>
      </c>
      <c r="I713" s="6" t="s">
        <v>15</v>
      </c>
      <c r="J713" s="6" t="s">
        <v>113</v>
      </c>
      <c r="K713" s="6" t="s">
        <v>577</v>
      </c>
      <c r="L713" s="7">
        <v>90718</v>
      </c>
      <c r="M713" s="7">
        <v>90.72</v>
      </c>
      <c r="N713" s="7">
        <v>723000</v>
      </c>
      <c r="O713">
        <f t="shared" si="166"/>
        <v>7.9697524195859701</v>
      </c>
      <c r="P713" s="11" t="str">
        <f>IF(ISNUMBER(SEARCH("NUFOSATE",K713)),"Glyphosate",IF(ISNUMBER(SEARCH("HALOXYFOP",K713)),"Haloxyfop - P",IF(ISNUMBER(SEARCH("AZOXYSTROBIN",K713)),"Azoxystrobin",IF(ISNUMBER(SEARCH("ETHEPHON",K713)),"Ethephon",IF(ISNUMBER(SEARCH("KROMO",K713)),"Clorimuron",IF(ISNUMBER(SEARCH("MAESTRO",K713)),"3,5-dibromo-4-hydroxybenzonitrile",))))))</f>
        <v>Ethephon</v>
      </c>
      <c r="Q713" t="str">
        <f>VLOOKUP(P713,[1]Sheet1!$A$1:$C$40,2,FALSE)</f>
        <v>Not Identified</v>
      </c>
      <c r="R713" t="str">
        <f>VLOOKUP(P713,[1]Sheet1!$A$1:$C$40,3,FALSE)</f>
        <v>Plant Grownth Regulator</v>
      </c>
    </row>
    <row r="714" spans="1:18" ht="22" customHeight="1" x14ac:dyDescent="0.3">
      <c r="A714" s="2">
        <v>43472</v>
      </c>
      <c r="B714" s="12" t="str">
        <f t="shared" si="169"/>
        <v>January, 2019</v>
      </c>
      <c r="C714" s="12" t="str">
        <f t="shared" si="170"/>
        <v>January, 2019´</v>
      </c>
      <c r="D714" s="3" t="s">
        <v>37</v>
      </c>
      <c r="E714" s="13" t="s">
        <v>1938</v>
      </c>
      <c r="F714" s="3" t="s">
        <v>20</v>
      </c>
      <c r="G714" s="3" t="s">
        <v>38</v>
      </c>
      <c r="H714" s="3" t="s">
        <v>39</v>
      </c>
      <c r="I714" s="3" t="s">
        <v>21</v>
      </c>
      <c r="J714" s="3" t="s">
        <v>40</v>
      </c>
      <c r="K714" s="3" t="s">
        <v>578</v>
      </c>
      <c r="L714" s="4">
        <v>21375</v>
      </c>
      <c r="M714" s="4">
        <v>21.38</v>
      </c>
      <c r="N714" s="4">
        <v>151000</v>
      </c>
      <c r="O714">
        <f t="shared" si="166"/>
        <v>7.064327485380117</v>
      </c>
      <c r="P714" t="str">
        <f t="shared" si="167"/>
        <v>Cyhalothrin</v>
      </c>
      <c r="Q714" t="str">
        <f>VLOOKUP(P714,[1]Sheet1!$A$1:$C$40,2,FALSE)</f>
        <v>Kaiso</v>
      </c>
      <c r="R714" t="str">
        <f>VLOOKUP(P714,[1]Sheet1!$A$1:$C$40,3,FALSE)</f>
        <v>Pesticide</v>
      </c>
    </row>
    <row r="715" spans="1:18" ht="22" customHeight="1" x14ac:dyDescent="0.3">
      <c r="A715" s="5">
        <v>43472</v>
      </c>
      <c r="B715" s="12" t="str">
        <f t="shared" si="169"/>
        <v>January, 2019</v>
      </c>
      <c r="C715" s="12" t="str">
        <f t="shared" si="170"/>
        <v>January, 2019´</v>
      </c>
      <c r="D715" s="6" t="s">
        <v>64</v>
      </c>
      <c r="E715" s="9" t="s">
        <v>1938</v>
      </c>
      <c r="F715" s="6" t="s">
        <v>12</v>
      </c>
      <c r="G715" s="6" t="s">
        <v>111</v>
      </c>
      <c r="H715" s="6" t="s">
        <v>434</v>
      </c>
      <c r="I715" s="6" t="s">
        <v>15</v>
      </c>
      <c r="J715" s="6" t="s">
        <v>113</v>
      </c>
      <c r="K715" s="6" t="s">
        <v>577</v>
      </c>
      <c r="L715" s="7">
        <v>90718</v>
      </c>
      <c r="M715" s="7">
        <v>90.72</v>
      </c>
      <c r="N715" s="7">
        <v>723000</v>
      </c>
      <c r="O715">
        <f t="shared" si="166"/>
        <v>7.9697524195859701</v>
      </c>
      <c r="P715" s="11" t="str">
        <f>IF(ISNUMBER(SEARCH("NUFOSATE",K715)),"Glyphosate",IF(ISNUMBER(SEARCH("HALOXYFOP",K715)),"Haloxyfop - P",IF(ISNUMBER(SEARCH("AZOXYSTROBIN",K715)),"Azoxystrobin",IF(ISNUMBER(SEARCH("ETHEPHON",K715)),"Ethephon",IF(ISNUMBER(SEARCH("KROMO",K715)),"Clorimuron",IF(ISNUMBER(SEARCH("MAESTRO",K715)),"3,5-dibromo-4-hydroxybenzonitrile",))))))</f>
        <v>Ethephon</v>
      </c>
      <c r="Q715" t="str">
        <f>VLOOKUP(P715,[1]Sheet1!$A$1:$C$40,2,FALSE)</f>
        <v>Not Identified</v>
      </c>
      <c r="R715" t="str">
        <f>VLOOKUP(P715,[1]Sheet1!$A$1:$C$40,3,FALSE)</f>
        <v>Plant Grownth Regulator</v>
      </c>
    </row>
    <row r="716" spans="1:18" ht="22" customHeight="1" x14ac:dyDescent="0.3">
      <c r="A716" s="2">
        <v>43472</v>
      </c>
      <c r="B716" s="12" t="str">
        <f t="shared" si="169"/>
        <v>January, 2019</v>
      </c>
      <c r="C716" s="12" t="str">
        <f t="shared" si="170"/>
        <v>January, 2019´</v>
      </c>
      <c r="D716" s="3" t="s">
        <v>37</v>
      </c>
      <c r="E716" s="13" t="s">
        <v>1938</v>
      </c>
      <c r="F716" s="3" t="s">
        <v>20</v>
      </c>
      <c r="G716" s="3" t="s">
        <v>579</v>
      </c>
      <c r="H716" s="3" t="s">
        <v>28</v>
      </c>
      <c r="I716" s="3" t="s">
        <v>21</v>
      </c>
      <c r="J716" s="3" t="s">
        <v>29</v>
      </c>
      <c r="K716" s="3" t="s">
        <v>580</v>
      </c>
      <c r="L716" s="4">
        <v>163679.99</v>
      </c>
      <c r="M716" s="4">
        <v>163.68</v>
      </c>
      <c r="N716" s="4">
        <v>1284000</v>
      </c>
      <c r="O716">
        <f t="shared" si="166"/>
        <v>7.8445752593215587</v>
      </c>
      <c r="P716" t="str">
        <f t="shared" ref="P716" si="171">IF(ISNUMBER(SEARCH("CLORPIRIFOS",K716)),"Chlorpyrifos",IF(ISNUMBER(SEARCH("TEBUCONAZOLE",K716)),"Tebuconazole",IF(ISNUMBER(SEARCH("ACID",K716)),"2,4-Dichlorophenoxyacetic acid",IF(ISNUMBER(SEARCH("ACETAMIPRID",K716)),"Acetamiprid",IF(ISNUMBER(SEARCH("NUFURON",K716)),"Metsulfuron",IF(ISNUMBER(SEARCH("MONOISOPROPYLAMINE",K716)),"Isopropylamine","FIX IT"))))))</f>
        <v>2,4-Dichlorophenoxyacetic acid</v>
      </c>
      <c r="Q716" t="str">
        <f>VLOOKUP(P716,[1]Sheet1!$A$1:$C$40,2,FALSE)</f>
        <v>2,4 D</v>
      </c>
      <c r="R716" t="str">
        <f>VLOOKUP(P716,[1]Sheet1!$A$1:$C$40,3,FALSE)</f>
        <v>Herbicide</v>
      </c>
    </row>
    <row r="717" spans="1:18" ht="22" customHeight="1" x14ac:dyDescent="0.3">
      <c r="A717" s="5">
        <v>43470</v>
      </c>
      <c r="B717" s="12" t="str">
        <f t="shared" si="169"/>
        <v>January, 2019</v>
      </c>
      <c r="C717" s="12" t="str">
        <f t="shared" si="170"/>
        <v>January, 2019´</v>
      </c>
      <c r="D717" s="6" t="s">
        <v>37</v>
      </c>
      <c r="E717" s="9" t="s">
        <v>1938</v>
      </c>
      <c r="F717" s="6" t="s">
        <v>20</v>
      </c>
      <c r="G717" s="6" t="s">
        <v>171</v>
      </c>
      <c r="H717" s="6" t="s">
        <v>34</v>
      </c>
      <c r="I717" s="6" t="s">
        <v>21</v>
      </c>
      <c r="J717" s="6" t="s">
        <v>35</v>
      </c>
      <c r="K717" s="6" t="s">
        <v>581</v>
      </c>
      <c r="L717" s="7">
        <v>21790</v>
      </c>
      <c r="M717" s="7">
        <v>21.79</v>
      </c>
      <c r="N717" s="7">
        <v>556000</v>
      </c>
      <c r="O717">
        <f t="shared" si="166"/>
        <v>25.516291877007802</v>
      </c>
      <c r="P717" t="str">
        <f t="shared" si="167"/>
        <v>Imidacloprid</v>
      </c>
      <c r="Q717" t="str">
        <f>VLOOKUP(P717,[1]Sheet1!$A$1:$C$40,2,FALSE)</f>
        <v>Nuprid</v>
      </c>
      <c r="R717" t="str">
        <f>VLOOKUP(P717,[1]Sheet1!$A$1:$C$40,3,FALSE)</f>
        <v>Insecticide</v>
      </c>
    </row>
    <row r="718" spans="1:18" ht="22" customHeight="1" x14ac:dyDescent="0.3">
      <c r="A718" s="2">
        <v>43470</v>
      </c>
      <c r="B718" s="12" t="str">
        <f t="shared" si="169"/>
        <v>January, 2019</v>
      </c>
      <c r="C718" s="12" t="str">
        <f t="shared" si="170"/>
        <v>January, 2019´</v>
      </c>
      <c r="D718" s="3" t="s">
        <v>37</v>
      </c>
      <c r="E718" s="13" t="s">
        <v>1938</v>
      </c>
      <c r="F718" s="3" t="s">
        <v>20</v>
      </c>
      <c r="G718" s="3" t="s">
        <v>568</v>
      </c>
      <c r="H718" s="3" t="s">
        <v>14</v>
      </c>
      <c r="I718" s="3" t="s">
        <v>21</v>
      </c>
      <c r="J718" s="3" t="s">
        <v>569</v>
      </c>
      <c r="K718" s="3" t="s">
        <v>582</v>
      </c>
      <c r="L718" s="4">
        <v>65160</v>
      </c>
      <c r="M718" s="4">
        <v>65.16</v>
      </c>
      <c r="N718" s="4">
        <v>895000</v>
      </c>
      <c r="O718">
        <f t="shared" si="166"/>
        <v>13.735420503376304</v>
      </c>
      <c r="P718" s="11" t="s">
        <v>1923</v>
      </c>
      <c r="Q718" t="str">
        <f>VLOOKUP(P718,[1]Sheet1!$A$1:$C$40,2,FALSE)</f>
        <v>Not Identified</v>
      </c>
      <c r="R718" t="str">
        <f>VLOOKUP(P718,[1]Sheet1!$A$1:$C$40,3,FALSE)</f>
        <v>Herbicide</v>
      </c>
    </row>
    <row r="719" spans="1:18" ht="22" customHeight="1" x14ac:dyDescent="0.3">
      <c r="A719" s="5">
        <v>43470</v>
      </c>
      <c r="B719" s="12" t="str">
        <f t="shared" si="169"/>
        <v>January, 2019</v>
      </c>
      <c r="C719" s="12" t="str">
        <f t="shared" si="170"/>
        <v>January, 2019´</v>
      </c>
      <c r="D719" s="6" t="s">
        <v>37</v>
      </c>
      <c r="E719" s="9" t="s">
        <v>1938</v>
      </c>
      <c r="F719" s="6" t="s">
        <v>20</v>
      </c>
      <c r="G719" s="6" t="s">
        <v>351</v>
      </c>
      <c r="H719" s="6" t="s">
        <v>14</v>
      </c>
      <c r="I719" s="6" t="s">
        <v>21</v>
      </c>
      <c r="J719" s="6" t="s">
        <v>16</v>
      </c>
      <c r="K719" s="6" t="s">
        <v>583</v>
      </c>
      <c r="L719" s="7">
        <v>23220</v>
      </c>
      <c r="M719" s="7">
        <v>23.22</v>
      </c>
      <c r="N719" s="7">
        <v>492000</v>
      </c>
      <c r="O719">
        <f t="shared" si="166"/>
        <v>21.188630490956072</v>
      </c>
      <c r="P719" t="str">
        <f>IF(ISNUMBER(SEARCH("FLUAZINAN",K719)),"Fluazinan",IF(ISNUMBER(SEARCH("CYPERMETHRIN",K719)),"Cypermethrin",IF(ISNUMBER(SEARCH("IMAZETAPIR",K719)),"Imazethapyr",IF(ISNUMBER(SEARCH("FIPRONIL",K719)),"Fipronil","FIX IT"))))</f>
        <v>Imazethapyr</v>
      </c>
      <c r="Q719" t="str">
        <f>VLOOKUP(P719,[1]Sheet1!$A$1:$C$40,2,FALSE)</f>
        <v>Kyte</v>
      </c>
      <c r="R719" t="str">
        <f>VLOOKUP(P719,[1]Sheet1!$A$1:$C$40,3,FALSE)</f>
        <v>Herbicide</v>
      </c>
    </row>
    <row r="720" spans="1:18" ht="22" customHeight="1" x14ac:dyDescent="0.3">
      <c r="A720" s="2">
        <v>43470</v>
      </c>
      <c r="B720" s="12" t="str">
        <f t="shared" si="169"/>
        <v>January, 2019</v>
      </c>
      <c r="C720" s="12" t="str">
        <f t="shared" si="170"/>
        <v>January, 2019´</v>
      </c>
      <c r="D720" s="3" t="s">
        <v>37</v>
      </c>
      <c r="E720" s="13" t="s">
        <v>1938</v>
      </c>
      <c r="F720" s="3" t="s">
        <v>20</v>
      </c>
      <c r="G720" s="3" t="s">
        <v>42</v>
      </c>
      <c r="H720" s="3" t="s">
        <v>43</v>
      </c>
      <c r="I720" s="3" t="s">
        <v>21</v>
      </c>
      <c r="J720" s="3" t="s">
        <v>44</v>
      </c>
      <c r="K720" s="3" t="s">
        <v>584</v>
      </c>
      <c r="L720" s="4">
        <v>127096</v>
      </c>
      <c r="M720" s="4">
        <v>127.1</v>
      </c>
      <c r="N720" s="4">
        <v>3340000</v>
      </c>
      <c r="O720">
        <f t="shared" si="166"/>
        <v>26.279347894504941</v>
      </c>
      <c r="P720" t="str">
        <f t="shared" ref="P720:P728" si="172">IF(ISNUMBER(SEARCH("CLORPIRIFOS",K720)),"Chlorpyrifos",IF(ISNUMBER(SEARCH("TEBUCONAZOLE",K720)),"Tebuconazole",IF(ISNUMBER(SEARCH("ACID",K720)),"2,4-Dichlorophenoxyacetic acid",IF(ISNUMBER(SEARCH("ACETAMIPRID",K720)),"Acetamiprid",IF(ISNUMBER(SEARCH("NUFURON",K720)),"Metsulfuron",IF(ISNUMBER(SEARCH("MONOISOPROPYLAMINE",K720)),"Isopropylamine","FIX IT"))))))</f>
        <v>Chlorpyrifos</v>
      </c>
      <c r="Q720" t="str">
        <f>VLOOKUP(P720,[1]Sheet1!$A$1:$C$40,2,FALSE)</f>
        <v>Agripec</v>
      </c>
      <c r="R720" t="str">
        <f>VLOOKUP(P720,[1]Sheet1!$A$1:$C$40,3,FALSE)</f>
        <v>Pesticide</v>
      </c>
    </row>
    <row r="721" spans="1:18" ht="22" customHeight="1" x14ac:dyDescent="0.3">
      <c r="A721" s="5">
        <v>43470</v>
      </c>
      <c r="B721" s="12" t="str">
        <f t="shared" si="169"/>
        <v>January, 2019</v>
      </c>
      <c r="C721" s="12" t="str">
        <f t="shared" si="170"/>
        <v>January, 2019´</v>
      </c>
      <c r="D721" s="6" t="s">
        <v>37</v>
      </c>
      <c r="E721" s="9" t="s">
        <v>1938</v>
      </c>
      <c r="F721" s="6" t="s">
        <v>20</v>
      </c>
      <c r="G721" s="6" t="s">
        <v>351</v>
      </c>
      <c r="H721" s="6" t="s">
        <v>14</v>
      </c>
      <c r="I721" s="6" t="s">
        <v>21</v>
      </c>
      <c r="J721" s="6" t="s">
        <v>326</v>
      </c>
      <c r="K721" s="6" t="s">
        <v>585</v>
      </c>
      <c r="L721" s="7">
        <v>5600</v>
      </c>
      <c r="M721" s="7">
        <v>5.6</v>
      </c>
      <c r="N721" s="7">
        <v>108000</v>
      </c>
      <c r="O721">
        <f t="shared" si="166"/>
        <v>19.285714285714285</v>
      </c>
      <c r="P721" t="str">
        <f t="shared" ref="P721" si="173">IF(ISNUMBER(SEARCH("XYLENE",K721)),"Xylene",IF(ISNUMBER(SEARCH("PARAQUAT",K721)),"Paraquat",IF(ISNUMBER(SEARCH("LUFENURON",K721)),"Lufenuron",IF(ISNUMBER(SEARCH("CLETHODIM",K721)),"Clethodim",IF(ISNUMBER(SEARCH("ABAMECTIN",K721)),"Abamectin")))))</f>
        <v>Abamectin</v>
      </c>
      <c r="Q721" t="str">
        <f>VLOOKUP(P721,[1]Sheet1!$A$1:$C$40,2,FALSE)</f>
        <v>Not Identified</v>
      </c>
      <c r="R721" t="str">
        <f>VLOOKUP(P721,[1]Sheet1!$A$1:$C$40,3,FALSE)</f>
        <v>Insecticide</v>
      </c>
    </row>
    <row r="722" spans="1:18" ht="22" customHeight="1" x14ac:dyDescent="0.3">
      <c r="A722" s="2">
        <v>43469</v>
      </c>
      <c r="B722" s="12" t="str">
        <f t="shared" si="169"/>
        <v>January, 2019</v>
      </c>
      <c r="C722" s="12" t="str">
        <f t="shared" si="170"/>
        <v>January, 2019´</v>
      </c>
      <c r="D722" s="3" t="s">
        <v>64</v>
      </c>
      <c r="E722" s="13" t="s">
        <v>1938</v>
      </c>
      <c r="F722" s="3" t="s">
        <v>12</v>
      </c>
      <c r="G722" s="3" t="s">
        <v>498</v>
      </c>
      <c r="H722" s="3" t="s">
        <v>14</v>
      </c>
      <c r="I722" s="3" t="s">
        <v>15</v>
      </c>
      <c r="J722" s="3" t="s">
        <v>521</v>
      </c>
      <c r="K722" s="3" t="s">
        <v>586</v>
      </c>
      <c r="L722" s="4">
        <v>77750</v>
      </c>
      <c r="M722" s="4">
        <v>77.75</v>
      </c>
      <c r="N722" s="4">
        <v>709000</v>
      </c>
      <c r="O722">
        <f t="shared" si="166"/>
        <v>9.118971061093248</v>
      </c>
      <c r="P722" s="11" t="s">
        <v>1919</v>
      </c>
      <c r="Q722" t="str">
        <f>VLOOKUP(P722,[1]Sheet1!$A$1:$C$40,2,FALSE)</f>
        <v>Not Identified</v>
      </c>
      <c r="R722" t="str">
        <f>VLOOKUP(P722,[1]Sheet1!$A$1:$C$40,3,FALSE)</f>
        <v>Herbicide</v>
      </c>
    </row>
    <row r="723" spans="1:18" ht="22" customHeight="1" x14ac:dyDescent="0.3">
      <c r="A723" s="5">
        <v>43467</v>
      </c>
      <c r="B723" s="12" t="str">
        <f t="shared" si="169"/>
        <v>January, 2019</v>
      </c>
      <c r="C723" s="12" t="str">
        <f t="shared" si="170"/>
        <v>January, 2019´</v>
      </c>
      <c r="D723" s="6" t="s">
        <v>37</v>
      </c>
      <c r="E723" s="9" t="s">
        <v>1938</v>
      </c>
      <c r="F723" s="6" t="s">
        <v>20</v>
      </c>
      <c r="G723" s="6" t="s">
        <v>76</v>
      </c>
      <c r="H723" s="6" t="s">
        <v>73</v>
      </c>
      <c r="I723" s="6" t="s">
        <v>21</v>
      </c>
      <c r="J723" s="6" t="s">
        <v>587</v>
      </c>
      <c r="K723" s="6" t="s">
        <v>588</v>
      </c>
      <c r="L723" s="7">
        <v>55024</v>
      </c>
      <c r="M723" s="7">
        <v>55.02</v>
      </c>
      <c r="N723" s="7">
        <v>190000</v>
      </c>
      <c r="O723">
        <f t="shared" si="166"/>
        <v>3.4530386740331491</v>
      </c>
      <c r="P723" t="str">
        <f t="shared" ref="P723:P724" si="174">IF(ISNUMBER(SEARCH("TRITON",K723)),"Surfactant",IF(ISNUMBER(SEARCH("DIMETHYLAMINE",K723)),"Dimethylamine",IF(ISNUMBER(SEARCH("FLUAZINAN",K723)),"Fluazinan","FIX IT")))</f>
        <v>Surfactant</v>
      </c>
      <c r="Q723" t="str">
        <f>VLOOKUP(P723,[1]Sheet1!$A$1:$C$40,2,FALSE)</f>
        <v>Triton</v>
      </c>
      <c r="R723" t="str">
        <f>VLOOKUP(P723,[1]Sheet1!$A$1:$C$40,3,FALSE)</f>
        <v>Surfactant</v>
      </c>
    </row>
    <row r="724" spans="1:18" ht="22" customHeight="1" x14ac:dyDescent="0.3">
      <c r="A724" s="2">
        <v>43467</v>
      </c>
      <c r="B724" s="12" t="str">
        <f t="shared" si="169"/>
        <v>January, 2019</v>
      </c>
      <c r="C724" s="12" t="str">
        <f t="shared" si="170"/>
        <v>January, 2019´</v>
      </c>
      <c r="D724" s="3" t="s">
        <v>37</v>
      </c>
      <c r="E724" s="13" t="s">
        <v>1938</v>
      </c>
      <c r="F724" s="3" t="s">
        <v>20</v>
      </c>
      <c r="G724" s="3" t="s">
        <v>76</v>
      </c>
      <c r="H724" s="3" t="s">
        <v>73</v>
      </c>
      <c r="I724" s="3" t="s">
        <v>21</v>
      </c>
      <c r="J724" s="3" t="s">
        <v>77</v>
      </c>
      <c r="K724" s="3" t="s">
        <v>589</v>
      </c>
      <c r="L724" s="4">
        <v>55024</v>
      </c>
      <c r="M724" s="4">
        <v>55.02</v>
      </c>
      <c r="N724" s="4">
        <v>140000</v>
      </c>
      <c r="O724">
        <f t="shared" si="166"/>
        <v>2.544344286129689</v>
      </c>
      <c r="P724" t="str">
        <f t="shared" si="174"/>
        <v>Surfactant</v>
      </c>
      <c r="Q724" t="str">
        <f>VLOOKUP(P724,[1]Sheet1!$A$1:$C$40,2,FALSE)</f>
        <v>Triton</v>
      </c>
      <c r="R724" t="str">
        <f>VLOOKUP(P724,[1]Sheet1!$A$1:$C$40,3,FALSE)</f>
        <v>Surfactant</v>
      </c>
    </row>
    <row r="725" spans="1:18" ht="22" customHeight="1" x14ac:dyDescent="0.3">
      <c r="A725" s="5">
        <v>43466</v>
      </c>
      <c r="B725" s="12" t="str">
        <f t="shared" si="169"/>
        <v>January, 2019</v>
      </c>
      <c r="C725" s="12" t="str">
        <f t="shared" si="170"/>
        <v>January, 2019´</v>
      </c>
      <c r="D725" s="6" t="s">
        <v>37</v>
      </c>
      <c r="E725" s="9" t="s">
        <v>1938</v>
      </c>
      <c r="F725" s="6" t="s">
        <v>20</v>
      </c>
      <c r="G725" s="6" t="s">
        <v>42</v>
      </c>
      <c r="H725" s="6" t="s">
        <v>43</v>
      </c>
      <c r="I725" s="6" t="s">
        <v>21</v>
      </c>
      <c r="J725" s="6" t="s">
        <v>44</v>
      </c>
      <c r="K725" s="6" t="s">
        <v>590</v>
      </c>
      <c r="L725" s="7">
        <v>127133</v>
      </c>
      <c r="M725" s="7">
        <v>127.13</v>
      </c>
      <c r="N725" s="7">
        <v>3341000</v>
      </c>
      <c r="O725">
        <f t="shared" si="166"/>
        <v>26.279565494403499</v>
      </c>
      <c r="P725" t="str">
        <f t="shared" si="172"/>
        <v>Chlorpyrifos</v>
      </c>
      <c r="Q725" t="str">
        <f>VLOOKUP(P725,[1]Sheet1!$A$1:$C$40,2,FALSE)</f>
        <v>Agripec</v>
      </c>
      <c r="R725" t="str">
        <f>VLOOKUP(P725,[1]Sheet1!$A$1:$C$40,3,FALSE)</f>
        <v>Pesticide</v>
      </c>
    </row>
    <row r="726" spans="1:18" ht="22" customHeight="1" x14ac:dyDescent="0.3">
      <c r="A726" s="2">
        <v>43466</v>
      </c>
      <c r="B726" s="12" t="str">
        <f t="shared" si="169"/>
        <v>January, 2019</v>
      </c>
      <c r="C726" s="12" t="str">
        <f t="shared" si="170"/>
        <v>January, 2019´</v>
      </c>
      <c r="D726" s="3" t="s">
        <v>37</v>
      </c>
      <c r="E726" s="13" t="s">
        <v>1938</v>
      </c>
      <c r="F726" s="3" t="s">
        <v>20</v>
      </c>
      <c r="G726" s="3" t="s">
        <v>449</v>
      </c>
      <c r="H726" s="3" t="s">
        <v>73</v>
      </c>
      <c r="I726" s="3" t="s">
        <v>21</v>
      </c>
      <c r="J726" s="3" t="s">
        <v>102</v>
      </c>
      <c r="K726" s="3" t="s">
        <v>591</v>
      </c>
      <c r="L726" s="4">
        <v>116392</v>
      </c>
      <c r="M726" s="4">
        <v>116.39</v>
      </c>
      <c r="N726" s="4">
        <v>349000</v>
      </c>
      <c r="O726">
        <f t="shared" si="166"/>
        <v>2.9984878685820333</v>
      </c>
      <c r="P726" t="str">
        <f t="shared" si="172"/>
        <v>Isopropylamine</v>
      </c>
      <c r="Q726" t="str">
        <f>VLOOKUP(P726,[1]Sheet1!$A$1:$C$40,2,FALSE)</f>
        <v>Not Identified</v>
      </c>
      <c r="R726" t="str">
        <f>VLOOKUP(P726,[1]Sheet1!$A$1:$C$40,3,FALSE)</f>
        <v>General Chemical</v>
      </c>
    </row>
    <row r="727" spans="1:18" ht="22" customHeight="1" x14ac:dyDescent="0.3">
      <c r="A727" s="5">
        <v>43466</v>
      </c>
      <c r="B727" s="12" t="str">
        <f t="shared" si="169"/>
        <v>January, 2019</v>
      </c>
      <c r="C727" s="12" t="str">
        <f t="shared" si="170"/>
        <v>January, 2019´</v>
      </c>
      <c r="D727" s="6" t="s">
        <v>37</v>
      </c>
      <c r="E727" s="9" t="s">
        <v>1938</v>
      </c>
      <c r="F727" s="6" t="s">
        <v>20</v>
      </c>
      <c r="G727" s="6" t="s">
        <v>449</v>
      </c>
      <c r="H727" s="6" t="s">
        <v>73</v>
      </c>
      <c r="I727" s="6" t="s">
        <v>21</v>
      </c>
      <c r="J727" s="6" t="s">
        <v>102</v>
      </c>
      <c r="K727" s="6" t="s">
        <v>575</v>
      </c>
      <c r="L727" s="7">
        <v>116392</v>
      </c>
      <c r="M727" s="7">
        <v>116.39</v>
      </c>
      <c r="N727" s="7">
        <v>349000</v>
      </c>
      <c r="O727">
        <f t="shared" si="166"/>
        <v>2.9984878685820333</v>
      </c>
      <c r="P727" t="str">
        <f t="shared" si="172"/>
        <v>Isopropylamine</v>
      </c>
      <c r="Q727" t="str">
        <f>VLOOKUP(P727,[1]Sheet1!$A$1:$C$40,2,FALSE)</f>
        <v>Not Identified</v>
      </c>
      <c r="R727" t="str">
        <f>VLOOKUP(P727,[1]Sheet1!$A$1:$C$40,3,FALSE)</f>
        <v>General Chemical</v>
      </c>
    </row>
    <row r="728" spans="1:18" ht="22" customHeight="1" x14ac:dyDescent="0.3">
      <c r="A728" s="2">
        <v>43466</v>
      </c>
      <c r="B728" s="12" t="str">
        <f t="shared" si="169"/>
        <v>January, 2019</v>
      </c>
      <c r="C728" s="12" t="str">
        <f t="shared" si="170"/>
        <v>January, 2019´</v>
      </c>
      <c r="D728" s="3" t="s">
        <v>37</v>
      </c>
      <c r="E728" s="13" t="s">
        <v>1938</v>
      </c>
      <c r="F728" s="3" t="s">
        <v>20</v>
      </c>
      <c r="G728" s="3" t="s">
        <v>449</v>
      </c>
      <c r="H728" s="3" t="s">
        <v>73</v>
      </c>
      <c r="I728" s="3" t="s">
        <v>21</v>
      </c>
      <c r="J728" s="3" t="s">
        <v>102</v>
      </c>
      <c r="K728" s="3" t="s">
        <v>591</v>
      </c>
      <c r="L728" s="4">
        <v>115920</v>
      </c>
      <c r="M728" s="4">
        <v>115.92</v>
      </c>
      <c r="N728" s="4">
        <v>348000</v>
      </c>
      <c r="O728">
        <f t="shared" si="166"/>
        <v>3.002070393374741</v>
      </c>
      <c r="P728" t="str">
        <f t="shared" si="172"/>
        <v>Isopropylamine</v>
      </c>
      <c r="Q728" t="str">
        <f>VLOOKUP(P728,[1]Sheet1!$A$1:$C$40,2,FALSE)</f>
        <v>Not Identified</v>
      </c>
      <c r="R728" t="str">
        <f>VLOOKUP(P728,[1]Sheet1!$A$1:$C$40,3,FALSE)</f>
        <v>General Chemical</v>
      </c>
    </row>
    <row r="729" spans="1:18" ht="22" customHeight="1" x14ac:dyDescent="0.3">
      <c r="A729" s="5">
        <v>43465</v>
      </c>
      <c r="B729" s="12" t="str">
        <f t="shared" si="169"/>
        <v>December, 2018</v>
      </c>
      <c r="C729" s="12" t="str">
        <f t="shared" si="170"/>
        <v>December, 2018´</v>
      </c>
      <c r="D729" s="6" t="s">
        <v>37</v>
      </c>
      <c r="E729" s="9" t="s">
        <v>1939</v>
      </c>
      <c r="F729" s="6" t="s">
        <v>408</v>
      </c>
      <c r="G729" s="6" t="s">
        <v>111</v>
      </c>
      <c r="H729" s="6" t="s">
        <v>434</v>
      </c>
      <c r="I729" s="6" t="s">
        <v>15</v>
      </c>
      <c r="J729" s="6" t="s">
        <v>113</v>
      </c>
      <c r="K729" s="6" t="s">
        <v>592</v>
      </c>
      <c r="L729" s="7">
        <v>90718</v>
      </c>
      <c r="M729" s="7">
        <v>90.72</v>
      </c>
      <c r="N729" s="7">
        <v>758000</v>
      </c>
      <c r="O729">
        <f t="shared" si="166"/>
        <v>8.3555633942547232</v>
      </c>
      <c r="P729" s="11" t="str">
        <f t="shared" ref="P729:P730" si="175">IF(ISNUMBER(SEARCH("NUFOSATE",K729)),"Glyphosate",IF(ISNUMBER(SEARCH("HALOXYFOP",K729)),"Haloxyfop - P",IF(ISNUMBER(SEARCH("AZOXYSTROBIN",K729)),"Azoxystrobin",IF(ISNUMBER(SEARCH("ETHEPHON",K729)),"Ethephon",IF(ISNUMBER(SEARCH("KROMO",K729)),"Clorimuron",IF(ISNUMBER(SEARCH("MAESTRO",K729)),"3,5-dibromo-4-hydroxybenzonitrile",))))))</f>
        <v>Ethephon</v>
      </c>
      <c r="Q729" t="str">
        <f>VLOOKUP(P729,[1]Sheet1!$A$1:$C$40,2,FALSE)</f>
        <v>Not Identified</v>
      </c>
      <c r="R729" t="str">
        <f>VLOOKUP(P729,[1]Sheet1!$A$1:$C$40,3,FALSE)</f>
        <v>Plant Grownth Regulator</v>
      </c>
    </row>
    <row r="730" spans="1:18" ht="22" customHeight="1" x14ac:dyDescent="0.3">
      <c r="A730" s="2">
        <v>43465</v>
      </c>
      <c r="B730" s="12" t="str">
        <f t="shared" si="169"/>
        <v>December, 2018</v>
      </c>
      <c r="C730" s="12" t="str">
        <f t="shared" si="170"/>
        <v>December, 2018´</v>
      </c>
      <c r="D730" s="3" t="s">
        <v>37</v>
      </c>
      <c r="E730" s="13" t="s">
        <v>1939</v>
      </c>
      <c r="F730" s="3" t="s">
        <v>408</v>
      </c>
      <c r="G730" s="3" t="s">
        <v>111</v>
      </c>
      <c r="H730" s="3" t="s">
        <v>434</v>
      </c>
      <c r="I730" s="3" t="s">
        <v>15</v>
      </c>
      <c r="J730" s="3" t="s">
        <v>113</v>
      </c>
      <c r="K730" s="3" t="s">
        <v>592</v>
      </c>
      <c r="L730" s="4">
        <v>90718</v>
      </c>
      <c r="M730" s="4">
        <v>90.72</v>
      </c>
      <c r="N730" s="4">
        <v>758000</v>
      </c>
      <c r="O730">
        <f t="shared" si="166"/>
        <v>8.3555633942547232</v>
      </c>
      <c r="P730" s="11" t="str">
        <f t="shared" si="175"/>
        <v>Ethephon</v>
      </c>
      <c r="Q730" t="str">
        <f>VLOOKUP(P730,[1]Sheet1!$A$1:$C$40,2,FALSE)</f>
        <v>Not Identified</v>
      </c>
      <c r="R730" t="str">
        <f>VLOOKUP(P730,[1]Sheet1!$A$1:$C$40,3,FALSE)</f>
        <v>Plant Grownth Regulator</v>
      </c>
    </row>
    <row r="731" spans="1:18" ht="22" customHeight="1" x14ac:dyDescent="0.3">
      <c r="A731" s="5">
        <v>43463</v>
      </c>
      <c r="B731" s="12" t="str">
        <f t="shared" si="169"/>
        <v>December, 2018</v>
      </c>
      <c r="C731" s="12" t="str">
        <f t="shared" si="170"/>
        <v>December, 2018´</v>
      </c>
      <c r="D731" s="6" t="s">
        <v>37</v>
      </c>
      <c r="E731" s="9" t="s">
        <v>1939</v>
      </c>
      <c r="F731" s="6" t="s">
        <v>20</v>
      </c>
      <c r="G731" s="6" t="s">
        <v>171</v>
      </c>
      <c r="H731" s="6" t="s">
        <v>34</v>
      </c>
      <c r="I731" s="6" t="s">
        <v>21</v>
      </c>
      <c r="J731" s="6" t="s">
        <v>35</v>
      </c>
      <c r="K731" s="6" t="s">
        <v>593</v>
      </c>
      <c r="L731" s="7">
        <v>44064</v>
      </c>
      <c r="M731" s="7">
        <v>44.06</v>
      </c>
      <c r="N731" s="7">
        <v>1186000</v>
      </c>
      <c r="O731">
        <f t="shared" si="166"/>
        <v>26.915395787944806</v>
      </c>
      <c r="P731" t="str">
        <f t="shared" si="167"/>
        <v>Imidacloprid</v>
      </c>
      <c r="Q731" t="str">
        <f>VLOOKUP(P731,[1]Sheet1!$A$1:$C$40,2,FALSE)</f>
        <v>Nuprid</v>
      </c>
      <c r="R731" t="str">
        <f>VLOOKUP(P731,[1]Sheet1!$A$1:$C$40,3,FALSE)</f>
        <v>Insecticide</v>
      </c>
    </row>
    <row r="732" spans="1:18" ht="22" customHeight="1" x14ac:dyDescent="0.3">
      <c r="A732" s="2">
        <v>43463</v>
      </c>
      <c r="B732" s="12" t="str">
        <f t="shared" si="169"/>
        <v>December, 2018</v>
      </c>
      <c r="C732" s="12" t="str">
        <f t="shared" si="170"/>
        <v>December, 2018´</v>
      </c>
      <c r="D732" s="3" t="s">
        <v>37</v>
      </c>
      <c r="E732" s="13" t="s">
        <v>1939</v>
      </c>
      <c r="F732" s="3" t="s">
        <v>20</v>
      </c>
      <c r="G732" s="3" t="s">
        <v>38</v>
      </c>
      <c r="H732" s="3" t="s">
        <v>39</v>
      </c>
      <c r="I732" s="3" t="s">
        <v>21</v>
      </c>
      <c r="J732" s="3" t="s">
        <v>40</v>
      </c>
      <c r="K732" s="3" t="s">
        <v>594</v>
      </c>
      <c r="L732" s="4">
        <v>42750</v>
      </c>
      <c r="M732" s="4">
        <v>42.75</v>
      </c>
      <c r="N732" s="4">
        <v>302000</v>
      </c>
      <c r="O732">
        <f t="shared" si="166"/>
        <v>7.064327485380117</v>
      </c>
      <c r="P732" t="str">
        <f t="shared" si="167"/>
        <v>Cyhalothrin</v>
      </c>
      <c r="Q732" t="str">
        <f>VLOOKUP(P732,[1]Sheet1!$A$1:$C$40,2,FALSE)</f>
        <v>Kaiso</v>
      </c>
      <c r="R732" t="str">
        <f>VLOOKUP(P732,[1]Sheet1!$A$1:$C$40,3,FALSE)</f>
        <v>Pesticide</v>
      </c>
    </row>
    <row r="733" spans="1:18" ht="22" customHeight="1" x14ac:dyDescent="0.3">
      <c r="A733" s="5">
        <v>43462</v>
      </c>
      <c r="B733" s="12" t="str">
        <f t="shared" si="169"/>
        <v>December, 2018</v>
      </c>
      <c r="C733" s="12" t="str">
        <f t="shared" si="170"/>
        <v>December, 2018´</v>
      </c>
      <c r="D733" s="6" t="s">
        <v>37</v>
      </c>
      <c r="E733" s="9" t="s">
        <v>1939</v>
      </c>
      <c r="F733" s="6" t="s">
        <v>20</v>
      </c>
      <c r="G733" s="6" t="s">
        <v>449</v>
      </c>
      <c r="H733" s="6" t="s">
        <v>73</v>
      </c>
      <c r="I733" s="6" t="s">
        <v>21</v>
      </c>
      <c r="J733" s="6" t="s">
        <v>102</v>
      </c>
      <c r="K733" s="6" t="s">
        <v>595</v>
      </c>
      <c r="L733" s="7">
        <v>73264</v>
      </c>
      <c r="M733" s="7">
        <v>73.260000000000005</v>
      </c>
      <c r="N733" s="7">
        <v>228000</v>
      </c>
      <c r="O733">
        <f t="shared" si="166"/>
        <v>3.1120331950207469</v>
      </c>
      <c r="P733" t="str">
        <f t="shared" ref="P733:P734" si="176">IF(ISNUMBER(SEARCH("CLORPIRIFOS",K733)),"Chlorpyrifos",IF(ISNUMBER(SEARCH("TEBUCONAZOLE",K733)),"Tebuconazole",IF(ISNUMBER(SEARCH("ACID",K733)),"2,4-Dichlorophenoxyacetic acid",IF(ISNUMBER(SEARCH("ACETAMIPRID",K733)),"Acetamiprid",IF(ISNUMBER(SEARCH("NUFURON",K733)),"Metsulfuron",IF(ISNUMBER(SEARCH("MONOISOPROPYLAMINE",K733)),"Isopropylamine","FIX IT"))))))</f>
        <v>Isopropylamine</v>
      </c>
      <c r="Q733" t="str">
        <f>VLOOKUP(P733,[1]Sheet1!$A$1:$C$40,2,FALSE)</f>
        <v>Not Identified</v>
      </c>
      <c r="R733" t="str">
        <f>VLOOKUP(P733,[1]Sheet1!$A$1:$C$40,3,FALSE)</f>
        <v>General Chemical</v>
      </c>
    </row>
    <row r="734" spans="1:18" ht="22" customHeight="1" x14ac:dyDescent="0.3">
      <c r="A734" s="5">
        <v>43461</v>
      </c>
      <c r="B734" s="12" t="str">
        <f t="shared" si="169"/>
        <v>December, 2018</v>
      </c>
      <c r="C734" s="12" t="str">
        <f t="shared" si="170"/>
        <v>December, 2018´</v>
      </c>
      <c r="D734" s="6" t="s">
        <v>64</v>
      </c>
      <c r="E734" s="13" t="s">
        <v>1939</v>
      </c>
      <c r="F734" s="6" t="s">
        <v>12</v>
      </c>
      <c r="G734" s="6" t="s">
        <v>180</v>
      </c>
      <c r="H734" s="6" t="s">
        <v>14</v>
      </c>
      <c r="I734" s="6" t="s">
        <v>15</v>
      </c>
      <c r="J734" s="6" t="s">
        <v>18</v>
      </c>
      <c r="K734" s="6" t="s">
        <v>596</v>
      </c>
      <c r="L734" s="7">
        <v>13920</v>
      </c>
      <c r="M734" s="7">
        <v>13.92</v>
      </c>
      <c r="N734" s="7">
        <v>120000</v>
      </c>
      <c r="O734">
        <f t="shared" si="166"/>
        <v>8.6206896551724146</v>
      </c>
      <c r="P734" t="str">
        <f t="shared" si="176"/>
        <v>Metsulfuron</v>
      </c>
      <c r="Q734" t="str">
        <f>VLOOKUP(P734,[1]Sheet1!$A$1:$C$40,2,FALSE)</f>
        <v>Nufuron</v>
      </c>
      <c r="R734" t="str">
        <f>VLOOKUP(P734,[1]Sheet1!$A$1:$C$40,3,FALSE)</f>
        <v>Herbicide</v>
      </c>
    </row>
    <row r="735" spans="1:18" ht="22" customHeight="1" x14ac:dyDescent="0.3">
      <c r="A735" s="5">
        <v>43457</v>
      </c>
      <c r="B735" s="12" t="str">
        <f t="shared" si="169"/>
        <v>December, 2018</v>
      </c>
      <c r="C735" s="12" t="str">
        <f t="shared" si="170"/>
        <v>December, 2018´</v>
      </c>
      <c r="D735" s="6" t="s">
        <v>64</v>
      </c>
      <c r="E735" s="9" t="s">
        <v>1939</v>
      </c>
      <c r="F735" s="6" t="s">
        <v>12</v>
      </c>
      <c r="G735" s="6" t="s">
        <v>351</v>
      </c>
      <c r="H735" s="6" t="s">
        <v>14</v>
      </c>
      <c r="I735" s="6" t="s">
        <v>15</v>
      </c>
      <c r="J735" s="6" t="s">
        <v>18</v>
      </c>
      <c r="K735" s="6" t="s">
        <v>598</v>
      </c>
      <c r="L735" s="7">
        <v>40704</v>
      </c>
      <c r="M735" s="7">
        <v>40.700000000000003</v>
      </c>
      <c r="N735" s="7">
        <v>351000</v>
      </c>
      <c r="O735">
        <f t="shared" si="166"/>
        <v>8.6232311320754711</v>
      </c>
      <c r="P735" t="str">
        <f t="shared" si="167"/>
        <v>Nicosulfuron</v>
      </c>
      <c r="Q735" t="str">
        <f>VLOOKUP(P735,[1]Sheet1!$A$1:$C$40,2,FALSE)</f>
        <v>Nippon 40</v>
      </c>
      <c r="R735" t="str">
        <f>VLOOKUP(P735,[1]Sheet1!$A$1:$C$40,3,FALSE)</f>
        <v>Herbicide</v>
      </c>
    </row>
    <row r="736" spans="1:18" ht="22" customHeight="1" x14ac:dyDescent="0.3">
      <c r="A736" s="2">
        <v>43457</v>
      </c>
      <c r="B736" s="12" t="str">
        <f t="shared" si="169"/>
        <v>December, 2018</v>
      </c>
      <c r="C736" s="12" t="str">
        <f t="shared" si="170"/>
        <v>December, 2018´</v>
      </c>
      <c r="D736" s="3" t="s">
        <v>37</v>
      </c>
      <c r="E736" s="13" t="s">
        <v>1939</v>
      </c>
      <c r="F736" s="3" t="s">
        <v>20</v>
      </c>
      <c r="G736" s="3" t="s">
        <v>70</v>
      </c>
      <c r="H736" s="3" t="s">
        <v>14</v>
      </c>
      <c r="I736" s="3" t="s">
        <v>21</v>
      </c>
      <c r="J736" s="3" t="s">
        <v>22</v>
      </c>
      <c r="K736" s="3" t="s">
        <v>599</v>
      </c>
      <c r="L736" s="4">
        <v>60360</v>
      </c>
      <c r="M736" s="4">
        <v>60.36</v>
      </c>
      <c r="N736" s="4">
        <v>1663000</v>
      </c>
      <c r="O736">
        <f t="shared" si="166"/>
        <v>27.551358515573227</v>
      </c>
      <c r="P736" t="str">
        <f t="shared" si="167"/>
        <v>Picloram</v>
      </c>
      <c r="Q736" t="str">
        <f>VLOOKUP(P736,[1]Sheet1!$A$1:$C$40,2,FALSE)</f>
        <v>Not Identified</v>
      </c>
      <c r="R736" t="str">
        <f>VLOOKUP(P736,[1]Sheet1!$A$1:$C$40,3,FALSE)</f>
        <v>Herbicide</v>
      </c>
    </row>
    <row r="737" spans="1:18" ht="22" customHeight="1" x14ac:dyDescent="0.3">
      <c r="A737" s="2">
        <v>43456</v>
      </c>
      <c r="B737" s="12" t="str">
        <f t="shared" si="169"/>
        <v>December, 2018</v>
      </c>
      <c r="C737" s="12" t="str">
        <f t="shared" si="170"/>
        <v>December, 2018´</v>
      </c>
      <c r="D737" s="3" t="s">
        <v>37</v>
      </c>
      <c r="E737" s="9" t="s">
        <v>1939</v>
      </c>
      <c r="F737" s="3" t="s">
        <v>20</v>
      </c>
      <c r="G737" s="3" t="s">
        <v>171</v>
      </c>
      <c r="H737" s="3" t="s">
        <v>34</v>
      </c>
      <c r="I737" s="3" t="s">
        <v>21</v>
      </c>
      <c r="J737" s="3" t="s">
        <v>29</v>
      </c>
      <c r="K737" s="3" t="s">
        <v>600</v>
      </c>
      <c r="L737" s="4">
        <v>93500</v>
      </c>
      <c r="M737" s="4">
        <v>93.5</v>
      </c>
      <c r="N737" s="4">
        <v>1354000</v>
      </c>
      <c r="O737">
        <f t="shared" si="166"/>
        <v>14.481283422459892</v>
      </c>
      <c r="P737" t="str">
        <f>IF(ISNUMBER(SEARCH("CLORPIRIFOS",K737)),"Chlorpyrifos",IF(ISNUMBER(SEARCH("TEBUCONAZOLE",K737)),"Tebuconazole",IF(ISNUMBER(SEARCH("ACID",K737)),"2,4-Dichlorophenoxyacetic acid",IF(ISNUMBER(SEARCH("ACETAMIPRID",K737)),"Acetamiprid",IF(ISNUMBER(SEARCH("NUFURON",K737)),"Metsulfuron",IF(ISNUMBER(SEARCH("MONOISOPROPYLAMINE",K737)),"Isopropylamine","FIX IT"))))))</f>
        <v>2,4-Dichlorophenoxyacetic acid</v>
      </c>
      <c r="Q737" t="str">
        <f>VLOOKUP(P737,[1]Sheet1!$A$1:$C$40,2,FALSE)</f>
        <v>2,4 D</v>
      </c>
      <c r="R737" t="str">
        <f>VLOOKUP(P737,[1]Sheet1!$A$1:$C$40,3,FALSE)</f>
        <v>Herbicide</v>
      </c>
    </row>
    <row r="738" spans="1:18" ht="22" customHeight="1" x14ac:dyDescent="0.3">
      <c r="A738" s="5">
        <v>43456</v>
      </c>
      <c r="B738" s="12" t="str">
        <f t="shared" si="169"/>
        <v>December, 2018</v>
      </c>
      <c r="C738" s="12" t="str">
        <f t="shared" si="170"/>
        <v>December, 2018´</v>
      </c>
      <c r="D738" s="6" t="s">
        <v>37</v>
      </c>
      <c r="E738" s="13" t="s">
        <v>1939</v>
      </c>
      <c r="F738" s="6" t="s">
        <v>20</v>
      </c>
      <c r="G738" s="6" t="s">
        <v>171</v>
      </c>
      <c r="H738" s="6" t="s">
        <v>34</v>
      </c>
      <c r="I738" s="6" t="s">
        <v>21</v>
      </c>
      <c r="J738" s="6" t="s">
        <v>35</v>
      </c>
      <c r="K738" s="6" t="s">
        <v>601</v>
      </c>
      <c r="L738" s="7">
        <v>44064</v>
      </c>
      <c r="M738" s="7">
        <v>44.06</v>
      </c>
      <c r="N738" s="7">
        <v>1186000</v>
      </c>
      <c r="O738">
        <f t="shared" si="166"/>
        <v>26.915395787944806</v>
      </c>
      <c r="P738" t="str">
        <f t="shared" si="167"/>
        <v>Imidacloprid</v>
      </c>
      <c r="Q738" t="str">
        <f>VLOOKUP(P738,[1]Sheet1!$A$1:$C$40,2,FALSE)</f>
        <v>Nuprid</v>
      </c>
      <c r="R738" t="str">
        <f>VLOOKUP(P738,[1]Sheet1!$A$1:$C$40,3,FALSE)</f>
        <v>Insecticide</v>
      </c>
    </row>
    <row r="739" spans="1:18" ht="22" customHeight="1" x14ac:dyDescent="0.3">
      <c r="A739" s="2">
        <v>43456</v>
      </c>
      <c r="B739" s="12" t="str">
        <f t="shared" si="169"/>
        <v>December, 2018</v>
      </c>
      <c r="C739" s="12" t="str">
        <f t="shared" si="170"/>
        <v>December, 2018´</v>
      </c>
      <c r="D739" s="3" t="s">
        <v>37</v>
      </c>
      <c r="E739" s="9" t="s">
        <v>1939</v>
      </c>
      <c r="F739" s="3" t="s">
        <v>20</v>
      </c>
      <c r="G739" s="3" t="s">
        <v>325</v>
      </c>
      <c r="H739" s="3" t="s">
        <v>14</v>
      </c>
      <c r="I739" s="3" t="s">
        <v>21</v>
      </c>
      <c r="J739" s="3" t="s">
        <v>326</v>
      </c>
      <c r="K739" s="3" t="s">
        <v>602</v>
      </c>
      <c r="L739" s="4">
        <v>13440</v>
      </c>
      <c r="M739" s="4">
        <v>13.44</v>
      </c>
      <c r="N739" s="4">
        <v>267000</v>
      </c>
      <c r="O739">
        <f t="shared" si="166"/>
        <v>19.866071428571427</v>
      </c>
      <c r="P739" t="str">
        <f>IF(ISNUMBER(SEARCH("XYLENE",K739)),"Xylene",IF(ISNUMBER(SEARCH("PARAQUAT",K739)),"Paraquat",IF(ISNUMBER(SEARCH("LUFENURON",K739)),"Lufenuron",IF(ISNUMBER(SEARCH("CLETHODIM",K739)),"Clethodim",IF(ISNUMBER(SEARCH("ABAMECTIN",K739)),"Abamectin")))))</f>
        <v>Abamectin</v>
      </c>
      <c r="Q739" t="str">
        <f>VLOOKUP(P739,[1]Sheet1!$A$1:$C$40,2,FALSE)</f>
        <v>Not Identified</v>
      </c>
      <c r="R739" t="str">
        <f>VLOOKUP(P739,[1]Sheet1!$A$1:$C$40,3,FALSE)</f>
        <v>Insecticide</v>
      </c>
    </row>
    <row r="740" spans="1:18" ht="22" customHeight="1" x14ac:dyDescent="0.3">
      <c r="A740" s="5">
        <v>43456</v>
      </c>
      <c r="B740" s="12" t="str">
        <f t="shared" si="169"/>
        <v>December, 2018</v>
      </c>
      <c r="C740" s="12" t="str">
        <f t="shared" si="170"/>
        <v>December, 2018´</v>
      </c>
      <c r="D740" s="6" t="s">
        <v>37</v>
      </c>
      <c r="E740" s="13" t="s">
        <v>1939</v>
      </c>
      <c r="F740" s="6" t="s">
        <v>20</v>
      </c>
      <c r="G740" s="6" t="s">
        <v>100</v>
      </c>
      <c r="H740" s="6" t="s">
        <v>14</v>
      </c>
      <c r="I740" s="6" t="s">
        <v>21</v>
      </c>
      <c r="J740" s="6" t="s">
        <v>60</v>
      </c>
      <c r="K740" s="6" t="s">
        <v>603</v>
      </c>
      <c r="L740" s="7">
        <v>10060</v>
      </c>
      <c r="M740" s="7">
        <v>10.06</v>
      </c>
      <c r="N740" s="7">
        <v>215000</v>
      </c>
      <c r="O740">
        <f t="shared" si="166"/>
        <v>21.371769383697814</v>
      </c>
      <c r="P740" t="str">
        <f t="shared" ref="P740:P758" si="177">IF(ISNUMBER(SEARCH("CLORPIRIFOS",K740)),"Chlorpyrifos",IF(ISNUMBER(SEARCH("TEBUCONAZOLE",K740)),"Tebuconazole",IF(ISNUMBER(SEARCH("ACID",K740)),"2,4-Dichlorophenoxyacetic acid",IF(ISNUMBER(SEARCH("ACETAMIPRID",K740)),"Acetamiprid",IF(ISNUMBER(SEARCH("NUFURON",K740)),"Metsulfuron",IF(ISNUMBER(SEARCH("MONOISOPROPYLAMINE",K740)),"Isopropylamine","FIX IT"))))))</f>
        <v>Acetamiprid</v>
      </c>
      <c r="Q740" t="str">
        <f>VLOOKUP(P740,[1]Sheet1!$A$1:$C$40,2,FALSE)</f>
        <v>Not Identified</v>
      </c>
      <c r="R740" t="str">
        <f>VLOOKUP(P740,[1]Sheet1!$A$1:$C$40,3,FALSE)</f>
        <v>Insecticide</v>
      </c>
    </row>
    <row r="741" spans="1:18" ht="22" customHeight="1" x14ac:dyDescent="0.3">
      <c r="A741" s="5">
        <v>43456</v>
      </c>
      <c r="B741" s="12" t="str">
        <f t="shared" si="169"/>
        <v>December, 2018</v>
      </c>
      <c r="C741" s="12" t="str">
        <f t="shared" si="170"/>
        <v>December, 2018´</v>
      </c>
      <c r="D741" s="6" t="s">
        <v>37</v>
      </c>
      <c r="E741" s="9" t="s">
        <v>1939</v>
      </c>
      <c r="F741" s="6" t="s">
        <v>20</v>
      </c>
      <c r="G741" s="6" t="s">
        <v>171</v>
      </c>
      <c r="H741" s="6" t="s">
        <v>34</v>
      </c>
      <c r="I741" s="6" t="s">
        <v>21</v>
      </c>
      <c r="J741" s="6" t="s">
        <v>29</v>
      </c>
      <c r="K741" s="6" t="s">
        <v>604</v>
      </c>
      <c r="L741" s="7">
        <v>93500</v>
      </c>
      <c r="M741" s="7">
        <v>93.5</v>
      </c>
      <c r="N741" s="7">
        <v>1354000</v>
      </c>
      <c r="O741">
        <f t="shared" si="166"/>
        <v>14.481283422459892</v>
      </c>
      <c r="P741" t="str">
        <f t="shared" si="177"/>
        <v>2,4-Dichlorophenoxyacetic acid</v>
      </c>
      <c r="Q741" t="str">
        <f>VLOOKUP(P741,[1]Sheet1!$A$1:$C$40,2,FALSE)</f>
        <v>2,4 D</v>
      </c>
      <c r="R741" t="str">
        <f>VLOOKUP(P741,[1]Sheet1!$A$1:$C$40,3,FALSE)</f>
        <v>Herbicide</v>
      </c>
    </row>
    <row r="742" spans="1:18" ht="22" customHeight="1" x14ac:dyDescent="0.3">
      <c r="A742" s="2">
        <v>43452</v>
      </c>
      <c r="B742" s="12" t="str">
        <f t="shared" si="169"/>
        <v>December, 2018</v>
      </c>
      <c r="C742" s="12" t="str">
        <f t="shared" si="170"/>
        <v>December, 2018´</v>
      </c>
      <c r="D742" s="3" t="s">
        <v>64</v>
      </c>
      <c r="E742" s="13" t="s">
        <v>1939</v>
      </c>
      <c r="F742" s="3" t="s">
        <v>12</v>
      </c>
      <c r="G742" s="3" t="s">
        <v>180</v>
      </c>
      <c r="H742" s="3" t="s">
        <v>14</v>
      </c>
      <c r="I742" s="3" t="s">
        <v>15</v>
      </c>
      <c r="J742" s="3" t="s">
        <v>18</v>
      </c>
      <c r="K742" s="3" t="s">
        <v>605</v>
      </c>
      <c r="L742" s="4">
        <v>3840</v>
      </c>
      <c r="M742" s="4">
        <v>3.84</v>
      </c>
      <c r="N742" s="4">
        <v>33100</v>
      </c>
      <c r="O742">
        <f t="shared" si="166"/>
        <v>8.6197916666666661</v>
      </c>
      <c r="P742" t="str">
        <f t="shared" si="177"/>
        <v>Metsulfuron</v>
      </c>
      <c r="Q742" t="str">
        <f>VLOOKUP(P742,[1]Sheet1!$A$1:$C$40,2,FALSE)</f>
        <v>Nufuron</v>
      </c>
      <c r="R742" t="str">
        <f>VLOOKUP(P742,[1]Sheet1!$A$1:$C$40,3,FALSE)</f>
        <v>Herbicide</v>
      </c>
    </row>
    <row r="743" spans="1:18" ht="22" customHeight="1" x14ac:dyDescent="0.3">
      <c r="A743" s="5">
        <v>43451</v>
      </c>
      <c r="B743" s="12" t="str">
        <f t="shared" si="169"/>
        <v>December, 2018</v>
      </c>
      <c r="C743" s="12" t="str">
        <f t="shared" si="170"/>
        <v>December, 2018´</v>
      </c>
      <c r="D743" s="6" t="s">
        <v>37</v>
      </c>
      <c r="E743" s="9" t="s">
        <v>1939</v>
      </c>
      <c r="F743" s="6" t="s">
        <v>20</v>
      </c>
      <c r="G743" s="6" t="s">
        <v>449</v>
      </c>
      <c r="H743" s="6" t="s">
        <v>73</v>
      </c>
      <c r="I743" s="6" t="s">
        <v>21</v>
      </c>
      <c r="J743" s="6" t="s">
        <v>102</v>
      </c>
      <c r="K743" s="6" t="s">
        <v>606</v>
      </c>
      <c r="L743" s="7">
        <v>144949.01</v>
      </c>
      <c r="M743" s="7">
        <v>144.94999999999999</v>
      </c>
      <c r="N743" s="7">
        <v>451000</v>
      </c>
      <c r="O743">
        <f t="shared" si="166"/>
        <v>3.1114389811975949</v>
      </c>
      <c r="P743" t="str">
        <f t="shared" si="177"/>
        <v>Isopropylamine</v>
      </c>
      <c r="Q743" t="str">
        <f>VLOOKUP(P743,[1]Sheet1!$A$1:$C$40,2,FALSE)</f>
        <v>Not Identified</v>
      </c>
      <c r="R743" t="str">
        <f>VLOOKUP(P743,[1]Sheet1!$A$1:$C$40,3,FALSE)</f>
        <v>General Chemical</v>
      </c>
    </row>
    <row r="744" spans="1:18" ht="22" customHeight="1" x14ac:dyDescent="0.3">
      <c r="A744" s="2">
        <v>43450</v>
      </c>
      <c r="B744" s="12" t="str">
        <f t="shared" si="169"/>
        <v>December, 2018</v>
      </c>
      <c r="C744" s="12" t="str">
        <f t="shared" si="170"/>
        <v>December, 2018´</v>
      </c>
      <c r="D744" s="3" t="s">
        <v>37</v>
      </c>
      <c r="E744" s="13" t="s">
        <v>1939</v>
      </c>
      <c r="F744" s="3" t="s">
        <v>20</v>
      </c>
      <c r="G744" s="3" t="s">
        <v>171</v>
      </c>
      <c r="H744" s="3" t="s">
        <v>34</v>
      </c>
      <c r="I744" s="3" t="s">
        <v>21</v>
      </c>
      <c r="J744" s="3" t="s">
        <v>29</v>
      </c>
      <c r="K744" s="3" t="s">
        <v>607</v>
      </c>
      <c r="L744" s="4">
        <v>93500</v>
      </c>
      <c r="M744" s="4">
        <v>93.5</v>
      </c>
      <c r="N744" s="4">
        <v>1354000</v>
      </c>
      <c r="O744">
        <f t="shared" si="166"/>
        <v>14.481283422459892</v>
      </c>
      <c r="P744" t="str">
        <f t="shared" si="177"/>
        <v>2,4-Dichlorophenoxyacetic acid</v>
      </c>
      <c r="Q744" t="str">
        <f>VLOOKUP(P744,[1]Sheet1!$A$1:$C$40,2,FALSE)</f>
        <v>2,4 D</v>
      </c>
      <c r="R744" t="str">
        <f>VLOOKUP(P744,[1]Sheet1!$A$1:$C$40,3,FALSE)</f>
        <v>Herbicide</v>
      </c>
    </row>
    <row r="745" spans="1:18" ht="22" customHeight="1" x14ac:dyDescent="0.3">
      <c r="A745" s="5">
        <v>43450</v>
      </c>
      <c r="B745" s="12" t="str">
        <f t="shared" si="169"/>
        <v>December, 2018</v>
      </c>
      <c r="C745" s="12" t="str">
        <f t="shared" si="170"/>
        <v>December, 2018´</v>
      </c>
      <c r="D745" s="6" t="s">
        <v>37</v>
      </c>
      <c r="E745" s="9" t="s">
        <v>1939</v>
      </c>
      <c r="F745" s="6" t="s">
        <v>20</v>
      </c>
      <c r="G745" s="6" t="s">
        <v>180</v>
      </c>
      <c r="H745" s="6" t="s">
        <v>14</v>
      </c>
      <c r="I745" s="6" t="s">
        <v>21</v>
      </c>
      <c r="J745" s="6" t="s">
        <v>54</v>
      </c>
      <c r="K745" s="6" t="s">
        <v>608</v>
      </c>
      <c r="L745" s="7">
        <v>30180</v>
      </c>
      <c r="M745" s="7">
        <v>30.18</v>
      </c>
      <c r="N745" s="7">
        <v>646000</v>
      </c>
      <c r="O745">
        <f t="shared" si="166"/>
        <v>21.40490390987409</v>
      </c>
      <c r="P745" t="s">
        <v>1914</v>
      </c>
      <c r="Q745" t="str">
        <f>VLOOKUP(P745,[1]Sheet1!$A$1:$C$40,2,FALSE)</f>
        <v>Fluazinan Pestanal</v>
      </c>
      <c r="R745" t="str">
        <f>VLOOKUP(P745,[1]Sheet1!$A$1:$C$40,3,FALSE)</f>
        <v>Fungicide</v>
      </c>
    </row>
    <row r="746" spans="1:18" ht="22" customHeight="1" x14ac:dyDescent="0.3">
      <c r="A746" s="2">
        <v>43450</v>
      </c>
      <c r="B746" s="12" t="str">
        <f t="shared" si="169"/>
        <v>December, 2018</v>
      </c>
      <c r="C746" s="12" t="str">
        <f t="shared" si="170"/>
        <v>December, 2018´</v>
      </c>
      <c r="D746" s="3" t="s">
        <v>37</v>
      </c>
      <c r="E746" s="13" t="s">
        <v>1939</v>
      </c>
      <c r="F746" s="3" t="s">
        <v>20</v>
      </c>
      <c r="G746" s="3" t="s">
        <v>171</v>
      </c>
      <c r="H746" s="3" t="s">
        <v>34</v>
      </c>
      <c r="I746" s="3" t="s">
        <v>21</v>
      </c>
      <c r="J746" s="3" t="s">
        <v>29</v>
      </c>
      <c r="K746" s="3" t="s">
        <v>609</v>
      </c>
      <c r="L746" s="4">
        <v>93500</v>
      </c>
      <c r="M746" s="4">
        <v>93.5</v>
      </c>
      <c r="N746" s="4">
        <v>1354000</v>
      </c>
      <c r="O746">
        <f t="shared" si="166"/>
        <v>14.481283422459892</v>
      </c>
      <c r="P746" t="str">
        <f t="shared" si="177"/>
        <v>2,4-Dichlorophenoxyacetic acid</v>
      </c>
      <c r="Q746" t="str">
        <f>VLOOKUP(P746,[1]Sheet1!$A$1:$C$40,2,FALSE)</f>
        <v>2,4 D</v>
      </c>
      <c r="R746" t="str">
        <f>VLOOKUP(P746,[1]Sheet1!$A$1:$C$40,3,FALSE)</f>
        <v>Herbicide</v>
      </c>
    </row>
    <row r="747" spans="1:18" ht="22" customHeight="1" x14ac:dyDescent="0.3">
      <c r="A747" s="5">
        <v>43450</v>
      </c>
      <c r="B747" s="12" t="str">
        <f t="shared" si="169"/>
        <v>December, 2018</v>
      </c>
      <c r="C747" s="12" t="str">
        <f t="shared" si="170"/>
        <v>December, 2018´</v>
      </c>
      <c r="D747" s="6" t="s">
        <v>37</v>
      </c>
      <c r="E747" s="9" t="s">
        <v>1939</v>
      </c>
      <c r="F747" s="6" t="s">
        <v>20</v>
      </c>
      <c r="G747" s="6" t="s">
        <v>579</v>
      </c>
      <c r="H747" s="6" t="s">
        <v>28</v>
      </c>
      <c r="I747" s="6" t="s">
        <v>21</v>
      </c>
      <c r="J747" s="6" t="s">
        <v>29</v>
      </c>
      <c r="K747" s="6" t="s">
        <v>610</v>
      </c>
      <c r="L747" s="7">
        <v>122760</v>
      </c>
      <c r="M747" s="7">
        <v>122.76</v>
      </c>
      <c r="N747" s="7">
        <v>993000</v>
      </c>
      <c r="O747">
        <f t="shared" si="166"/>
        <v>8.088954056695993</v>
      </c>
      <c r="P747" t="str">
        <f t="shared" si="177"/>
        <v>2,4-Dichlorophenoxyacetic acid</v>
      </c>
      <c r="Q747" t="str">
        <f>VLOOKUP(P747,[1]Sheet1!$A$1:$C$40,2,FALSE)</f>
        <v>2,4 D</v>
      </c>
      <c r="R747" t="str">
        <f>VLOOKUP(P747,[1]Sheet1!$A$1:$C$40,3,FALSE)</f>
        <v>Herbicide</v>
      </c>
    </row>
    <row r="748" spans="1:18" ht="22" customHeight="1" x14ac:dyDescent="0.3">
      <c r="A748" s="2">
        <v>43450</v>
      </c>
      <c r="B748" s="12" t="str">
        <f t="shared" si="169"/>
        <v>December, 2018</v>
      </c>
      <c r="C748" s="12" t="str">
        <f t="shared" si="170"/>
        <v>December, 2018´</v>
      </c>
      <c r="D748" s="3" t="s">
        <v>37</v>
      </c>
      <c r="E748" s="13" t="s">
        <v>1939</v>
      </c>
      <c r="F748" s="3" t="s">
        <v>20</v>
      </c>
      <c r="G748" s="3" t="s">
        <v>171</v>
      </c>
      <c r="H748" s="3" t="s">
        <v>34</v>
      </c>
      <c r="I748" s="3" t="s">
        <v>21</v>
      </c>
      <c r="J748" s="3" t="s">
        <v>35</v>
      </c>
      <c r="K748" s="3" t="s">
        <v>611</v>
      </c>
      <c r="L748" s="4">
        <v>68976</v>
      </c>
      <c r="M748" s="4">
        <v>68.98</v>
      </c>
      <c r="N748" s="4">
        <v>1856000</v>
      </c>
      <c r="O748">
        <f t="shared" si="166"/>
        <v>26.907909997680353</v>
      </c>
      <c r="P748" s="11" t="s">
        <v>1921</v>
      </c>
      <c r="Q748" t="str">
        <f>VLOOKUP(P748,[1]Sheet1!$A$1:$C$40,2,FALSE)</f>
        <v>Nuprid</v>
      </c>
      <c r="R748" t="str">
        <f>VLOOKUP(P748,[1]Sheet1!$A$1:$C$40,3,FALSE)</f>
        <v>Insecticide</v>
      </c>
    </row>
    <row r="749" spans="1:18" ht="22" customHeight="1" x14ac:dyDescent="0.3">
      <c r="A749" s="5">
        <v>43450</v>
      </c>
      <c r="B749" s="12" t="str">
        <f t="shared" si="169"/>
        <v>December, 2018</v>
      </c>
      <c r="C749" s="12" t="str">
        <f t="shared" si="170"/>
        <v>December, 2018´</v>
      </c>
      <c r="D749" s="6" t="s">
        <v>37</v>
      </c>
      <c r="E749" s="9" t="s">
        <v>1939</v>
      </c>
      <c r="F749" s="6" t="s">
        <v>20</v>
      </c>
      <c r="G749" s="6" t="s">
        <v>351</v>
      </c>
      <c r="H749" s="6" t="s">
        <v>14</v>
      </c>
      <c r="I749" s="6" t="s">
        <v>21</v>
      </c>
      <c r="J749" s="6" t="s">
        <v>16</v>
      </c>
      <c r="K749" s="6" t="s">
        <v>532</v>
      </c>
      <c r="L749" s="7">
        <v>23220</v>
      </c>
      <c r="M749" s="7">
        <v>23.22</v>
      </c>
      <c r="N749" s="7">
        <v>497000</v>
      </c>
      <c r="O749">
        <f t="shared" si="166"/>
        <v>21.40396210163652</v>
      </c>
      <c r="P749" t="str">
        <f>IF(ISNUMBER(SEARCH("FLUAZINAN",K749)),"Fluazinan",IF(ISNUMBER(SEARCH("CYPERMETHRIN",K749)),"Cypermethrin",IF(ISNUMBER(SEARCH("IMAZETAPIR",K749)),"Imazethapyr",IF(ISNUMBER(SEARCH("FIPRONIL",K749)),"Fipronil","FIX IT"))))</f>
        <v>Imazethapyr</v>
      </c>
      <c r="Q749" t="str">
        <f>VLOOKUP(P749,[1]Sheet1!$A$1:$C$40,2,FALSE)</f>
        <v>Kyte</v>
      </c>
      <c r="R749" t="str">
        <f>VLOOKUP(P749,[1]Sheet1!$A$1:$C$40,3,FALSE)</f>
        <v>Herbicide</v>
      </c>
    </row>
    <row r="750" spans="1:18" ht="22" customHeight="1" x14ac:dyDescent="0.3">
      <c r="A750" s="2">
        <v>43448</v>
      </c>
      <c r="B750" s="12" t="str">
        <f t="shared" si="169"/>
        <v>December, 2018</v>
      </c>
      <c r="C750" s="12" t="str">
        <f t="shared" si="170"/>
        <v>December, 2018´</v>
      </c>
      <c r="D750" s="3" t="s">
        <v>64</v>
      </c>
      <c r="E750" s="13" t="s">
        <v>1939</v>
      </c>
      <c r="F750" s="3" t="s">
        <v>12</v>
      </c>
      <c r="G750" s="3" t="s">
        <v>180</v>
      </c>
      <c r="H750" s="3" t="s">
        <v>14</v>
      </c>
      <c r="I750" s="3" t="s">
        <v>15</v>
      </c>
      <c r="J750" s="3" t="s">
        <v>31</v>
      </c>
      <c r="K750" s="3" t="s">
        <v>612</v>
      </c>
      <c r="L750" s="4">
        <v>15570</v>
      </c>
      <c r="M750" s="4">
        <v>15.57</v>
      </c>
      <c r="N750" s="4">
        <v>215000</v>
      </c>
      <c r="O750">
        <f t="shared" si="166"/>
        <v>13.808606294155426</v>
      </c>
      <c r="P750" t="str">
        <f t="shared" si="177"/>
        <v>Tebuconazole</v>
      </c>
      <c r="Q750" t="str">
        <f>VLOOKUP(P750,[1]Sheet1!$A$1:$C$40,2,FALSE)</f>
        <v>Torque</v>
      </c>
      <c r="R750" t="str">
        <f>VLOOKUP(P750,[1]Sheet1!$A$1:$C$40,3,FALSE)</f>
        <v>Fungicide</v>
      </c>
    </row>
    <row r="751" spans="1:18" ht="22" customHeight="1" x14ac:dyDescent="0.3">
      <c r="A751" s="5">
        <v>43446</v>
      </c>
      <c r="B751" s="12" t="str">
        <f t="shared" si="169"/>
        <v>December, 2018</v>
      </c>
      <c r="C751" s="12" t="str">
        <f t="shared" si="170"/>
        <v>December, 2018´</v>
      </c>
      <c r="D751" s="6" t="s">
        <v>37</v>
      </c>
      <c r="E751" s="9" t="s">
        <v>1939</v>
      </c>
      <c r="F751" s="6" t="s">
        <v>20</v>
      </c>
      <c r="G751" s="6" t="s">
        <v>86</v>
      </c>
      <c r="H751" s="6" t="s">
        <v>87</v>
      </c>
      <c r="I751" s="6" t="s">
        <v>21</v>
      </c>
      <c r="J751" s="6" t="s">
        <v>82</v>
      </c>
      <c r="K751" s="6" t="s">
        <v>613</v>
      </c>
      <c r="L751" s="7">
        <v>92170</v>
      </c>
      <c r="M751" s="7">
        <v>92.17</v>
      </c>
      <c r="N751" s="7">
        <v>215000</v>
      </c>
      <c r="O751">
        <f t="shared" si="166"/>
        <v>2.3326461972442227</v>
      </c>
      <c r="P751" t="s">
        <v>1915</v>
      </c>
      <c r="Q751" t="str">
        <f>VLOOKUP(P751,[1]Sheet1!$A$1:$C$40,2,FALSE)</f>
        <v>Not Identified</v>
      </c>
      <c r="R751" t="str">
        <f>VLOOKUP(P751,[1]Sheet1!$A$1:$C$40,3,FALSE)</f>
        <v>General Chemical</v>
      </c>
    </row>
    <row r="752" spans="1:18" ht="22" customHeight="1" x14ac:dyDescent="0.3">
      <c r="A752" s="2">
        <v>43445</v>
      </c>
      <c r="B752" s="12" t="str">
        <f t="shared" si="169"/>
        <v>December, 2018</v>
      </c>
      <c r="C752" s="12" t="str">
        <f t="shared" si="170"/>
        <v>December, 2018´</v>
      </c>
      <c r="D752" s="3" t="s">
        <v>37</v>
      </c>
      <c r="E752" s="13" t="s">
        <v>1939</v>
      </c>
      <c r="F752" s="3" t="s">
        <v>20</v>
      </c>
      <c r="G752" s="3" t="s">
        <v>449</v>
      </c>
      <c r="H752" s="3" t="s">
        <v>73</v>
      </c>
      <c r="I752" s="3" t="s">
        <v>21</v>
      </c>
      <c r="J752" s="3" t="s">
        <v>102</v>
      </c>
      <c r="K752" s="3" t="s">
        <v>614</v>
      </c>
      <c r="L752" s="4">
        <v>86800</v>
      </c>
      <c r="M752" s="4">
        <v>86.8</v>
      </c>
      <c r="N752" s="4">
        <v>270000</v>
      </c>
      <c r="O752">
        <f t="shared" si="166"/>
        <v>3.1105990783410138</v>
      </c>
      <c r="P752" t="str">
        <f t="shared" si="177"/>
        <v>Isopropylamine</v>
      </c>
      <c r="Q752" t="str">
        <f>VLOOKUP(P752,[1]Sheet1!$A$1:$C$40,2,FALSE)</f>
        <v>Not Identified</v>
      </c>
      <c r="R752" t="str">
        <f>VLOOKUP(P752,[1]Sheet1!$A$1:$C$40,3,FALSE)</f>
        <v>General Chemical</v>
      </c>
    </row>
    <row r="753" spans="1:18" ht="22" customHeight="1" x14ac:dyDescent="0.3">
      <c r="A753" s="5">
        <v>43445</v>
      </c>
      <c r="B753" s="12" t="str">
        <f t="shared" si="169"/>
        <v>December, 2018</v>
      </c>
      <c r="C753" s="12" t="str">
        <f t="shared" si="170"/>
        <v>December, 2018´</v>
      </c>
      <c r="D753" s="6" t="s">
        <v>37</v>
      </c>
      <c r="E753" s="9" t="s">
        <v>1939</v>
      </c>
      <c r="F753" s="6" t="s">
        <v>20</v>
      </c>
      <c r="G753" s="6" t="s">
        <v>449</v>
      </c>
      <c r="H753" s="6" t="s">
        <v>73</v>
      </c>
      <c r="I753" s="6" t="s">
        <v>21</v>
      </c>
      <c r="J753" s="6" t="s">
        <v>74</v>
      </c>
      <c r="K753" s="6" t="s">
        <v>615</v>
      </c>
      <c r="L753" s="7">
        <v>116093</v>
      </c>
      <c r="M753" s="7">
        <v>116.09</v>
      </c>
      <c r="N753" s="7">
        <v>361000</v>
      </c>
      <c r="O753">
        <f t="shared" si="166"/>
        <v>3.1095759434246681</v>
      </c>
      <c r="P753" t="str">
        <f t="shared" si="177"/>
        <v>Isopropylamine</v>
      </c>
      <c r="Q753" t="str">
        <f>VLOOKUP(P753,[1]Sheet1!$A$1:$C$40,2,FALSE)</f>
        <v>Not Identified</v>
      </c>
      <c r="R753" t="str">
        <f>VLOOKUP(P753,[1]Sheet1!$A$1:$C$40,3,FALSE)</f>
        <v>General Chemical</v>
      </c>
    </row>
    <row r="754" spans="1:18" ht="22" customHeight="1" x14ac:dyDescent="0.3">
      <c r="A754" s="2">
        <v>43445</v>
      </c>
      <c r="B754" s="12" t="str">
        <f t="shared" si="169"/>
        <v>December, 2018</v>
      </c>
      <c r="C754" s="12" t="str">
        <f t="shared" si="170"/>
        <v>December, 2018´</v>
      </c>
      <c r="D754" s="3" t="s">
        <v>37</v>
      </c>
      <c r="E754" s="13" t="s">
        <v>1939</v>
      </c>
      <c r="F754" s="3" t="s">
        <v>20</v>
      </c>
      <c r="G754" s="3" t="s">
        <v>449</v>
      </c>
      <c r="H754" s="3" t="s">
        <v>73</v>
      </c>
      <c r="I754" s="3" t="s">
        <v>21</v>
      </c>
      <c r="J754" s="3" t="s">
        <v>74</v>
      </c>
      <c r="K754" s="3" t="s">
        <v>615</v>
      </c>
      <c r="L754" s="4">
        <v>115831</v>
      </c>
      <c r="M754" s="4">
        <v>115.83</v>
      </c>
      <c r="N754" s="4">
        <v>360000</v>
      </c>
      <c r="O754">
        <f t="shared" si="166"/>
        <v>3.1079762757810947</v>
      </c>
      <c r="P754" t="str">
        <f t="shared" si="177"/>
        <v>Isopropylamine</v>
      </c>
      <c r="Q754" t="str">
        <f>VLOOKUP(P754,[1]Sheet1!$A$1:$C$40,2,FALSE)</f>
        <v>Not Identified</v>
      </c>
      <c r="R754" t="str">
        <f>VLOOKUP(P754,[1]Sheet1!$A$1:$C$40,3,FALSE)</f>
        <v>General Chemical</v>
      </c>
    </row>
    <row r="755" spans="1:18" ht="22" customHeight="1" x14ac:dyDescent="0.3">
      <c r="A755" s="5">
        <v>43443</v>
      </c>
      <c r="B755" s="12" t="str">
        <f t="shared" si="169"/>
        <v>December, 2018</v>
      </c>
      <c r="C755" s="12" t="str">
        <f t="shared" si="170"/>
        <v>December, 2018´</v>
      </c>
      <c r="D755" s="6" t="s">
        <v>37</v>
      </c>
      <c r="E755" s="9" t="s">
        <v>1939</v>
      </c>
      <c r="F755" s="6" t="s">
        <v>20</v>
      </c>
      <c r="G755" s="6" t="s">
        <v>171</v>
      </c>
      <c r="H755" s="6" t="s">
        <v>34</v>
      </c>
      <c r="I755" s="6" t="s">
        <v>21</v>
      </c>
      <c r="J755" s="6" t="s">
        <v>29</v>
      </c>
      <c r="K755" s="6" t="s">
        <v>616</v>
      </c>
      <c r="L755" s="7">
        <v>93500</v>
      </c>
      <c r="M755" s="7">
        <v>93.5</v>
      </c>
      <c r="N755" s="7">
        <v>1354000</v>
      </c>
      <c r="O755">
        <f t="shared" si="166"/>
        <v>14.481283422459892</v>
      </c>
      <c r="P755" t="str">
        <f t="shared" si="177"/>
        <v>2,4-Dichlorophenoxyacetic acid</v>
      </c>
      <c r="Q755" t="str">
        <f>VLOOKUP(P755,[1]Sheet1!$A$1:$C$40,2,FALSE)</f>
        <v>2,4 D</v>
      </c>
      <c r="R755" t="str">
        <f>VLOOKUP(P755,[1]Sheet1!$A$1:$C$40,3,FALSE)</f>
        <v>Herbicide</v>
      </c>
    </row>
    <row r="756" spans="1:18" ht="22" customHeight="1" x14ac:dyDescent="0.3">
      <c r="A756" s="2">
        <v>43443</v>
      </c>
      <c r="B756" s="12" t="str">
        <f t="shared" si="169"/>
        <v>December, 2018</v>
      </c>
      <c r="C756" s="12" t="str">
        <f t="shared" si="170"/>
        <v>December, 2018´</v>
      </c>
      <c r="D756" s="3" t="s">
        <v>37</v>
      </c>
      <c r="E756" s="13" t="s">
        <v>1939</v>
      </c>
      <c r="F756" s="3" t="s">
        <v>20</v>
      </c>
      <c r="G756" s="3" t="s">
        <v>42</v>
      </c>
      <c r="H756" s="3" t="s">
        <v>43</v>
      </c>
      <c r="I756" s="3" t="s">
        <v>21</v>
      </c>
      <c r="J756" s="3" t="s">
        <v>44</v>
      </c>
      <c r="K756" s="3" t="s">
        <v>617</v>
      </c>
      <c r="L756" s="4">
        <v>105900</v>
      </c>
      <c r="M756" s="4">
        <v>105.9</v>
      </c>
      <c r="N756" s="4">
        <v>2922000</v>
      </c>
      <c r="O756">
        <f t="shared" si="166"/>
        <v>27.592067988668557</v>
      </c>
      <c r="P756" t="str">
        <f t="shared" si="177"/>
        <v>Chlorpyrifos</v>
      </c>
      <c r="Q756" t="str">
        <f>VLOOKUP(P756,[1]Sheet1!$A$1:$C$40,2,FALSE)</f>
        <v>Agripec</v>
      </c>
      <c r="R756" t="str">
        <f>VLOOKUP(P756,[1]Sheet1!$A$1:$C$40,3,FALSE)</f>
        <v>Pesticide</v>
      </c>
    </row>
    <row r="757" spans="1:18" ht="22" customHeight="1" x14ac:dyDescent="0.3">
      <c r="A757" s="5">
        <v>43443</v>
      </c>
      <c r="B757" s="12" t="str">
        <f t="shared" si="169"/>
        <v>December, 2018</v>
      </c>
      <c r="C757" s="12" t="str">
        <f t="shared" si="170"/>
        <v>December, 2018´</v>
      </c>
      <c r="D757" s="6" t="s">
        <v>37</v>
      </c>
      <c r="E757" s="9" t="s">
        <v>1939</v>
      </c>
      <c r="F757" s="6" t="s">
        <v>20</v>
      </c>
      <c r="G757" s="6" t="s">
        <v>171</v>
      </c>
      <c r="H757" s="6" t="s">
        <v>34</v>
      </c>
      <c r="I757" s="6" t="s">
        <v>21</v>
      </c>
      <c r="J757" s="6" t="s">
        <v>29</v>
      </c>
      <c r="K757" s="6" t="s">
        <v>616</v>
      </c>
      <c r="L757" s="7">
        <v>93500</v>
      </c>
      <c r="M757" s="7">
        <v>93.5</v>
      </c>
      <c r="N757" s="7">
        <v>1354000</v>
      </c>
      <c r="O757">
        <f t="shared" si="166"/>
        <v>14.481283422459892</v>
      </c>
      <c r="P757" t="str">
        <f t="shared" si="177"/>
        <v>2,4-Dichlorophenoxyacetic acid</v>
      </c>
      <c r="Q757" t="str">
        <f>VLOOKUP(P757,[1]Sheet1!$A$1:$C$40,2,FALSE)</f>
        <v>2,4 D</v>
      </c>
      <c r="R757" t="str">
        <f>VLOOKUP(P757,[1]Sheet1!$A$1:$C$40,3,FALSE)</f>
        <v>Herbicide</v>
      </c>
    </row>
    <row r="758" spans="1:18" ht="22" customHeight="1" x14ac:dyDescent="0.3">
      <c r="A758" s="2">
        <v>43443</v>
      </c>
      <c r="B758" s="12" t="str">
        <f t="shared" si="169"/>
        <v>December, 2018</v>
      </c>
      <c r="C758" s="12" t="str">
        <f t="shared" si="170"/>
        <v>December, 2018´</v>
      </c>
      <c r="D758" s="3" t="s">
        <v>37</v>
      </c>
      <c r="E758" s="13" t="s">
        <v>1939</v>
      </c>
      <c r="F758" s="3" t="s">
        <v>20</v>
      </c>
      <c r="G758" s="3" t="s">
        <v>171</v>
      </c>
      <c r="H758" s="3" t="s">
        <v>34</v>
      </c>
      <c r="I758" s="3" t="s">
        <v>21</v>
      </c>
      <c r="J758" s="3" t="s">
        <v>29</v>
      </c>
      <c r="K758" s="3" t="s">
        <v>618</v>
      </c>
      <c r="L758" s="4">
        <v>37400</v>
      </c>
      <c r="M758" s="4">
        <v>37.4</v>
      </c>
      <c r="N758" s="4">
        <v>542000</v>
      </c>
      <c r="O758">
        <f t="shared" si="166"/>
        <v>14.491978609625669</v>
      </c>
      <c r="P758" t="str">
        <f t="shared" si="177"/>
        <v>2,4-Dichlorophenoxyacetic acid</v>
      </c>
      <c r="Q758" t="str">
        <f>VLOOKUP(P758,[1]Sheet1!$A$1:$C$40,2,FALSE)</f>
        <v>2,4 D</v>
      </c>
      <c r="R758" t="str">
        <f>VLOOKUP(P758,[1]Sheet1!$A$1:$C$40,3,FALSE)</f>
        <v>Herbicide</v>
      </c>
    </row>
    <row r="759" spans="1:18" ht="22" customHeight="1" x14ac:dyDescent="0.3">
      <c r="A759" s="5">
        <v>43443</v>
      </c>
      <c r="B759" s="12" t="str">
        <f t="shared" si="169"/>
        <v>December, 2018</v>
      </c>
      <c r="C759" s="12" t="str">
        <f t="shared" si="170"/>
        <v>December, 2018´</v>
      </c>
      <c r="D759" s="6" t="s">
        <v>37</v>
      </c>
      <c r="E759" s="9" t="s">
        <v>1939</v>
      </c>
      <c r="F759" s="6" t="s">
        <v>20</v>
      </c>
      <c r="G759" s="6" t="s">
        <v>171</v>
      </c>
      <c r="H759" s="6" t="s">
        <v>34</v>
      </c>
      <c r="I759" s="6" t="s">
        <v>21</v>
      </c>
      <c r="J759" s="6" t="s">
        <v>35</v>
      </c>
      <c r="K759" s="6" t="s">
        <v>619</v>
      </c>
      <c r="L759" s="7">
        <v>22992</v>
      </c>
      <c r="M759" s="7">
        <v>22.99</v>
      </c>
      <c r="N759" s="7">
        <v>619000</v>
      </c>
      <c r="O759">
        <f t="shared" si="166"/>
        <v>26.92240779401531</v>
      </c>
      <c r="P759" t="str">
        <f t="shared" si="167"/>
        <v>Imidacloprid</v>
      </c>
      <c r="Q759" t="str">
        <f>VLOOKUP(P759,[1]Sheet1!$A$1:$C$40,2,FALSE)</f>
        <v>Nuprid</v>
      </c>
      <c r="R759" t="str">
        <f>VLOOKUP(P759,[1]Sheet1!$A$1:$C$40,3,FALSE)</f>
        <v>Insecticide</v>
      </c>
    </row>
    <row r="760" spans="1:18" ht="22" customHeight="1" x14ac:dyDescent="0.3">
      <c r="A760" s="2">
        <v>43442</v>
      </c>
      <c r="B760" s="12" t="str">
        <f t="shared" si="169"/>
        <v>December, 2018</v>
      </c>
      <c r="C760" s="12" t="str">
        <f t="shared" si="170"/>
        <v>December, 2018´</v>
      </c>
      <c r="D760" s="3" t="s">
        <v>37</v>
      </c>
      <c r="E760" s="13" t="s">
        <v>1939</v>
      </c>
      <c r="F760" s="3" t="s">
        <v>20</v>
      </c>
      <c r="G760" s="3" t="s">
        <v>579</v>
      </c>
      <c r="H760" s="3" t="s">
        <v>28</v>
      </c>
      <c r="I760" s="3" t="s">
        <v>21</v>
      </c>
      <c r="J760" s="3" t="s">
        <v>29</v>
      </c>
      <c r="K760" s="3" t="s">
        <v>620</v>
      </c>
      <c r="L760" s="4">
        <v>102300</v>
      </c>
      <c r="M760" s="4">
        <v>102.3</v>
      </c>
      <c r="N760" s="4">
        <v>828000</v>
      </c>
      <c r="O760">
        <f t="shared" si="166"/>
        <v>8.0938416422287389</v>
      </c>
      <c r="P760" t="str">
        <f t="shared" ref="P760:P767" si="178">IF(ISNUMBER(SEARCH("CLORPIRIFOS",K760)),"Chlorpyrifos",IF(ISNUMBER(SEARCH("TEBUCONAZOLE",K760)),"Tebuconazole",IF(ISNUMBER(SEARCH("ACID",K760)),"2,4-Dichlorophenoxyacetic acid",IF(ISNUMBER(SEARCH("ACETAMIPRID",K760)),"Acetamiprid",IF(ISNUMBER(SEARCH("NUFURON",K760)),"Metsulfuron",IF(ISNUMBER(SEARCH("MONOISOPROPYLAMINE",K760)),"Isopropylamine","FIX IT"))))))</f>
        <v>2,4-Dichlorophenoxyacetic acid</v>
      </c>
      <c r="Q760" t="str">
        <f>VLOOKUP(P760,[1]Sheet1!$A$1:$C$40,2,FALSE)</f>
        <v>2,4 D</v>
      </c>
      <c r="R760" t="str">
        <f>VLOOKUP(P760,[1]Sheet1!$A$1:$C$40,3,FALSE)</f>
        <v>Herbicide</v>
      </c>
    </row>
    <row r="761" spans="1:18" ht="22" customHeight="1" x14ac:dyDescent="0.3">
      <c r="A761" s="5">
        <v>43442</v>
      </c>
      <c r="B761" s="12" t="str">
        <f t="shared" si="169"/>
        <v>December, 2018</v>
      </c>
      <c r="C761" s="12" t="str">
        <f t="shared" si="170"/>
        <v>December, 2018´</v>
      </c>
      <c r="D761" s="6" t="s">
        <v>37</v>
      </c>
      <c r="E761" s="9" t="s">
        <v>1939</v>
      </c>
      <c r="F761" s="6" t="s">
        <v>20</v>
      </c>
      <c r="G761" s="6" t="s">
        <v>579</v>
      </c>
      <c r="H761" s="6" t="s">
        <v>28</v>
      </c>
      <c r="I761" s="6" t="s">
        <v>21</v>
      </c>
      <c r="J761" s="6" t="s">
        <v>29</v>
      </c>
      <c r="K761" s="6" t="s">
        <v>621</v>
      </c>
      <c r="L761" s="7">
        <v>143220</v>
      </c>
      <c r="M761" s="7">
        <v>143.22</v>
      </c>
      <c r="N761" s="7">
        <v>1159000</v>
      </c>
      <c r="O761">
        <f t="shared" ref="O761:O822" si="179">N761/L761</f>
        <v>8.0924451892193829</v>
      </c>
      <c r="P761" t="str">
        <f t="shared" si="178"/>
        <v>2,4-Dichlorophenoxyacetic acid</v>
      </c>
      <c r="Q761" t="str">
        <f>VLOOKUP(P761,[1]Sheet1!$A$1:$C$40,2,FALSE)</f>
        <v>2,4 D</v>
      </c>
      <c r="R761" t="str">
        <f>VLOOKUP(P761,[1]Sheet1!$A$1:$C$40,3,FALSE)</f>
        <v>Herbicide</v>
      </c>
    </row>
    <row r="762" spans="1:18" ht="22" customHeight="1" x14ac:dyDescent="0.3">
      <c r="A762" s="2">
        <v>43439</v>
      </c>
      <c r="B762" s="12" t="str">
        <f t="shared" si="169"/>
        <v>December, 2018</v>
      </c>
      <c r="C762" s="12" t="str">
        <f t="shared" si="170"/>
        <v>December, 2018´</v>
      </c>
      <c r="D762" s="3" t="s">
        <v>37</v>
      </c>
      <c r="E762" s="13" t="s">
        <v>1939</v>
      </c>
      <c r="F762" s="3" t="s">
        <v>20</v>
      </c>
      <c r="G762" s="3" t="s">
        <v>38</v>
      </c>
      <c r="H762" s="3" t="s">
        <v>39</v>
      </c>
      <c r="I762" s="3" t="s">
        <v>21</v>
      </c>
      <c r="J762" s="3" t="s">
        <v>40</v>
      </c>
      <c r="K762" s="3" t="s">
        <v>622</v>
      </c>
      <c r="L762" s="4">
        <v>31500</v>
      </c>
      <c r="M762" s="4">
        <v>31.5</v>
      </c>
      <c r="N762" s="4">
        <v>223000</v>
      </c>
      <c r="O762">
        <f t="shared" si="179"/>
        <v>7.0793650793650791</v>
      </c>
      <c r="P762" s="11" t="s">
        <v>1913</v>
      </c>
      <c r="Q762" t="str">
        <f>VLOOKUP(P762,[1]Sheet1!$A$1:$C$40,2,FALSE)</f>
        <v>Kaiso</v>
      </c>
      <c r="R762" t="str">
        <f>VLOOKUP(P762,[1]Sheet1!$A$1:$C$40,3,FALSE)</f>
        <v>Pesticide</v>
      </c>
    </row>
    <row r="763" spans="1:18" ht="22" customHeight="1" x14ac:dyDescent="0.3">
      <c r="A763" s="5">
        <v>43439</v>
      </c>
      <c r="B763" s="12" t="str">
        <f t="shared" si="169"/>
        <v>December, 2018</v>
      </c>
      <c r="C763" s="12" t="str">
        <f t="shared" si="170"/>
        <v>December, 2018´</v>
      </c>
      <c r="D763" s="6" t="s">
        <v>37</v>
      </c>
      <c r="E763" s="9" t="s">
        <v>1939</v>
      </c>
      <c r="F763" s="6" t="s">
        <v>20</v>
      </c>
      <c r="G763" s="6" t="s">
        <v>86</v>
      </c>
      <c r="H763" s="6" t="s">
        <v>87</v>
      </c>
      <c r="I763" s="6" t="s">
        <v>21</v>
      </c>
      <c r="J763" s="6" t="s">
        <v>137</v>
      </c>
      <c r="K763" s="6" t="s">
        <v>623</v>
      </c>
      <c r="L763" s="7">
        <v>73530</v>
      </c>
      <c r="M763" s="7">
        <v>73.53</v>
      </c>
      <c r="N763" s="7">
        <v>76800</v>
      </c>
      <c r="O763">
        <f t="shared" si="179"/>
        <v>1.0444716442268462</v>
      </c>
      <c r="P763" t="s">
        <v>1915</v>
      </c>
      <c r="Q763" t="str">
        <f>VLOOKUP(P763,[1]Sheet1!$A$1:$C$40,2,FALSE)</f>
        <v>Not Identified</v>
      </c>
      <c r="R763" t="str">
        <f>VLOOKUP(P763,[1]Sheet1!$A$1:$C$40,3,FALSE)</f>
        <v>General Chemical</v>
      </c>
    </row>
    <row r="764" spans="1:18" ht="22" customHeight="1" x14ac:dyDescent="0.3">
      <c r="A764" s="2">
        <v>43439</v>
      </c>
      <c r="B764" s="12" t="str">
        <f t="shared" si="169"/>
        <v>December, 2018</v>
      </c>
      <c r="C764" s="12" t="str">
        <f t="shared" si="170"/>
        <v>December, 2018´</v>
      </c>
      <c r="D764" s="3" t="s">
        <v>37</v>
      </c>
      <c r="E764" s="13" t="s">
        <v>1939</v>
      </c>
      <c r="F764" s="3" t="s">
        <v>20</v>
      </c>
      <c r="G764" s="3" t="s">
        <v>76</v>
      </c>
      <c r="H764" s="3" t="s">
        <v>73</v>
      </c>
      <c r="I764" s="3" t="s">
        <v>21</v>
      </c>
      <c r="J764" s="3" t="s">
        <v>77</v>
      </c>
      <c r="K764" s="3" t="s">
        <v>624</v>
      </c>
      <c r="L764" s="4">
        <v>73366</v>
      </c>
      <c r="M764" s="4">
        <v>73.37</v>
      </c>
      <c r="N764" s="4">
        <v>186000</v>
      </c>
      <c r="O764">
        <f t="shared" si="179"/>
        <v>2.5352343047188071</v>
      </c>
      <c r="P764" t="str">
        <f t="shared" ref="P764" si="180">IF(ISNUMBER(SEARCH("TRITON",K764)),"Surfactant",IF(ISNUMBER(SEARCH("DIMETHYLAMINE",K764)),"Dimethylamine",IF(ISNUMBER(SEARCH("FLUAZINAN",K764)),"Fluazinan","FIX IT")))</f>
        <v>Surfactant</v>
      </c>
      <c r="Q764" t="str">
        <f>VLOOKUP(P764,[1]Sheet1!$A$1:$C$40,2,FALSE)</f>
        <v>Triton</v>
      </c>
      <c r="R764" t="str">
        <f>VLOOKUP(P764,[1]Sheet1!$A$1:$C$40,3,FALSE)</f>
        <v>Surfactant</v>
      </c>
    </row>
    <row r="765" spans="1:18" ht="22" customHeight="1" x14ac:dyDescent="0.3">
      <c r="A765" s="5">
        <v>43437</v>
      </c>
      <c r="B765" s="12" t="str">
        <f t="shared" si="169"/>
        <v>December, 2018</v>
      </c>
      <c r="C765" s="12" t="str">
        <f t="shared" si="170"/>
        <v>December, 2018´</v>
      </c>
      <c r="D765" s="6" t="s">
        <v>37</v>
      </c>
      <c r="E765" s="9" t="s">
        <v>1939</v>
      </c>
      <c r="F765" s="6" t="s">
        <v>20</v>
      </c>
      <c r="G765" s="6" t="s">
        <v>449</v>
      </c>
      <c r="H765" s="6" t="s">
        <v>73</v>
      </c>
      <c r="I765" s="6" t="s">
        <v>21</v>
      </c>
      <c r="J765" s="6" t="s">
        <v>102</v>
      </c>
      <c r="K765" s="6" t="s">
        <v>615</v>
      </c>
      <c r="L765" s="7">
        <v>116284</v>
      </c>
      <c r="M765" s="7">
        <v>116.28</v>
      </c>
      <c r="N765" s="7">
        <v>361000</v>
      </c>
      <c r="O765">
        <f t="shared" si="179"/>
        <v>3.1044683705410892</v>
      </c>
      <c r="P765" t="str">
        <f t="shared" si="178"/>
        <v>Isopropylamine</v>
      </c>
      <c r="Q765" t="str">
        <f>VLOOKUP(P765,[1]Sheet1!$A$1:$C$40,2,FALSE)</f>
        <v>Not Identified</v>
      </c>
      <c r="R765" t="str">
        <f>VLOOKUP(P765,[1]Sheet1!$A$1:$C$40,3,FALSE)</f>
        <v>General Chemical</v>
      </c>
    </row>
    <row r="766" spans="1:18" ht="22" customHeight="1" x14ac:dyDescent="0.3">
      <c r="A766" s="2">
        <v>43437</v>
      </c>
      <c r="B766" s="12" t="str">
        <f t="shared" si="169"/>
        <v>December, 2018</v>
      </c>
      <c r="C766" s="12" t="str">
        <f t="shared" si="170"/>
        <v>December, 2018´</v>
      </c>
      <c r="D766" s="3" t="s">
        <v>37</v>
      </c>
      <c r="E766" s="13" t="s">
        <v>1939</v>
      </c>
      <c r="F766" s="3" t="s">
        <v>20</v>
      </c>
      <c r="G766" s="3" t="s">
        <v>449</v>
      </c>
      <c r="H766" s="3" t="s">
        <v>73</v>
      </c>
      <c r="I766" s="3" t="s">
        <v>21</v>
      </c>
      <c r="J766" s="3" t="s">
        <v>102</v>
      </c>
      <c r="K766" s="3" t="s">
        <v>615</v>
      </c>
      <c r="L766" s="4">
        <v>116710</v>
      </c>
      <c r="M766" s="4">
        <v>116.71</v>
      </c>
      <c r="N766" s="4">
        <v>363000</v>
      </c>
      <c r="O766">
        <f t="shared" si="179"/>
        <v>3.1102733270499527</v>
      </c>
      <c r="P766" t="str">
        <f t="shared" si="178"/>
        <v>Isopropylamine</v>
      </c>
      <c r="Q766" t="str">
        <f>VLOOKUP(P766,[1]Sheet1!$A$1:$C$40,2,FALSE)</f>
        <v>Not Identified</v>
      </c>
      <c r="R766" t="str">
        <f>VLOOKUP(P766,[1]Sheet1!$A$1:$C$40,3,FALSE)</f>
        <v>General Chemical</v>
      </c>
    </row>
    <row r="767" spans="1:18" ht="22" customHeight="1" x14ac:dyDescent="0.3">
      <c r="A767" s="5">
        <v>43436</v>
      </c>
      <c r="B767" s="12" t="str">
        <f t="shared" si="169"/>
        <v>December, 2018</v>
      </c>
      <c r="C767" s="12" t="str">
        <f t="shared" si="170"/>
        <v>December, 2018´</v>
      </c>
      <c r="D767" s="6" t="s">
        <v>37</v>
      </c>
      <c r="E767" s="9" t="s">
        <v>1939</v>
      </c>
      <c r="F767" s="6" t="s">
        <v>20</v>
      </c>
      <c r="G767" s="6" t="s">
        <v>42</v>
      </c>
      <c r="H767" s="6" t="s">
        <v>43</v>
      </c>
      <c r="I767" s="6" t="s">
        <v>21</v>
      </c>
      <c r="J767" s="6" t="s">
        <v>44</v>
      </c>
      <c r="K767" s="6" t="s">
        <v>625</v>
      </c>
      <c r="L767" s="7">
        <v>63545</v>
      </c>
      <c r="M767" s="7">
        <v>63.54</v>
      </c>
      <c r="N767" s="7">
        <v>1753000</v>
      </c>
      <c r="O767">
        <f t="shared" si="179"/>
        <v>27.586749547564718</v>
      </c>
      <c r="P767" t="str">
        <f t="shared" si="178"/>
        <v>Chlorpyrifos</v>
      </c>
      <c r="Q767" t="str">
        <f>VLOOKUP(P767,[1]Sheet1!$A$1:$C$40,2,FALSE)</f>
        <v>Agripec</v>
      </c>
      <c r="R767" t="str">
        <f>VLOOKUP(P767,[1]Sheet1!$A$1:$C$40,3,FALSE)</f>
        <v>Pesticide</v>
      </c>
    </row>
    <row r="768" spans="1:18" ht="22" customHeight="1" x14ac:dyDescent="0.3">
      <c r="A768" s="2">
        <v>43432</v>
      </c>
      <c r="B768" s="12" t="str">
        <f t="shared" si="169"/>
        <v>November, 2018</v>
      </c>
      <c r="C768" s="12" t="str">
        <f t="shared" si="170"/>
        <v>November, 2018´</v>
      </c>
      <c r="D768" s="3" t="s">
        <v>64</v>
      </c>
      <c r="E768" s="13" t="s">
        <v>1939</v>
      </c>
      <c r="F768" s="3" t="s">
        <v>12</v>
      </c>
      <c r="G768" s="3" t="s">
        <v>203</v>
      </c>
      <c r="H768" s="3" t="s">
        <v>39</v>
      </c>
      <c r="I768" s="3" t="s">
        <v>15</v>
      </c>
      <c r="J768" s="3" t="s">
        <v>626</v>
      </c>
      <c r="K768" s="3" t="s">
        <v>627</v>
      </c>
      <c r="L768" s="4">
        <v>109760</v>
      </c>
      <c r="M768" s="4">
        <v>109.76</v>
      </c>
      <c r="N768" s="4">
        <v>1121000</v>
      </c>
      <c r="O768">
        <f t="shared" si="179"/>
        <v>10.213192419825074</v>
      </c>
      <c r="P768" t="str">
        <f>IF(ISNUMBER(SEARCH("CIPERMET",K768)),"Cypermethrin",IF(ISNUMBER(SEARCH("MANFIL",K768)),"Mancozeb",IF(ISNUMBER(SEARCH("ISOPROPYLAMINE",K768)),"Isopropylamine",IF(ISNUMBER(SEARCH("CARBENDAZIN",K768)),"Carbendazin",IF(ISNUMBER(SEARCH("CHLORPYRIFOS",K768)),"Chlorpyrifos","FIX IT")))))</f>
        <v>Mancozeb</v>
      </c>
      <c r="Q768" t="str">
        <f>VLOOKUP(P768,[1]Sheet1!$A$1:$C$40,2,FALSE)</f>
        <v>Manfill 800 WP</v>
      </c>
      <c r="R768" t="str">
        <f>VLOOKUP(P768,[1]Sheet1!$A$1:$C$40,3,FALSE)</f>
        <v>Fungicide</v>
      </c>
    </row>
    <row r="769" spans="1:18" ht="22" customHeight="1" x14ac:dyDescent="0.3">
      <c r="A769" s="5">
        <v>43432</v>
      </c>
      <c r="B769" s="12" t="str">
        <f t="shared" si="169"/>
        <v>November, 2018</v>
      </c>
      <c r="C769" s="12" t="str">
        <f t="shared" si="170"/>
        <v>November, 2018´</v>
      </c>
      <c r="D769" s="6" t="s">
        <v>37</v>
      </c>
      <c r="E769" s="9" t="s">
        <v>1939</v>
      </c>
      <c r="F769" s="6" t="s">
        <v>20</v>
      </c>
      <c r="G769" s="6" t="s">
        <v>86</v>
      </c>
      <c r="H769" s="6" t="s">
        <v>87</v>
      </c>
      <c r="I769" s="6" t="s">
        <v>21</v>
      </c>
      <c r="J769" s="6" t="s">
        <v>628</v>
      </c>
      <c r="K769" s="6" t="s">
        <v>629</v>
      </c>
      <c r="L769" s="7">
        <v>55280</v>
      </c>
      <c r="M769" s="7">
        <v>55.28</v>
      </c>
      <c r="N769" s="7">
        <v>101000</v>
      </c>
      <c r="O769">
        <f t="shared" si="179"/>
        <v>1.8270622286541245</v>
      </c>
      <c r="P769" t="s">
        <v>1915</v>
      </c>
      <c r="Q769" t="str">
        <f>VLOOKUP(P769,[1]Sheet1!$A$1:$C$40,2,FALSE)</f>
        <v>Not Identified</v>
      </c>
      <c r="R769" t="str">
        <f>VLOOKUP(P769,[1]Sheet1!$A$1:$C$40,3,FALSE)</f>
        <v>General Chemical</v>
      </c>
    </row>
    <row r="770" spans="1:18" ht="22" customHeight="1" x14ac:dyDescent="0.3">
      <c r="A770" s="2">
        <v>43432</v>
      </c>
      <c r="B770" s="12" t="str">
        <f t="shared" si="169"/>
        <v>November, 2018</v>
      </c>
      <c r="C770" s="12" t="str">
        <f t="shared" si="170"/>
        <v>November, 2018´</v>
      </c>
      <c r="D770" s="3" t="s">
        <v>37</v>
      </c>
      <c r="E770" s="13" t="s">
        <v>1939</v>
      </c>
      <c r="F770" s="3" t="s">
        <v>20</v>
      </c>
      <c r="G770" s="3" t="s">
        <v>38</v>
      </c>
      <c r="H770" s="3" t="s">
        <v>39</v>
      </c>
      <c r="I770" s="3" t="s">
        <v>21</v>
      </c>
      <c r="J770" s="3" t="s">
        <v>40</v>
      </c>
      <c r="K770" s="3" t="s">
        <v>630</v>
      </c>
      <c r="L770" s="4">
        <v>21380</v>
      </c>
      <c r="M770" s="4">
        <v>21.38</v>
      </c>
      <c r="N770" s="4">
        <v>151000</v>
      </c>
      <c r="O770">
        <f t="shared" si="179"/>
        <v>7.06267539756782</v>
      </c>
      <c r="P770" t="str">
        <f t="shared" ref="P770:P815" si="181">IF(ISNUMBER(SEARCH("IMAZETHAPYR",K770)),"Imazethapyr",IF(ISNUMBER(SEARCH("NIPPON 40",K770)),"Nicosulfuron",IF(ISNUMBER(SEARCH("PICLORAM",K770)),"Picloram",IF(ISNUMBER(SEARCH("GLYPHOSATE",K770)),"Glyphosate",IF(ISNUMBER(SEARCH("FLUTRIAFOL",K770)),"Flutriafol",IF(ISNUMBER(SEARCH("IMIDACLOPRID",K770)),"Imidacloprid",IF(ISNUMBER(SEARCH("CYHALOTHRIN",K770)),"Cyhalothrin","FIX IT")))))))</f>
        <v>Cyhalothrin</v>
      </c>
      <c r="Q770" t="str">
        <f>VLOOKUP(P770,[1]Sheet1!$A$1:$C$40,2,FALSE)</f>
        <v>Kaiso</v>
      </c>
      <c r="R770" t="str">
        <f>VLOOKUP(P770,[1]Sheet1!$A$1:$C$40,3,FALSE)</f>
        <v>Pesticide</v>
      </c>
    </row>
    <row r="771" spans="1:18" ht="22" customHeight="1" x14ac:dyDescent="0.3">
      <c r="A771" s="5">
        <v>43432</v>
      </c>
      <c r="B771" s="12" t="str">
        <f t="shared" ref="B771:B834" si="182">TEXT(A771,"MMMM, YYYY")</f>
        <v>November, 2018</v>
      </c>
      <c r="C771" s="12" t="str">
        <f t="shared" ref="C771:C834" si="183">B771&amp;"´"</f>
        <v>November, 2018´</v>
      </c>
      <c r="D771" s="6" t="s">
        <v>64</v>
      </c>
      <c r="E771" s="9" t="s">
        <v>1939</v>
      </c>
      <c r="F771" s="6" t="s">
        <v>12</v>
      </c>
      <c r="G771" s="6" t="s">
        <v>203</v>
      </c>
      <c r="H771" s="6" t="s">
        <v>39</v>
      </c>
      <c r="I771" s="6" t="s">
        <v>15</v>
      </c>
      <c r="J771" s="6" t="s">
        <v>204</v>
      </c>
      <c r="K771" s="6" t="s">
        <v>631</v>
      </c>
      <c r="L771" s="7">
        <v>109760</v>
      </c>
      <c r="M771" s="7">
        <v>109.76</v>
      </c>
      <c r="N771" s="7">
        <v>372000</v>
      </c>
      <c r="O771">
        <f t="shared" si="179"/>
        <v>3.389212827988338</v>
      </c>
      <c r="P771" t="str">
        <f t="shared" ref="P771" si="184">IF(ISNUMBER(SEARCH("CIPERMET",K771)),"Cypermethrin",IF(ISNUMBER(SEARCH("MANFIL",K771)),"Mancozeb",IF(ISNUMBER(SEARCH("ISOPROPYLAMINE",K771)),"Isopropylamine",IF(ISNUMBER(SEARCH("CARBENDAZIN",K771)),"Carbendazin",IF(ISNUMBER(SEARCH("CHLORPYRIFOS",K771)),"Chlorpyrifos","FIX IT")))))</f>
        <v>Mancozeb</v>
      </c>
      <c r="Q771" t="str">
        <f>VLOOKUP(P771,[1]Sheet1!$A$1:$C$40,2,FALSE)</f>
        <v>Manfill 800 WP</v>
      </c>
      <c r="R771" t="str">
        <f>VLOOKUP(P771,[1]Sheet1!$A$1:$C$40,3,FALSE)</f>
        <v>Fungicide</v>
      </c>
    </row>
    <row r="772" spans="1:18" ht="22" customHeight="1" x14ac:dyDescent="0.3">
      <c r="A772" s="2">
        <v>43432</v>
      </c>
      <c r="B772" s="12" t="str">
        <f t="shared" si="182"/>
        <v>November, 2018</v>
      </c>
      <c r="C772" s="12" t="str">
        <f t="shared" si="183"/>
        <v>November, 2018´</v>
      </c>
      <c r="D772" s="3" t="s">
        <v>37</v>
      </c>
      <c r="E772" s="13" t="s">
        <v>1939</v>
      </c>
      <c r="F772" s="3" t="s">
        <v>20</v>
      </c>
      <c r="G772" s="3" t="s">
        <v>632</v>
      </c>
      <c r="H772" s="3" t="s">
        <v>73</v>
      </c>
      <c r="I772" s="3" t="s">
        <v>21</v>
      </c>
      <c r="J772" s="3" t="s">
        <v>587</v>
      </c>
      <c r="K772" s="10" t="s">
        <v>633</v>
      </c>
      <c r="L772" s="4">
        <v>36160</v>
      </c>
      <c r="M772" s="4">
        <v>36.159999999999997</v>
      </c>
      <c r="N772" s="4">
        <v>120000</v>
      </c>
      <c r="O772">
        <f t="shared" si="179"/>
        <v>3.3185840707964602</v>
      </c>
      <c r="P772" s="11" t="s">
        <v>1924</v>
      </c>
      <c r="Q772" t="str">
        <f>VLOOKUP(P772,[1]Sheet1!$A$1:$C$40,2,FALSE)</f>
        <v>Not Identified</v>
      </c>
      <c r="R772" t="str">
        <f>VLOOKUP(P772,[1]Sheet1!$A$1:$C$40,3,FALSE)</f>
        <v>General Chemical</v>
      </c>
    </row>
    <row r="773" spans="1:18" ht="22" customHeight="1" x14ac:dyDescent="0.3">
      <c r="A773" s="5">
        <v>43430</v>
      </c>
      <c r="B773" s="12" t="str">
        <f t="shared" si="182"/>
        <v>November, 2018</v>
      </c>
      <c r="C773" s="12" t="str">
        <f t="shared" si="183"/>
        <v>November, 2018´</v>
      </c>
      <c r="D773" s="6" t="s">
        <v>37</v>
      </c>
      <c r="E773" s="9" t="s">
        <v>1939</v>
      </c>
      <c r="F773" s="6" t="s">
        <v>20</v>
      </c>
      <c r="G773" s="6" t="s">
        <v>449</v>
      </c>
      <c r="H773" s="6" t="s">
        <v>73</v>
      </c>
      <c r="I773" s="6" t="s">
        <v>21</v>
      </c>
      <c r="J773" s="6" t="s">
        <v>102</v>
      </c>
      <c r="K773" s="6" t="s">
        <v>634</v>
      </c>
      <c r="L773" s="7">
        <v>116501</v>
      </c>
      <c r="M773" s="7">
        <v>116.5</v>
      </c>
      <c r="N773" s="7">
        <v>353000</v>
      </c>
      <c r="O773">
        <f t="shared" si="179"/>
        <v>3.0300169097260969</v>
      </c>
      <c r="P773" t="str">
        <f t="shared" ref="P773:P774" si="185">IF(ISNUMBER(SEARCH("CLORPIRIFOS",K773)),"Chlorpyrifos",IF(ISNUMBER(SEARCH("TEBUCONAZOLE",K773)),"Tebuconazole",IF(ISNUMBER(SEARCH("ACID",K773)),"2,4-Dichlorophenoxyacetic acid",IF(ISNUMBER(SEARCH("ACETAMIPRID",K773)),"Acetamiprid",IF(ISNUMBER(SEARCH("NUFURON",K773)),"Metsulfuron",IF(ISNUMBER(SEARCH("MONOISOPROPYLAMINE",K773)),"Isopropylamine","FIX IT"))))))</f>
        <v>Isopropylamine</v>
      </c>
      <c r="Q773" t="str">
        <f>VLOOKUP(P773,[1]Sheet1!$A$1:$C$40,2,FALSE)</f>
        <v>Not Identified</v>
      </c>
      <c r="R773" t="str">
        <f>VLOOKUP(P773,[1]Sheet1!$A$1:$C$40,3,FALSE)</f>
        <v>General Chemical</v>
      </c>
    </row>
    <row r="774" spans="1:18" ht="22" customHeight="1" x14ac:dyDescent="0.3">
      <c r="A774" s="2">
        <v>43430</v>
      </c>
      <c r="B774" s="12" t="str">
        <f t="shared" si="182"/>
        <v>November, 2018</v>
      </c>
      <c r="C774" s="12" t="str">
        <f t="shared" si="183"/>
        <v>November, 2018´</v>
      </c>
      <c r="D774" s="3" t="s">
        <v>37</v>
      </c>
      <c r="E774" s="13" t="s">
        <v>1939</v>
      </c>
      <c r="F774" s="3" t="s">
        <v>20</v>
      </c>
      <c r="G774" s="3" t="s">
        <v>449</v>
      </c>
      <c r="H774" s="3" t="s">
        <v>73</v>
      </c>
      <c r="I774" s="3" t="s">
        <v>21</v>
      </c>
      <c r="J774" s="3" t="s">
        <v>102</v>
      </c>
      <c r="K774" s="3" t="s">
        <v>634</v>
      </c>
      <c r="L774" s="4">
        <v>116482</v>
      </c>
      <c r="M774" s="4">
        <v>116.48</v>
      </c>
      <c r="N774" s="4">
        <v>353000</v>
      </c>
      <c r="O774">
        <f t="shared" si="179"/>
        <v>3.0305111519376386</v>
      </c>
      <c r="P774" t="str">
        <f t="shared" si="185"/>
        <v>Isopropylamine</v>
      </c>
      <c r="Q774" t="str">
        <f>VLOOKUP(P774,[1]Sheet1!$A$1:$C$40,2,FALSE)</f>
        <v>Not Identified</v>
      </c>
      <c r="R774" t="str">
        <f>VLOOKUP(P774,[1]Sheet1!$A$1:$C$40,3,FALSE)</f>
        <v>General Chemical</v>
      </c>
    </row>
    <row r="775" spans="1:18" ht="22" customHeight="1" x14ac:dyDescent="0.3">
      <c r="A775" s="5">
        <v>43429</v>
      </c>
      <c r="B775" s="12" t="str">
        <f t="shared" si="182"/>
        <v>November, 2018</v>
      </c>
      <c r="C775" s="12" t="str">
        <f t="shared" si="183"/>
        <v>November, 2018´</v>
      </c>
      <c r="D775" s="6" t="s">
        <v>37</v>
      </c>
      <c r="E775" s="9" t="s">
        <v>1939</v>
      </c>
      <c r="F775" s="6" t="s">
        <v>20</v>
      </c>
      <c r="G775" s="6" t="s">
        <v>86</v>
      </c>
      <c r="H775" s="6" t="s">
        <v>87</v>
      </c>
      <c r="I775" s="6" t="s">
        <v>21</v>
      </c>
      <c r="J775" s="6" t="s">
        <v>82</v>
      </c>
      <c r="K775" s="6" t="s">
        <v>635</v>
      </c>
      <c r="L775" s="7">
        <v>92060</v>
      </c>
      <c r="M775" s="7">
        <v>92.06</v>
      </c>
      <c r="N775" s="7">
        <v>220000</v>
      </c>
      <c r="O775">
        <f t="shared" si="179"/>
        <v>2.3897458179448186</v>
      </c>
      <c r="P775" t="s">
        <v>1915</v>
      </c>
      <c r="Q775" t="str">
        <f>VLOOKUP(P775,[1]Sheet1!$A$1:$C$40,2,FALSE)</f>
        <v>Not Identified</v>
      </c>
      <c r="R775" t="str">
        <f>VLOOKUP(P775,[1]Sheet1!$A$1:$C$40,3,FALSE)</f>
        <v>General Chemical</v>
      </c>
    </row>
    <row r="776" spans="1:18" ht="22" customHeight="1" x14ac:dyDescent="0.3">
      <c r="A776" s="5">
        <v>43428</v>
      </c>
      <c r="B776" s="12" t="str">
        <f t="shared" si="182"/>
        <v>November, 2018</v>
      </c>
      <c r="C776" s="12" t="str">
        <f t="shared" si="183"/>
        <v>November, 2018´</v>
      </c>
      <c r="D776" s="6" t="s">
        <v>37</v>
      </c>
      <c r="E776" s="13" t="s">
        <v>1939</v>
      </c>
      <c r="F776" s="6" t="s">
        <v>20</v>
      </c>
      <c r="G776" s="6" t="s">
        <v>70</v>
      </c>
      <c r="H776" s="6" t="s">
        <v>14</v>
      </c>
      <c r="I776" s="6" t="s">
        <v>21</v>
      </c>
      <c r="J776" s="6" t="s">
        <v>22</v>
      </c>
      <c r="K776" s="6" t="s">
        <v>636</v>
      </c>
      <c r="L776" s="7">
        <v>30180</v>
      </c>
      <c r="M776" s="7">
        <v>30.18</v>
      </c>
      <c r="N776" s="7">
        <v>842000</v>
      </c>
      <c r="O776">
        <f t="shared" si="179"/>
        <v>27.899271040424122</v>
      </c>
      <c r="P776" t="str">
        <f t="shared" si="181"/>
        <v>Picloram</v>
      </c>
      <c r="Q776" t="str">
        <f>VLOOKUP(P776,[1]Sheet1!$A$1:$C$40,2,FALSE)</f>
        <v>Not Identified</v>
      </c>
      <c r="R776" t="str">
        <f>VLOOKUP(P776,[1]Sheet1!$A$1:$C$40,3,FALSE)</f>
        <v>Herbicide</v>
      </c>
    </row>
    <row r="777" spans="1:18" ht="22" customHeight="1" x14ac:dyDescent="0.3">
      <c r="A777" s="2">
        <v>43428</v>
      </c>
      <c r="B777" s="12" t="str">
        <f t="shared" si="182"/>
        <v>November, 2018</v>
      </c>
      <c r="C777" s="12" t="str">
        <f t="shared" si="183"/>
        <v>November, 2018´</v>
      </c>
      <c r="D777" s="3" t="s">
        <v>37</v>
      </c>
      <c r="E777" s="9" t="s">
        <v>1939</v>
      </c>
      <c r="F777" s="3" t="s">
        <v>20</v>
      </c>
      <c r="G777" s="3" t="s">
        <v>579</v>
      </c>
      <c r="H777" s="3" t="s">
        <v>28</v>
      </c>
      <c r="I777" s="3" t="s">
        <v>21</v>
      </c>
      <c r="J777" s="3" t="s">
        <v>29</v>
      </c>
      <c r="K777" s="3" t="s">
        <v>637</v>
      </c>
      <c r="L777" s="4">
        <v>122760</v>
      </c>
      <c r="M777" s="4">
        <v>122.76</v>
      </c>
      <c r="N777" s="4">
        <v>947000</v>
      </c>
      <c r="O777">
        <f t="shared" si="179"/>
        <v>7.714239165852069</v>
      </c>
      <c r="P777" t="str">
        <f t="shared" ref="P777:P782" si="186">IF(ISNUMBER(SEARCH("CLORPIRIFOS",K777)),"Chlorpyrifos",IF(ISNUMBER(SEARCH("TEBUCONAZOLE",K777)),"Tebuconazole",IF(ISNUMBER(SEARCH("ACID",K777)),"2,4-Dichlorophenoxyacetic acid",IF(ISNUMBER(SEARCH("ACETAMIPRID",K777)),"Acetamiprid",IF(ISNUMBER(SEARCH("NUFURON",K777)),"Metsulfuron",IF(ISNUMBER(SEARCH("MONOISOPROPYLAMINE",K777)),"Isopropylamine","FIX IT"))))))</f>
        <v>2,4-Dichlorophenoxyacetic acid</v>
      </c>
      <c r="Q777" t="str">
        <f>VLOOKUP(P777,[1]Sheet1!$A$1:$C$40,2,FALSE)</f>
        <v>2,4 D</v>
      </c>
      <c r="R777" t="str">
        <f>VLOOKUP(P777,[1]Sheet1!$A$1:$C$40,3,FALSE)</f>
        <v>Herbicide</v>
      </c>
    </row>
    <row r="778" spans="1:18" ht="22" customHeight="1" x14ac:dyDescent="0.3">
      <c r="A778" s="2">
        <v>43425</v>
      </c>
      <c r="B778" s="12" t="str">
        <f t="shared" si="182"/>
        <v>November, 2018</v>
      </c>
      <c r="C778" s="12" t="str">
        <f t="shared" si="183"/>
        <v>November, 2018´</v>
      </c>
      <c r="D778" s="3" t="s">
        <v>37</v>
      </c>
      <c r="E778" s="13" t="s">
        <v>1939</v>
      </c>
      <c r="F778" s="3" t="s">
        <v>20</v>
      </c>
      <c r="G778" s="3" t="s">
        <v>632</v>
      </c>
      <c r="H778" s="3" t="s">
        <v>73</v>
      </c>
      <c r="I778" s="3" t="s">
        <v>21</v>
      </c>
      <c r="J778" s="3" t="s">
        <v>587</v>
      </c>
      <c r="K778" s="10" t="s">
        <v>638</v>
      </c>
      <c r="L778" s="4">
        <v>36160</v>
      </c>
      <c r="M778" s="4">
        <v>36.159999999999997</v>
      </c>
      <c r="N778" s="4">
        <v>120000</v>
      </c>
      <c r="O778">
        <f t="shared" si="179"/>
        <v>3.3185840707964602</v>
      </c>
      <c r="P778" s="11" t="s">
        <v>1924</v>
      </c>
      <c r="Q778" t="str">
        <f>VLOOKUP(P778,[1]Sheet1!$A$1:$C$40,2,FALSE)</f>
        <v>Not Identified</v>
      </c>
      <c r="R778" t="str">
        <f>VLOOKUP(P778,[1]Sheet1!$A$1:$C$40,3,FALSE)</f>
        <v>General Chemical</v>
      </c>
    </row>
    <row r="779" spans="1:18" ht="22" customHeight="1" x14ac:dyDescent="0.3">
      <c r="A779" s="5">
        <v>43424</v>
      </c>
      <c r="B779" s="12" t="str">
        <f t="shared" si="182"/>
        <v>November, 2018</v>
      </c>
      <c r="C779" s="12" t="str">
        <f t="shared" si="183"/>
        <v>November, 2018´</v>
      </c>
      <c r="D779" s="6" t="s">
        <v>37</v>
      </c>
      <c r="E779" s="9" t="s">
        <v>1939</v>
      </c>
      <c r="F779" s="6" t="s">
        <v>20</v>
      </c>
      <c r="G779" s="6" t="s">
        <v>42</v>
      </c>
      <c r="H779" s="6" t="s">
        <v>43</v>
      </c>
      <c r="I779" s="6" t="s">
        <v>21</v>
      </c>
      <c r="J779" s="6" t="s">
        <v>44</v>
      </c>
      <c r="K779" s="6" t="s">
        <v>639</v>
      </c>
      <c r="L779" s="7">
        <v>105893</v>
      </c>
      <c r="M779" s="7">
        <v>105.89</v>
      </c>
      <c r="N779" s="7">
        <v>2957000</v>
      </c>
      <c r="O779">
        <f t="shared" si="179"/>
        <v>27.924414267232017</v>
      </c>
      <c r="P779" t="str">
        <f t="shared" si="186"/>
        <v>Chlorpyrifos</v>
      </c>
      <c r="Q779" t="str">
        <f>VLOOKUP(P779,[1]Sheet1!$A$1:$C$40,2,FALSE)</f>
        <v>Agripec</v>
      </c>
      <c r="R779" t="str">
        <f>VLOOKUP(P779,[1]Sheet1!$A$1:$C$40,3,FALSE)</f>
        <v>Pesticide</v>
      </c>
    </row>
    <row r="780" spans="1:18" ht="22" customHeight="1" x14ac:dyDescent="0.3">
      <c r="A780" s="2">
        <v>43423</v>
      </c>
      <c r="B780" s="12" t="str">
        <f t="shared" si="182"/>
        <v>November, 2018</v>
      </c>
      <c r="C780" s="12" t="str">
        <f t="shared" si="183"/>
        <v>November, 2018´</v>
      </c>
      <c r="D780" s="3" t="s">
        <v>37</v>
      </c>
      <c r="E780" s="13" t="s">
        <v>1939</v>
      </c>
      <c r="F780" s="3" t="s">
        <v>20</v>
      </c>
      <c r="G780" s="3" t="s">
        <v>449</v>
      </c>
      <c r="H780" s="3" t="s">
        <v>73</v>
      </c>
      <c r="I780" s="3" t="s">
        <v>21</v>
      </c>
      <c r="J780" s="3" t="s">
        <v>102</v>
      </c>
      <c r="K780" s="3" t="s">
        <v>634</v>
      </c>
      <c r="L780" s="4">
        <v>116256</v>
      </c>
      <c r="M780" s="4">
        <v>116.26</v>
      </c>
      <c r="N780" s="4">
        <v>353000</v>
      </c>
      <c r="O780">
        <f t="shared" si="179"/>
        <v>3.0364024222405726</v>
      </c>
      <c r="P780" t="str">
        <f t="shared" si="186"/>
        <v>Isopropylamine</v>
      </c>
      <c r="Q780" t="str">
        <f>VLOOKUP(P780,[1]Sheet1!$A$1:$C$40,2,FALSE)</f>
        <v>Not Identified</v>
      </c>
      <c r="R780" t="str">
        <f>VLOOKUP(P780,[1]Sheet1!$A$1:$C$40,3,FALSE)</f>
        <v>General Chemical</v>
      </c>
    </row>
    <row r="781" spans="1:18" ht="22" customHeight="1" x14ac:dyDescent="0.3">
      <c r="A781" s="5">
        <v>43423</v>
      </c>
      <c r="B781" s="12" t="str">
        <f t="shared" si="182"/>
        <v>November, 2018</v>
      </c>
      <c r="C781" s="12" t="str">
        <f t="shared" si="183"/>
        <v>November, 2018´</v>
      </c>
      <c r="D781" s="6" t="s">
        <v>37</v>
      </c>
      <c r="E781" s="9" t="s">
        <v>1939</v>
      </c>
      <c r="F781" s="6" t="s">
        <v>20</v>
      </c>
      <c r="G781" s="6" t="s">
        <v>449</v>
      </c>
      <c r="H781" s="6" t="s">
        <v>73</v>
      </c>
      <c r="I781" s="6" t="s">
        <v>21</v>
      </c>
      <c r="J781" s="6" t="s">
        <v>102</v>
      </c>
      <c r="K781" s="6" t="s">
        <v>640</v>
      </c>
      <c r="L781" s="7">
        <v>116529</v>
      </c>
      <c r="M781" s="7">
        <v>116.53</v>
      </c>
      <c r="N781" s="7">
        <v>354000</v>
      </c>
      <c r="O781">
        <f t="shared" si="179"/>
        <v>3.0378704013593181</v>
      </c>
      <c r="P781" t="str">
        <f t="shared" si="186"/>
        <v>Isopropylamine</v>
      </c>
      <c r="Q781" t="str">
        <f>VLOOKUP(P781,[1]Sheet1!$A$1:$C$40,2,FALSE)</f>
        <v>Not Identified</v>
      </c>
      <c r="R781" t="str">
        <f>VLOOKUP(P781,[1]Sheet1!$A$1:$C$40,3,FALSE)</f>
        <v>General Chemical</v>
      </c>
    </row>
    <row r="782" spans="1:18" ht="22" customHeight="1" x14ac:dyDescent="0.3">
      <c r="A782" s="2">
        <v>43421</v>
      </c>
      <c r="B782" s="12" t="str">
        <f t="shared" si="182"/>
        <v>November, 2018</v>
      </c>
      <c r="C782" s="12" t="str">
        <f t="shared" si="183"/>
        <v>November, 2018´</v>
      </c>
      <c r="D782" s="3" t="s">
        <v>37</v>
      </c>
      <c r="E782" s="13" t="s">
        <v>1939</v>
      </c>
      <c r="F782" s="3" t="s">
        <v>20</v>
      </c>
      <c r="G782" s="3" t="s">
        <v>579</v>
      </c>
      <c r="H782" s="3" t="s">
        <v>28</v>
      </c>
      <c r="I782" s="3" t="s">
        <v>21</v>
      </c>
      <c r="J782" s="3" t="s">
        <v>29</v>
      </c>
      <c r="K782" s="3" t="s">
        <v>641</v>
      </c>
      <c r="L782" s="4">
        <v>40920</v>
      </c>
      <c r="M782" s="4">
        <v>40.92</v>
      </c>
      <c r="N782" s="4">
        <v>316000</v>
      </c>
      <c r="O782">
        <f t="shared" si="179"/>
        <v>7.7223851417399807</v>
      </c>
      <c r="P782" t="str">
        <f t="shared" si="186"/>
        <v>2,4-Dichlorophenoxyacetic acid</v>
      </c>
      <c r="Q782" t="str">
        <f>VLOOKUP(P782,[1]Sheet1!$A$1:$C$40,2,FALSE)</f>
        <v>2,4 D</v>
      </c>
      <c r="R782" t="str">
        <f>VLOOKUP(P782,[1]Sheet1!$A$1:$C$40,3,FALSE)</f>
        <v>Herbicide</v>
      </c>
    </row>
    <row r="783" spans="1:18" ht="22" customHeight="1" x14ac:dyDescent="0.3">
      <c r="A783" s="5">
        <v>43421</v>
      </c>
      <c r="B783" s="12" t="str">
        <f t="shared" si="182"/>
        <v>November, 2018</v>
      </c>
      <c r="C783" s="12" t="str">
        <f t="shared" si="183"/>
        <v>November, 2018´</v>
      </c>
      <c r="D783" s="6" t="s">
        <v>37</v>
      </c>
      <c r="E783" s="9" t="s">
        <v>1939</v>
      </c>
      <c r="F783" s="6" t="s">
        <v>20</v>
      </c>
      <c r="G783" s="6" t="s">
        <v>171</v>
      </c>
      <c r="H783" s="6" t="s">
        <v>34</v>
      </c>
      <c r="I783" s="6" t="s">
        <v>21</v>
      </c>
      <c r="J783" s="6" t="s">
        <v>35</v>
      </c>
      <c r="K783" s="6" t="s">
        <v>642</v>
      </c>
      <c r="L783" s="7">
        <v>68976</v>
      </c>
      <c r="M783" s="7">
        <v>68.98</v>
      </c>
      <c r="N783" s="7">
        <v>2470000</v>
      </c>
      <c r="O783">
        <f t="shared" si="179"/>
        <v>35.809556947344007</v>
      </c>
      <c r="P783" t="str">
        <f t="shared" si="181"/>
        <v>Imidacloprid</v>
      </c>
      <c r="Q783" t="str">
        <f>VLOOKUP(P783,[1]Sheet1!$A$1:$C$40,2,FALSE)</f>
        <v>Nuprid</v>
      </c>
      <c r="R783" t="str">
        <f>VLOOKUP(P783,[1]Sheet1!$A$1:$C$40,3,FALSE)</f>
        <v>Insecticide</v>
      </c>
    </row>
    <row r="784" spans="1:18" ht="22" customHeight="1" x14ac:dyDescent="0.3">
      <c r="A784" s="2">
        <v>43421</v>
      </c>
      <c r="B784" s="12" t="str">
        <f t="shared" si="182"/>
        <v>November, 2018</v>
      </c>
      <c r="C784" s="12" t="str">
        <f t="shared" si="183"/>
        <v>November, 2018´</v>
      </c>
      <c r="D784" s="3" t="s">
        <v>37</v>
      </c>
      <c r="E784" s="13" t="s">
        <v>1939</v>
      </c>
      <c r="F784" s="3" t="s">
        <v>20</v>
      </c>
      <c r="G784" s="3" t="s">
        <v>351</v>
      </c>
      <c r="H784" s="3" t="s">
        <v>14</v>
      </c>
      <c r="I784" s="3" t="s">
        <v>21</v>
      </c>
      <c r="J784" s="3" t="s">
        <v>643</v>
      </c>
      <c r="K784" s="3" t="s">
        <v>644</v>
      </c>
      <c r="L784" s="4">
        <v>11560</v>
      </c>
      <c r="M784" s="4">
        <v>11.56</v>
      </c>
      <c r="N784" s="4">
        <v>78900</v>
      </c>
      <c r="O784">
        <f t="shared" si="179"/>
        <v>6.8252595155709344</v>
      </c>
      <c r="P784" s="11" t="s">
        <v>1924</v>
      </c>
      <c r="Q784" t="str">
        <f>VLOOKUP(P784,[1]Sheet1!$A$1:$C$40,2,FALSE)</f>
        <v>Not Identified</v>
      </c>
      <c r="R784" t="str">
        <f>VLOOKUP(P784,[1]Sheet1!$A$1:$C$40,3,FALSE)</f>
        <v>General Chemical</v>
      </c>
    </row>
    <row r="785" spans="1:18" ht="22" customHeight="1" x14ac:dyDescent="0.3">
      <c r="A785" s="5">
        <v>43421</v>
      </c>
      <c r="B785" s="12" t="str">
        <f t="shared" si="182"/>
        <v>November, 2018</v>
      </c>
      <c r="C785" s="12" t="str">
        <f t="shared" si="183"/>
        <v>November, 2018´</v>
      </c>
      <c r="D785" s="6" t="s">
        <v>37</v>
      </c>
      <c r="E785" s="9" t="s">
        <v>1939</v>
      </c>
      <c r="F785" s="6" t="s">
        <v>20</v>
      </c>
      <c r="G785" s="6" t="s">
        <v>80</v>
      </c>
      <c r="H785" s="6" t="s">
        <v>81</v>
      </c>
      <c r="I785" s="6" t="s">
        <v>21</v>
      </c>
      <c r="J785" s="6" t="s">
        <v>82</v>
      </c>
      <c r="K785" s="6" t="s">
        <v>645</v>
      </c>
      <c r="L785" s="7">
        <v>111440</v>
      </c>
      <c r="M785" s="7">
        <v>111.44</v>
      </c>
      <c r="N785" s="7">
        <v>230000</v>
      </c>
      <c r="O785">
        <f t="shared" si="179"/>
        <v>2.0638908829863603</v>
      </c>
      <c r="P785" t="str">
        <f t="shared" ref="P785" si="187">IF(ISNUMBER(SEARCH("TRITON",K785)),"Surfactant",IF(ISNUMBER(SEARCH("DIMETHYLAMINE",K785)),"Dimethylamine",IF(ISNUMBER(SEARCH("FLUAZINAN",K785)),"Fluazinan","FIX IT")))</f>
        <v>Dimethylamine</v>
      </c>
      <c r="Q785" t="str">
        <f>VLOOKUP(P785,[1]Sheet1!$A$1:$C$40,2,FALSE)</f>
        <v>Not Identified</v>
      </c>
      <c r="R785" t="str">
        <f>VLOOKUP(P785,[1]Sheet1!$A$1:$C$40,3,FALSE)</f>
        <v>General Chemical</v>
      </c>
    </row>
    <row r="786" spans="1:18" ht="22" customHeight="1" x14ac:dyDescent="0.3">
      <c r="A786" s="2">
        <v>43421</v>
      </c>
      <c r="B786" s="12" t="str">
        <f t="shared" si="182"/>
        <v>November, 2018</v>
      </c>
      <c r="C786" s="12" t="str">
        <f t="shared" si="183"/>
        <v>November, 2018´</v>
      </c>
      <c r="D786" s="3" t="s">
        <v>37</v>
      </c>
      <c r="E786" s="13" t="s">
        <v>1939</v>
      </c>
      <c r="F786" s="3" t="s">
        <v>20</v>
      </c>
      <c r="G786" s="3" t="s">
        <v>171</v>
      </c>
      <c r="H786" s="3" t="s">
        <v>34</v>
      </c>
      <c r="I786" s="3" t="s">
        <v>21</v>
      </c>
      <c r="J786" s="3" t="s">
        <v>29</v>
      </c>
      <c r="K786" s="3" t="s">
        <v>646</v>
      </c>
      <c r="L786" s="4">
        <v>37400</v>
      </c>
      <c r="M786" s="4">
        <v>37.4</v>
      </c>
      <c r="N786" s="4">
        <v>548000</v>
      </c>
      <c r="O786">
        <f t="shared" si="179"/>
        <v>14.652406417112299</v>
      </c>
      <c r="P786" t="str">
        <f t="shared" ref="P786:P788" si="188">IF(ISNUMBER(SEARCH("CLORPIRIFOS",K786)),"Chlorpyrifos",IF(ISNUMBER(SEARCH("TEBUCONAZOLE",K786)),"Tebuconazole",IF(ISNUMBER(SEARCH("ACID",K786)),"2,4-Dichlorophenoxyacetic acid",IF(ISNUMBER(SEARCH("ACETAMIPRID",K786)),"Acetamiprid",IF(ISNUMBER(SEARCH("NUFURON",K786)),"Metsulfuron",IF(ISNUMBER(SEARCH("MONOISOPROPYLAMINE",K786)),"Isopropylamine","FIX IT"))))))</f>
        <v>2,4-Dichlorophenoxyacetic acid</v>
      </c>
      <c r="Q786" t="str">
        <f>VLOOKUP(P786,[1]Sheet1!$A$1:$C$40,2,FALSE)</f>
        <v>2,4 D</v>
      </c>
      <c r="R786" t="str">
        <f>VLOOKUP(P786,[1]Sheet1!$A$1:$C$40,3,FALSE)</f>
        <v>Herbicide</v>
      </c>
    </row>
    <row r="787" spans="1:18" ht="22" customHeight="1" x14ac:dyDescent="0.3">
      <c r="A787" s="5">
        <v>43421</v>
      </c>
      <c r="B787" s="12" t="str">
        <f t="shared" si="182"/>
        <v>November, 2018</v>
      </c>
      <c r="C787" s="12" t="str">
        <f t="shared" si="183"/>
        <v>November, 2018´</v>
      </c>
      <c r="D787" s="6" t="s">
        <v>37</v>
      </c>
      <c r="E787" s="9" t="s">
        <v>1939</v>
      </c>
      <c r="F787" s="6" t="s">
        <v>20</v>
      </c>
      <c r="G787" s="6" t="s">
        <v>579</v>
      </c>
      <c r="H787" s="6" t="s">
        <v>28</v>
      </c>
      <c r="I787" s="6" t="s">
        <v>21</v>
      </c>
      <c r="J787" s="6" t="s">
        <v>29</v>
      </c>
      <c r="K787" s="6" t="s">
        <v>641</v>
      </c>
      <c r="L787" s="7">
        <v>40920</v>
      </c>
      <c r="M787" s="7">
        <v>40.92</v>
      </c>
      <c r="N787" s="7">
        <v>316000</v>
      </c>
      <c r="O787">
        <f t="shared" si="179"/>
        <v>7.7223851417399807</v>
      </c>
      <c r="P787" t="str">
        <f t="shared" si="188"/>
        <v>2,4-Dichlorophenoxyacetic acid</v>
      </c>
      <c r="Q787" t="str">
        <f>VLOOKUP(P787,[1]Sheet1!$A$1:$C$40,2,FALSE)</f>
        <v>2,4 D</v>
      </c>
      <c r="R787" t="str">
        <f>VLOOKUP(P787,[1]Sheet1!$A$1:$C$40,3,FALSE)</f>
        <v>Herbicide</v>
      </c>
    </row>
    <row r="788" spans="1:18" ht="22" customHeight="1" x14ac:dyDescent="0.3">
      <c r="A788" s="2">
        <v>43416</v>
      </c>
      <c r="B788" s="12" t="str">
        <f t="shared" si="182"/>
        <v>November, 2018</v>
      </c>
      <c r="C788" s="12" t="str">
        <f t="shared" si="183"/>
        <v>November, 2018´</v>
      </c>
      <c r="D788" s="3" t="s">
        <v>37</v>
      </c>
      <c r="E788" s="13" t="s">
        <v>1939</v>
      </c>
      <c r="F788" s="3" t="s">
        <v>20</v>
      </c>
      <c r="G788" s="3" t="s">
        <v>449</v>
      </c>
      <c r="H788" s="3" t="s">
        <v>73</v>
      </c>
      <c r="I788" s="3" t="s">
        <v>21</v>
      </c>
      <c r="J788" s="3" t="s">
        <v>102</v>
      </c>
      <c r="K788" s="3" t="s">
        <v>634</v>
      </c>
      <c r="L788" s="4">
        <v>116337</v>
      </c>
      <c r="M788" s="4">
        <v>116.34</v>
      </c>
      <c r="N788" s="4">
        <v>353000</v>
      </c>
      <c r="O788">
        <f t="shared" si="179"/>
        <v>3.0342883175601916</v>
      </c>
      <c r="P788" t="str">
        <f t="shared" si="188"/>
        <v>Isopropylamine</v>
      </c>
      <c r="Q788" t="str">
        <f>VLOOKUP(P788,[1]Sheet1!$A$1:$C$40,2,FALSE)</f>
        <v>Not Identified</v>
      </c>
      <c r="R788" t="str">
        <f>VLOOKUP(P788,[1]Sheet1!$A$1:$C$40,3,FALSE)</f>
        <v>General Chemical</v>
      </c>
    </row>
    <row r="789" spans="1:18" ht="22" customHeight="1" x14ac:dyDescent="0.3">
      <c r="A789" s="2">
        <v>43414</v>
      </c>
      <c r="B789" s="12" t="str">
        <f t="shared" si="182"/>
        <v>November, 2018</v>
      </c>
      <c r="C789" s="12" t="str">
        <f t="shared" si="183"/>
        <v>November, 2018´</v>
      </c>
      <c r="D789" s="3" t="s">
        <v>37</v>
      </c>
      <c r="E789" s="9" t="s">
        <v>1939</v>
      </c>
      <c r="F789" s="3" t="s">
        <v>20</v>
      </c>
      <c r="G789" s="3" t="s">
        <v>80</v>
      </c>
      <c r="H789" s="3" t="s">
        <v>81</v>
      </c>
      <c r="I789" s="3" t="s">
        <v>21</v>
      </c>
      <c r="J789" s="3" t="s">
        <v>82</v>
      </c>
      <c r="K789" s="3" t="s">
        <v>647</v>
      </c>
      <c r="L789" s="4">
        <v>112560</v>
      </c>
      <c r="M789" s="4">
        <v>112.56</v>
      </c>
      <c r="N789" s="4">
        <v>233000</v>
      </c>
      <c r="O789">
        <f t="shared" si="179"/>
        <v>2.0700071073205399</v>
      </c>
      <c r="P789" t="str">
        <f>IF(ISNUMBER(SEARCH("TRITON",K789)),"Surfactant",IF(ISNUMBER(SEARCH("DIMETHYLAMINE",K789)),"Dimethylamine",IF(ISNUMBER(SEARCH("FLUAZINAN",K789)),"Fluazinan","FIX IT")))</f>
        <v>Dimethylamine</v>
      </c>
      <c r="Q789" t="str">
        <f>VLOOKUP(P789,[1]Sheet1!$A$1:$C$40,2,FALSE)</f>
        <v>Not Identified</v>
      </c>
      <c r="R789" t="str">
        <f>VLOOKUP(P789,[1]Sheet1!$A$1:$C$40,3,FALSE)</f>
        <v>General Chemical</v>
      </c>
    </row>
    <row r="790" spans="1:18" ht="22" customHeight="1" x14ac:dyDescent="0.3">
      <c r="A790" s="2">
        <v>43413</v>
      </c>
      <c r="B790" s="12" t="str">
        <f t="shared" si="182"/>
        <v>November, 2018</v>
      </c>
      <c r="C790" s="12" t="str">
        <f t="shared" si="183"/>
        <v>November, 2018´</v>
      </c>
      <c r="D790" s="3" t="s">
        <v>64</v>
      </c>
      <c r="E790" s="13" t="s">
        <v>1939</v>
      </c>
      <c r="F790" s="3" t="s">
        <v>12</v>
      </c>
      <c r="G790" s="3" t="s">
        <v>38</v>
      </c>
      <c r="H790" s="3" t="s">
        <v>43</v>
      </c>
      <c r="I790" s="3" t="s">
        <v>15</v>
      </c>
      <c r="J790" s="3" t="s">
        <v>35</v>
      </c>
      <c r="K790" s="3" t="s">
        <v>648</v>
      </c>
      <c r="L790" s="4">
        <v>38848</v>
      </c>
      <c r="M790" s="4">
        <v>38.85</v>
      </c>
      <c r="N790" s="4">
        <v>957000</v>
      </c>
      <c r="O790">
        <f t="shared" si="179"/>
        <v>24.634472817133442</v>
      </c>
      <c r="P790" t="str">
        <f t="shared" si="181"/>
        <v>Imidacloprid</v>
      </c>
      <c r="Q790" t="str">
        <f>VLOOKUP(P790,[1]Sheet1!$A$1:$C$40,2,FALSE)</f>
        <v>Nuprid</v>
      </c>
      <c r="R790" t="str">
        <f>VLOOKUP(P790,[1]Sheet1!$A$1:$C$40,3,FALSE)</f>
        <v>Insecticide</v>
      </c>
    </row>
    <row r="791" spans="1:18" ht="22" customHeight="1" x14ac:dyDescent="0.3">
      <c r="A791" s="5">
        <v>43411</v>
      </c>
      <c r="B791" s="12" t="str">
        <f t="shared" si="182"/>
        <v>November, 2018</v>
      </c>
      <c r="C791" s="12" t="str">
        <f t="shared" si="183"/>
        <v>November, 2018´</v>
      </c>
      <c r="D791" s="6" t="s">
        <v>37</v>
      </c>
      <c r="E791" s="9" t="s">
        <v>1939</v>
      </c>
      <c r="F791" s="6" t="s">
        <v>20</v>
      </c>
      <c r="G791" s="6" t="s">
        <v>649</v>
      </c>
      <c r="H791" s="6" t="s">
        <v>73</v>
      </c>
      <c r="I791" s="6" t="s">
        <v>21</v>
      </c>
      <c r="J791" s="6" t="s">
        <v>77</v>
      </c>
      <c r="K791" s="6" t="s">
        <v>650</v>
      </c>
      <c r="L791" s="7">
        <v>55024</v>
      </c>
      <c r="M791" s="7">
        <v>55.02</v>
      </c>
      <c r="N791" s="7">
        <v>138000</v>
      </c>
      <c r="O791">
        <f t="shared" si="179"/>
        <v>2.5079965106135504</v>
      </c>
      <c r="P791" t="str">
        <f t="shared" ref="P791:P792" si="189">IF(ISNUMBER(SEARCH("TRITON",K791)),"Surfactant",IF(ISNUMBER(SEARCH("DIMETHYLAMINE",K791)),"Dimethylamine",IF(ISNUMBER(SEARCH("FLUAZINAN",K791)),"Fluazinan","FIX IT")))</f>
        <v>Surfactant</v>
      </c>
      <c r="Q791" t="str">
        <f>VLOOKUP(P791,[1]Sheet1!$A$1:$C$40,2,FALSE)</f>
        <v>Triton</v>
      </c>
      <c r="R791" t="str">
        <f>VLOOKUP(P791,[1]Sheet1!$A$1:$C$40,3,FALSE)</f>
        <v>Surfactant</v>
      </c>
    </row>
    <row r="792" spans="1:18" ht="22" customHeight="1" x14ac:dyDescent="0.3">
      <c r="A792" s="2">
        <v>43411</v>
      </c>
      <c r="B792" s="12" t="str">
        <f t="shared" si="182"/>
        <v>November, 2018</v>
      </c>
      <c r="C792" s="12" t="str">
        <f t="shared" si="183"/>
        <v>November, 2018´</v>
      </c>
      <c r="D792" s="3" t="s">
        <v>37</v>
      </c>
      <c r="E792" s="13" t="s">
        <v>1939</v>
      </c>
      <c r="F792" s="3" t="s">
        <v>20</v>
      </c>
      <c r="G792" s="3" t="s">
        <v>649</v>
      </c>
      <c r="H792" s="3" t="s">
        <v>73</v>
      </c>
      <c r="I792" s="3" t="s">
        <v>21</v>
      </c>
      <c r="J792" s="3" t="s">
        <v>77</v>
      </c>
      <c r="K792" s="3" t="s">
        <v>650</v>
      </c>
      <c r="L792" s="4">
        <v>55024</v>
      </c>
      <c r="M792" s="4">
        <v>55.02</v>
      </c>
      <c r="N792" s="4">
        <v>138000</v>
      </c>
      <c r="O792">
        <f t="shared" si="179"/>
        <v>2.5079965106135504</v>
      </c>
      <c r="P792" t="str">
        <f t="shared" si="189"/>
        <v>Surfactant</v>
      </c>
      <c r="Q792" t="str">
        <f>VLOOKUP(P792,[1]Sheet1!$A$1:$C$40,2,FALSE)</f>
        <v>Triton</v>
      </c>
      <c r="R792" t="str">
        <f>VLOOKUP(P792,[1]Sheet1!$A$1:$C$40,3,FALSE)</f>
        <v>Surfactant</v>
      </c>
    </row>
    <row r="793" spans="1:18" ht="22" customHeight="1" x14ac:dyDescent="0.3">
      <c r="A793" s="5">
        <v>43407</v>
      </c>
      <c r="B793" s="12" t="str">
        <f t="shared" si="182"/>
        <v>November, 2018</v>
      </c>
      <c r="C793" s="12" t="str">
        <f t="shared" si="183"/>
        <v>November, 2018´</v>
      </c>
      <c r="D793" s="6" t="s">
        <v>64</v>
      </c>
      <c r="E793" s="9" t="s">
        <v>1939</v>
      </c>
      <c r="F793" s="6" t="s">
        <v>12</v>
      </c>
      <c r="G793" s="6" t="s">
        <v>38</v>
      </c>
      <c r="H793" s="6" t="s">
        <v>43</v>
      </c>
      <c r="I793" s="6" t="s">
        <v>15</v>
      </c>
      <c r="J793" s="6" t="s">
        <v>35</v>
      </c>
      <c r="K793" s="6" t="s">
        <v>651</v>
      </c>
      <c r="L793" s="7">
        <v>77696</v>
      </c>
      <c r="M793" s="7">
        <v>77.7</v>
      </c>
      <c r="N793" s="7">
        <v>1914000</v>
      </c>
      <c r="O793">
        <f t="shared" si="179"/>
        <v>24.634472817133442</v>
      </c>
      <c r="P793" t="str">
        <f t="shared" si="181"/>
        <v>Imidacloprid</v>
      </c>
      <c r="Q793" t="str">
        <f>VLOOKUP(P793,[1]Sheet1!$A$1:$C$40,2,FALSE)</f>
        <v>Nuprid</v>
      </c>
      <c r="R793" t="str">
        <f>VLOOKUP(P793,[1]Sheet1!$A$1:$C$40,3,FALSE)</f>
        <v>Insecticide</v>
      </c>
    </row>
    <row r="794" spans="1:18" ht="22" customHeight="1" x14ac:dyDescent="0.3">
      <c r="A794" s="2">
        <v>43407</v>
      </c>
      <c r="B794" s="12" t="str">
        <f t="shared" si="182"/>
        <v>November, 2018</v>
      </c>
      <c r="C794" s="12" t="str">
        <f t="shared" si="183"/>
        <v>November, 2018´</v>
      </c>
      <c r="D794" s="3" t="s">
        <v>37</v>
      </c>
      <c r="E794" s="13" t="s">
        <v>1939</v>
      </c>
      <c r="F794" s="3" t="s">
        <v>20</v>
      </c>
      <c r="G794" s="3" t="s">
        <v>42</v>
      </c>
      <c r="H794" s="3" t="s">
        <v>43</v>
      </c>
      <c r="I794" s="3" t="s">
        <v>21</v>
      </c>
      <c r="J794" s="3" t="s">
        <v>44</v>
      </c>
      <c r="K794" s="3" t="s">
        <v>652</v>
      </c>
      <c r="L794" s="4">
        <v>105868</v>
      </c>
      <c r="M794" s="4">
        <v>105.87</v>
      </c>
      <c r="N794" s="4">
        <v>2956000</v>
      </c>
      <c r="O794">
        <f t="shared" si="179"/>
        <v>27.921562700721655</v>
      </c>
      <c r="P794" t="str">
        <f t="shared" ref="P794" si="190">IF(ISNUMBER(SEARCH("CLORPIRIFOS",K794)),"Chlorpyrifos",IF(ISNUMBER(SEARCH("TEBUCONAZOLE",K794)),"Tebuconazole",IF(ISNUMBER(SEARCH("ACID",K794)),"2,4-Dichlorophenoxyacetic acid",IF(ISNUMBER(SEARCH("ACETAMIPRID",K794)),"Acetamiprid",IF(ISNUMBER(SEARCH("NUFURON",K794)),"Metsulfuron",IF(ISNUMBER(SEARCH("MONOISOPROPYLAMINE",K794)),"Isopropylamine","FIX IT"))))))</f>
        <v>Chlorpyrifos</v>
      </c>
      <c r="Q794" t="str">
        <f>VLOOKUP(P794,[1]Sheet1!$A$1:$C$40,2,FALSE)</f>
        <v>Agripec</v>
      </c>
      <c r="R794" t="str">
        <f>VLOOKUP(P794,[1]Sheet1!$A$1:$C$40,3,FALSE)</f>
        <v>Pesticide</v>
      </c>
    </row>
    <row r="795" spans="1:18" ht="22" customHeight="1" x14ac:dyDescent="0.3">
      <c r="A795" s="5">
        <v>43404</v>
      </c>
      <c r="B795" s="12" t="str">
        <f t="shared" si="182"/>
        <v>October, 2018</v>
      </c>
      <c r="C795" s="12" t="str">
        <f t="shared" si="183"/>
        <v>October, 2018´</v>
      </c>
      <c r="D795" s="6" t="s">
        <v>64</v>
      </c>
      <c r="E795" s="9" t="s">
        <v>1939</v>
      </c>
      <c r="F795" s="6" t="s">
        <v>12</v>
      </c>
      <c r="G795" s="6" t="s">
        <v>203</v>
      </c>
      <c r="H795" s="6" t="s">
        <v>39</v>
      </c>
      <c r="I795" s="6" t="s">
        <v>15</v>
      </c>
      <c r="J795" s="6" t="s">
        <v>626</v>
      </c>
      <c r="K795" s="6" t="s">
        <v>631</v>
      </c>
      <c r="L795" s="7">
        <v>109760</v>
      </c>
      <c r="M795" s="7">
        <v>109.76</v>
      </c>
      <c r="N795" s="7">
        <v>1129000</v>
      </c>
      <c r="O795">
        <f t="shared" si="179"/>
        <v>10.286078717201166</v>
      </c>
      <c r="P795" t="str">
        <f t="shared" ref="P795:P800" si="191">IF(ISNUMBER(SEARCH("CIPERMET",K795)),"Cypermethrin",IF(ISNUMBER(SEARCH("MANFIL",K795)),"Mancozeb",IF(ISNUMBER(SEARCH("ISOPROPYLAMINE",K795)),"Isopropylamine",IF(ISNUMBER(SEARCH("CARBENDAZIN",K795)),"Carbendazin",IF(ISNUMBER(SEARCH("CHLORPYRIFOS",K795)),"Chlorpyrifos","FIX IT")))))</f>
        <v>Mancozeb</v>
      </c>
      <c r="Q795" t="str">
        <f>VLOOKUP(P795,[1]Sheet1!$A$1:$C$40,2,FALSE)</f>
        <v>Manfill 800 WP</v>
      </c>
      <c r="R795" t="str">
        <f>VLOOKUP(P795,[1]Sheet1!$A$1:$C$40,3,FALSE)</f>
        <v>Fungicide</v>
      </c>
    </row>
    <row r="796" spans="1:18" ht="22" customHeight="1" x14ac:dyDescent="0.3">
      <c r="A796" s="2">
        <v>43404</v>
      </c>
      <c r="B796" s="12" t="str">
        <f t="shared" si="182"/>
        <v>October, 2018</v>
      </c>
      <c r="C796" s="12" t="str">
        <f t="shared" si="183"/>
        <v>October, 2018´</v>
      </c>
      <c r="D796" s="3" t="s">
        <v>64</v>
      </c>
      <c r="E796" s="13" t="s">
        <v>1939</v>
      </c>
      <c r="F796" s="3" t="s">
        <v>12</v>
      </c>
      <c r="G796" s="3" t="s">
        <v>203</v>
      </c>
      <c r="H796" s="3" t="s">
        <v>39</v>
      </c>
      <c r="I796" s="3" t="s">
        <v>15</v>
      </c>
      <c r="J796" s="3" t="s">
        <v>626</v>
      </c>
      <c r="K796" s="3" t="s">
        <v>631</v>
      </c>
      <c r="L796" s="4">
        <v>109760</v>
      </c>
      <c r="M796" s="4">
        <v>109.76</v>
      </c>
      <c r="N796" s="4">
        <v>1129000</v>
      </c>
      <c r="O796">
        <f t="shared" si="179"/>
        <v>10.286078717201166</v>
      </c>
      <c r="P796" t="str">
        <f t="shared" si="191"/>
        <v>Mancozeb</v>
      </c>
      <c r="Q796" t="str">
        <f>VLOOKUP(P796,[1]Sheet1!$A$1:$C$40,2,FALSE)</f>
        <v>Manfill 800 WP</v>
      </c>
      <c r="R796" t="str">
        <f>VLOOKUP(P796,[1]Sheet1!$A$1:$C$40,3,FALSE)</f>
        <v>Fungicide</v>
      </c>
    </row>
    <row r="797" spans="1:18" ht="22" customHeight="1" x14ac:dyDescent="0.3">
      <c r="A797" s="5">
        <v>43404</v>
      </c>
      <c r="B797" s="12" t="str">
        <f t="shared" si="182"/>
        <v>October, 2018</v>
      </c>
      <c r="C797" s="12" t="str">
        <f t="shared" si="183"/>
        <v>October, 2018´</v>
      </c>
      <c r="D797" s="6" t="s">
        <v>64</v>
      </c>
      <c r="E797" s="9" t="s">
        <v>1939</v>
      </c>
      <c r="F797" s="6" t="s">
        <v>12</v>
      </c>
      <c r="G797" s="6" t="s">
        <v>203</v>
      </c>
      <c r="H797" s="6" t="s">
        <v>39</v>
      </c>
      <c r="I797" s="6" t="s">
        <v>15</v>
      </c>
      <c r="J797" s="6" t="s">
        <v>626</v>
      </c>
      <c r="K797" s="6" t="s">
        <v>631</v>
      </c>
      <c r="L797" s="7">
        <v>109760</v>
      </c>
      <c r="M797" s="7">
        <v>109.76</v>
      </c>
      <c r="N797" s="7">
        <v>1129000</v>
      </c>
      <c r="O797">
        <f t="shared" si="179"/>
        <v>10.286078717201166</v>
      </c>
      <c r="P797" t="str">
        <f t="shared" si="191"/>
        <v>Mancozeb</v>
      </c>
      <c r="Q797" t="str">
        <f>VLOOKUP(P797,[1]Sheet1!$A$1:$C$40,2,FALSE)</f>
        <v>Manfill 800 WP</v>
      </c>
      <c r="R797" t="str">
        <f>VLOOKUP(P797,[1]Sheet1!$A$1:$C$40,3,FALSE)</f>
        <v>Fungicide</v>
      </c>
    </row>
    <row r="798" spans="1:18" ht="22" customHeight="1" x14ac:dyDescent="0.3">
      <c r="A798" s="2">
        <v>43404</v>
      </c>
      <c r="B798" s="12" t="str">
        <f t="shared" si="182"/>
        <v>October, 2018</v>
      </c>
      <c r="C798" s="12" t="str">
        <f t="shared" si="183"/>
        <v>October, 2018´</v>
      </c>
      <c r="D798" s="3" t="s">
        <v>64</v>
      </c>
      <c r="E798" s="13" t="s">
        <v>1939</v>
      </c>
      <c r="F798" s="3" t="s">
        <v>12</v>
      </c>
      <c r="G798" s="3" t="s">
        <v>203</v>
      </c>
      <c r="H798" s="3" t="s">
        <v>39</v>
      </c>
      <c r="I798" s="3" t="s">
        <v>15</v>
      </c>
      <c r="J798" s="3" t="s">
        <v>626</v>
      </c>
      <c r="K798" s="3" t="s">
        <v>631</v>
      </c>
      <c r="L798" s="4">
        <v>109760</v>
      </c>
      <c r="M798" s="4">
        <v>109.76</v>
      </c>
      <c r="N798" s="4">
        <v>1129000</v>
      </c>
      <c r="O798">
        <f t="shared" si="179"/>
        <v>10.286078717201166</v>
      </c>
      <c r="P798" t="str">
        <f t="shared" si="191"/>
        <v>Mancozeb</v>
      </c>
      <c r="Q798" t="str">
        <f>VLOOKUP(P798,[1]Sheet1!$A$1:$C$40,2,FALSE)</f>
        <v>Manfill 800 WP</v>
      </c>
      <c r="R798" t="str">
        <f>VLOOKUP(P798,[1]Sheet1!$A$1:$C$40,3,FALSE)</f>
        <v>Fungicide</v>
      </c>
    </row>
    <row r="799" spans="1:18" ht="22" customHeight="1" x14ac:dyDescent="0.3">
      <c r="A799" s="5">
        <v>43404</v>
      </c>
      <c r="B799" s="12" t="str">
        <f t="shared" si="182"/>
        <v>October, 2018</v>
      </c>
      <c r="C799" s="12" t="str">
        <f t="shared" si="183"/>
        <v>October, 2018´</v>
      </c>
      <c r="D799" s="6" t="s">
        <v>64</v>
      </c>
      <c r="E799" s="9" t="s">
        <v>1939</v>
      </c>
      <c r="F799" s="6" t="s">
        <v>12</v>
      </c>
      <c r="G799" s="6" t="s">
        <v>203</v>
      </c>
      <c r="H799" s="6" t="s">
        <v>39</v>
      </c>
      <c r="I799" s="6" t="s">
        <v>15</v>
      </c>
      <c r="J799" s="6" t="s">
        <v>653</v>
      </c>
      <c r="K799" s="6" t="s">
        <v>631</v>
      </c>
      <c r="L799" s="7">
        <v>109760</v>
      </c>
      <c r="M799" s="7">
        <v>109.76</v>
      </c>
      <c r="N799" s="7">
        <v>380000</v>
      </c>
      <c r="O799">
        <f t="shared" si="179"/>
        <v>3.4620991253644315</v>
      </c>
      <c r="P799" t="str">
        <f t="shared" si="191"/>
        <v>Mancozeb</v>
      </c>
      <c r="Q799" t="str">
        <f>VLOOKUP(P799,[1]Sheet1!$A$1:$C$40,2,FALSE)</f>
        <v>Manfill 800 WP</v>
      </c>
      <c r="R799" t="str">
        <f>VLOOKUP(P799,[1]Sheet1!$A$1:$C$40,3,FALSE)</f>
        <v>Fungicide</v>
      </c>
    </row>
    <row r="800" spans="1:18" ht="22" customHeight="1" x14ac:dyDescent="0.3">
      <c r="A800" s="2">
        <v>43404</v>
      </c>
      <c r="B800" s="12" t="str">
        <f t="shared" si="182"/>
        <v>October, 2018</v>
      </c>
      <c r="C800" s="12" t="str">
        <f t="shared" si="183"/>
        <v>October, 2018´</v>
      </c>
      <c r="D800" s="3" t="s">
        <v>64</v>
      </c>
      <c r="E800" s="13" t="s">
        <v>1939</v>
      </c>
      <c r="F800" s="3" t="s">
        <v>12</v>
      </c>
      <c r="G800" s="3" t="s">
        <v>203</v>
      </c>
      <c r="H800" s="3" t="s">
        <v>39</v>
      </c>
      <c r="I800" s="3" t="s">
        <v>15</v>
      </c>
      <c r="J800" s="3" t="s">
        <v>653</v>
      </c>
      <c r="K800" s="3" t="s">
        <v>631</v>
      </c>
      <c r="L800" s="4">
        <v>109760</v>
      </c>
      <c r="M800" s="4">
        <v>109.76</v>
      </c>
      <c r="N800" s="4">
        <v>380000</v>
      </c>
      <c r="O800">
        <f t="shared" si="179"/>
        <v>3.4620991253644315</v>
      </c>
      <c r="P800" t="str">
        <f t="shared" si="191"/>
        <v>Mancozeb</v>
      </c>
      <c r="Q800" t="str">
        <f>VLOOKUP(P800,[1]Sheet1!$A$1:$C$40,2,FALSE)</f>
        <v>Manfill 800 WP</v>
      </c>
      <c r="R800" t="str">
        <f>VLOOKUP(P800,[1]Sheet1!$A$1:$C$40,3,FALSE)</f>
        <v>Fungicide</v>
      </c>
    </row>
    <row r="801" spans="1:18" ht="22" customHeight="1" x14ac:dyDescent="0.3">
      <c r="A801" s="5">
        <v>43400</v>
      </c>
      <c r="B801" s="12" t="str">
        <f t="shared" si="182"/>
        <v>October, 2018</v>
      </c>
      <c r="C801" s="12" t="str">
        <f t="shared" si="183"/>
        <v>October, 2018´</v>
      </c>
      <c r="D801" s="6" t="s">
        <v>37</v>
      </c>
      <c r="E801" s="9" t="s">
        <v>1939</v>
      </c>
      <c r="F801" s="6" t="s">
        <v>20</v>
      </c>
      <c r="G801" s="6" t="s">
        <v>171</v>
      </c>
      <c r="H801" s="6" t="s">
        <v>34</v>
      </c>
      <c r="I801" s="6" t="s">
        <v>21</v>
      </c>
      <c r="J801" s="6" t="s">
        <v>35</v>
      </c>
      <c r="K801" s="6" t="s">
        <v>655</v>
      </c>
      <c r="L801" s="7">
        <v>45984</v>
      </c>
      <c r="M801" s="7">
        <v>45.98</v>
      </c>
      <c r="N801" s="7">
        <v>1647000</v>
      </c>
      <c r="O801">
        <f t="shared" si="179"/>
        <v>35.816805845511482</v>
      </c>
      <c r="P801" t="str">
        <f t="shared" si="181"/>
        <v>Imidacloprid</v>
      </c>
      <c r="Q801" t="str">
        <f>VLOOKUP(P801,[1]Sheet1!$A$1:$C$40,2,FALSE)</f>
        <v>Nuprid</v>
      </c>
      <c r="R801" t="str">
        <f>VLOOKUP(P801,[1]Sheet1!$A$1:$C$40,3,FALSE)</f>
        <v>Insecticide</v>
      </c>
    </row>
    <row r="802" spans="1:18" ht="22" customHeight="1" x14ac:dyDescent="0.3">
      <c r="A802" s="2">
        <v>43399</v>
      </c>
      <c r="B802" s="12" t="str">
        <f t="shared" si="182"/>
        <v>October, 2018</v>
      </c>
      <c r="C802" s="12" t="str">
        <f t="shared" si="183"/>
        <v>October, 2018´</v>
      </c>
      <c r="D802" s="3" t="s">
        <v>64</v>
      </c>
      <c r="E802" s="13" t="s">
        <v>1939</v>
      </c>
      <c r="F802" s="3" t="s">
        <v>12</v>
      </c>
      <c r="G802" s="3" t="s">
        <v>38</v>
      </c>
      <c r="H802" s="3" t="s">
        <v>656</v>
      </c>
      <c r="I802" s="3" t="s">
        <v>15</v>
      </c>
      <c r="J802" s="3" t="s">
        <v>35</v>
      </c>
      <c r="K802" s="3" t="s">
        <v>657</v>
      </c>
      <c r="L802" s="4">
        <v>67984</v>
      </c>
      <c r="M802" s="4">
        <v>67.98</v>
      </c>
      <c r="N802" s="4">
        <v>1475000</v>
      </c>
      <c r="O802">
        <f t="shared" si="179"/>
        <v>21.696281477994823</v>
      </c>
      <c r="P802" s="11" t="s">
        <v>1921</v>
      </c>
      <c r="Q802" t="str">
        <f>VLOOKUP(P802,[1]Sheet1!$A$1:$C$40,2,FALSE)</f>
        <v>Nuprid</v>
      </c>
      <c r="R802" t="str">
        <f>VLOOKUP(P802,[1]Sheet1!$A$1:$C$40,3,FALSE)</f>
        <v>Insecticide</v>
      </c>
    </row>
    <row r="803" spans="1:18" ht="22" customHeight="1" x14ac:dyDescent="0.3">
      <c r="A803" s="5">
        <v>43399</v>
      </c>
      <c r="B803" s="12" t="str">
        <f t="shared" si="182"/>
        <v>October, 2018</v>
      </c>
      <c r="C803" s="12" t="str">
        <f t="shared" si="183"/>
        <v>October, 2018´</v>
      </c>
      <c r="D803" s="6" t="s">
        <v>37</v>
      </c>
      <c r="E803" s="9" t="s">
        <v>1939</v>
      </c>
      <c r="F803" s="6" t="s">
        <v>20</v>
      </c>
      <c r="G803" s="6" t="s">
        <v>42</v>
      </c>
      <c r="H803" s="6" t="s">
        <v>43</v>
      </c>
      <c r="I803" s="6" t="s">
        <v>21</v>
      </c>
      <c r="J803" s="6" t="s">
        <v>44</v>
      </c>
      <c r="K803" s="6" t="s">
        <v>658</v>
      </c>
      <c r="L803" s="7">
        <v>105932</v>
      </c>
      <c r="M803" s="7">
        <v>105.93</v>
      </c>
      <c r="N803" s="7">
        <v>2902000</v>
      </c>
      <c r="O803">
        <f t="shared" si="179"/>
        <v>27.394932598270589</v>
      </c>
      <c r="P803" t="str">
        <f t="shared" ref="P803" si="192">IF(ISNUMBER(SEARCH("CLORPIRIFOS",K803)),"Chlorpyrifos",IF(ISNUMBER(SEARCH("TEBUCONAZOLE",K803)),"Tebuconazole",IF(ISNUMBER(SEARCH("ACID",K803)),"2,4-Dichlorophenoxyacetic acid",IF(ISNUMBER(SEARCH("ACETAMIPRID",K803)),"Acetamiprid",IF(ISNUMBER(SEARCH("NUFURON",K803)),"Metsulfuron",IF(ISNUMBER(SEARCH("MONOISOPROPYLAMINE",K803)),"Isopropylamine","FIX IT"))))))</f>
        <v>Chlorpyrifos</v>
      </c>
      <c r="Q803" t="str">
        <f>VLOOKUP(P803,[1]Sheet1!$A$1:$C$40,2,FALSE)</f>
        <v>Agripec</v>
      </c>
      <c r="R803" t="str">
        <f>VLOOKUP(P803,[1]Sheet1!$A$1:$C$40,3,FALSE)</f>
        <v>Pesticide</v>
      </c>
    </row>
    <row r="804" spans="1:18" ht="22" customHeight="1" x14ac:dyDescent="0.3">
      <c r="A804" s="5">
        <v>43398</v>
      </c>
      <c r="B804" s="12" t="str">
        <f t="shared" si="182"/>
        <v>October, 2018</v>
      </c>
      <c r="C804" s="12" t="str">
        <f t="shared" si="183"/>
        <v>October, 2018´</v>
      </c>
      <c r="D804" s="6" t="s">
        <v>64</v>
      </c>
      <c r="E804" s="13" t="s">
        <v>1939</v>
      </c>
      <c r="F804" s="6" t="s">
        <v>12</v>
      </c>
      <c r="G804" s="6" t="s">
        <v>242</v>
      </c>
      <c r="H804" s="6" t="s">
        <v>14</v>
      </c>
      <c r="I804" s="6" t="s">
        <v>15</v>
      </c>
      <c r="J804" s="6" t="s">
        <v>280</v>
      </c>
      <c r="K804" s="6" t="s">
        <v>659</v>
      </c>
      <c r="L804" s="7">
        <v>125280</v>
      </c>
      <c r="M804" s="7">
        <v>125.28</v>
      </c>
      <c r="N804" s="7">
        <v>1036000</v>
      </c>
      <c r="O804">
        <f t="shared" si="179"/>
        <v>8.2694763729246485</v>
      </c>
      <c r="P804" s="11" t="s">
        <v>1917</v>
      </c>
      <c r="Q804" t="str">
        <f>VLOOKUP(P804,[1]Sheet1!$A$1:$C$40,2,FALSE)</f>
        <v>Nuquat</v>
      </c>
      <c r="R804" t="str">
        <f>VLOOKUP(P804,[1]Sheet1!$A$1:$C$40,3,FALSE)</f>
        <v>Herbicide</v>
      </c>
    </row>
    <row r="805" spans="1:18" ht="22" customHeight="1" x14ac:dyDescent="0.3">
      <c r="A805" s="2">
        <v>43398</v>
      </c>
      <c r="B805" s="12" t="str">
        <f t="shared" si="182"/>
        <v>October, 2018</v>
      </c>
      <c r="C805" s="12" t="str">
        <f t="shared" si="183"/>
        <v>October, 2018´</v>
      </c>
      <c r="D805" s="3" t="s">
        <v>64</v>
      </c>
      <c r="E805" s="9" t="s">
        <v>1939</v>
      </c>
      <c r="F805" s="3" t="s">
        <v>12</v>
      </c>
      <c r="G805" s="3" t="s">
        <v>498</v>
      </c>
      <c r="H805" s="3" t="s">
        <v>14</v>
      </c>
      <c r="I805" s="3" t="s">
        <v>15</v>
      </c>
      <c r="J805" s="3" t="s">
        <v>521</v>
      </c>
      <c r="K805" s="10" t="s">
        <v>660</v>
      </c>
      <c r="L805" s="4">
        <v>13217</v>
      </c>
      <c r="M805" s="4">
        <v>13.22</v>
      </c>
      <c r="N805" s="4">
        <v>109000</v>
      </c>
      <c r="O805">
        <f t="shared" si="179"/>
        <v>8.2469546795793303</v>
      </c>
      <c r="P805" s="11" t="s">
        <v>1919</v>
      </c>
      <c r="Q805" t="str">
        <f>VLOOKUP(P805,[1]Sheet1!$A$1:$C$40,2,FALSE)</f>
        <v>Not Identified</v>
      </c>
      <c r="R805" t="str">
        <f>VLOOKUP(P805,[1]Sheet1!$A$1:$C$40,3,FALSE)</f>
        <v>Herbicide</v>
      </c>
    </row>
    <row r="806" spans="1:18" ht="22" customHeight="1" x14ac:dyDescent="0.3">
      <c r="A806" s="5">
        <v>43398</v>
      </c>
      <c r="B806" s="12" t="str">
        <f t="shared" si="182"/>
        <v>October, 2018</v>
      </c>
      <c r="C806" s="12" t="str">
        <f t="shared" si="183"/>
        <v>October, 2018´</v>
      </c>
      <c r="D806" s="6" t="s">
        <v>64</v>
      </c>
      <c r="E806" s="13" t="s">
        <v>1939</v>
      </c>
      <c r="F806" s="6" t="s">
        <v>12</v>
      </c>
      <c r="G806" s="6" t="s">
        <v>242</v>
      </c>
      <c r="H806" s="6" t="s">
        <v>14</v>
      </c>
      <c r="I806" s="6" t="s">
        <v>15</v>
      </c>
      <c r="J806" s="6" t="s">
        <v>280</v>
      </c>
      <c r="K806" s="6" t="s">
        <v>661</v>
      </c>
      <c r="L806" s="7">
        <v>125280</v>
      </c>
      <c r="M806" s="7">
        <v>125.28</v>
      </c>
      <c r="N806" s="7">
        <v>1036000</v>
      </c>
      <c r="O806">
        <f t="shared" si="179"/>
        <v>8.2694763729246485</v>
      </c>
      <c r="P806" s="11" t="s">
        <v>1917</v>
      </c>
      <c r="Q806" t="str">
        <f>VLOOKUP(P806,[1]Sheet1!$A$1:$C$40,2,FALSE)</f>
        <v>Nuquat</v>
      </c>
      <c r="R806" t="str">
        <f>VLOOKUP(P806,[1]Sheet1!$A$1:$C$40,3,FALSE)</f>
        <v>Herbicide</v>
      </c>
    </row>
    <row r="807" spans="1:18" ht="22" customHeight="1" x14ac:dyDescent="0.3">
      <c r="A807" s="5">
        <v>43397</v>
      </c>
      <c r="B807" s="12" t="str">
        <f t="shared" si="182"/>
        <v>October, 2018</v>
      </c>
      <c r="C807" s="12" t="str">
        <f t="shared" si="183"/>
        <v>October, 2018´</v>
      </c>
      <c r="D807" s="6" t="s">
        <v>37</v>
      </c>
      <c r="E807" s="9" t="s">
        <v>1939</v>
      </c>
      <c r="F807" s="6" t="s">
        <v>20</v>
      </c>
      <c r="G807" s="6" t="s">
        <v>649</v>
      </c>
      <c r="H807" s="6" t="s">
        <v>73</v>
      </c>
      <c r="I807" s="6" t="s">
        <v>21</v>
      </c>
      <c r="J807" s="6" t="s">
        <v>587</v>
      </c>
      <c r="K807" s="6" t="s">
        <v>662</v>
      </c>
      <c r="L807" s="7">
        <v>55024</v>
      </c>
      <c r="M807" s="7">
        <v>55.02</v>
      </c>
      <c r="N807" s="7">
        <v>180000</v>
      </c>
      <c r="O807">
        <f t="shared" si="179"/>
        <v>3.2712997964524573</v>
      </c>
      <c r="P807" t="str">
        <f t="shared" ref="P807:P812" si="193">IF(ISNUMBER(SEARCH("TRITON",K807)),"Surfactant",IF(ISNUMBER(SEARCH("DIMETHYLAMINE",K807)),"Dimethylamine",IF(ISNUMBER(SEARCH("FLUAZINAN",K807)),"Fluazinan","FIX IT")))</f>
        <v>Surfactant</v>
      </c>
      <c r="Q807" t="str">
        <f>VLOOKUP(P807,[1]Sheet1!$A$1:$C$40,2,FALSE)</f>
        <v>Triton</v>
      </c>
      <c r="R807" t="str">
        <f>VLOOKUP(P807,[1]Sheet1!$A$1:$C$40,3,FALSE)</f>
        <v>Surfactant</v>
      </c>
    </row>
    <row r="808" spans="1:18" ht="22" customHeight="1" x14ac:dyDescent="0.3">
      <c r="A808" s="2">
        <v>43397</v>
      </c>
      <c r="B808" s="12" t="str">
        <f t="shared" si="182"/>
        <v>October, 2018</v>
      </c>
      <c r="C808" s="12" t="str">
        <f t="shared" si="183"/>
        <v>October, 2018´</v>
      </c>
      <c r="D808" s="3" t="s">
        <v>37</v>
      </c>
      <c r="E808" s="13" t="s">
        <v>1939</v>
      </c>
      <c r="F808" s="3" t="s">
        <v>20</v>
      </c>
      <c r="G808" s="3" t="s">
        <v>663</v>
      </c>
      <c r="H808" s="3" t="s">
        <v>87</v>
      </c>
      <c r="I808" s="3" t="s">
        <v>21</v>
      </c>
      <c r="J808" s="3" t="s">
        <v>137</v>
      </c>
      <c r="K808" s="3" t="s">
        <v>664</v>
      </c>
      <c r="L808" s="4">
        <v>96700</v>
      </c>
      <c r="M808" s="4">
        <v>96.7</v>
      </c>
      <c r="N808" s="4">
        <v>103000</v>
      </c>
      <c r="O808">
        <f t="shared" si="179"/>
        <v>1.0651499482936919</v>
      </c>
      <c r="P808" t="str">
        <f t="shared" si="193"/>
        <v>Dimethylamine</v>
      </c>
      <c r="Q808" t="str">
        <f>VLOOKUP(P808,[1]Sheet1!$A$1:$C$40,2,FALSE)</f>
        <v>Not Identified</v>
      </c>
      <c r="R808" t="str">
        <f>VLOOKUP(P808,[1]Sheet1!$A$1:$C$40,3,FALSE)</f>
        <v>General Chemical</v>
      </c>
    </row>
    <row r="809" spans="1:18" ht="22" customHeight="1" x14ac:dyDescent="0.3">
      <c r="A809" s="5">
        <v>43397</v>
      </c>
      <c r="B809" s="12" t="str">
        <f t="shared" si="182"/>
        <v>October, 2018</v>
      </c>
      <c r="C809" s="12" t="str">
        <f t="shared" si="183"/>
        <v>October, 2018´</v>
      </c>
      <c r="D809" s="6" t="s">
        <v>37</v>
      </c>
      <c r="E809" s="9" t="s">
        <v>1939</v>
      </c>
      <c r="F809" s="6" t="s">
        <v>20</v>
      </c>
      <c r="G809" s="6" t="s">
        <v>86</v>
      </c>
      <c r="H809" s="6" t="s">
        <v>87</v>
      </c>
      <c r="I809" s="6" t="s">
        <v>21</v>
      </c>
      <c r="J809" s="6" t="s">
        <v>137</v>
      </c>
      <c r="K809" s="6" t="s">
        <v>665</v>
      </c>
      <c r="L809" s="7">
        <v>110500</v>
      </c>
      <c r="M809" s="7">
        <v>110.5</v>
      </c>
      <c r="N809" s="7">
        <v>118000</v>
      </c>
      <c r="O809">
        <f t="shared" si="179"/>
        <v>1.0678733031674208</v>
      </c>
      <c r="P809" t="s">
        <v>1915</v>
      </c>
      <c r="Q809" t="str">
        <f>VLOOKUP(P809,[1]Sheet1!$A$1:$C$40,2,FALSE)</f>
        <v>Not Identified</v>
      </c>
      <c r="R809" t="str">
        <f>VLOOKUP(P809,[1]Sheet1!$A$1:$C$40,3,FALSE)</f>
        <v>General Chemical</v>
      </c>
    </row>
    <row r="810" spans="1:18" ht="22" customHeight="1" x14ac:dyDescent="0.3">
      <c r="A810" s="2">
        <v>43395</v>
      </c>
      <c r="B810" s="12" t="str">
        <f t="shared" si="182"/>
        <v>October, 2018</v>
      </c>
      <c r="C810" s="12" t="str">
        <f t="shared" si="183"/>
        <v>October, 2018´</v>
      </c>
      <c r="D810" s="3" t="s">
        <v>37</v>
      </c>
      <c r="E810" s="13" t="s">
        <v>1939</v>
      </c>
      <c r="F810" s="3" t="s">
        <v>20</v>
      </c>
      <c r="G810" s="3" t="s">
        <v>649</v>
      </c>
      <c r="H810" s="3" t="s">
        <v>73</v>
      </c>
      <c r="I810" s="3" t="s">
        <v>21</v>
      </c>
      <c r="J810" s="3" t="s">
        <v>587</v>
      </c>
      <c r="K810" s="3" t="s">
        <v>666</v>
      </c>
      <c r="L810" s="4">
        <v>55024</v>
      </c>
      <c r="M810" s="4">
        <v>55.02</v>
      </c>
      <c r="N810" s="4">
        <v>180000</v>
      </c>
      <c r="O810">
        <f t="shared" si="179"/>
        <v>3.2712997964524573</v>
      </c>
      <c r="P810" t="str">
        <f t="shared" si="193"/>
        <v>Surfactant</v>
      </c>
      <c r="Q810" t="str">
        <f>VLOOKUP(P810,[1]Sheet1!$A$1:$C$40,2,FALSE)</f>
        <v>Triton</v>
      </c>
      <c r="R810" t="str">
        <f>VLOOKUP(P810,[1]Sheet1!$A$1:$C$40,3,FALSE)</f>
        <v>Surfactant</v>
      </c>
    </row>
    <row r="811" spans="1:18" ht="22" customHeight="1" x14ac:dyDescent="0.3">
      <c r="A811" s="5">
        <v>43395</v>
      </c>
      <c r="B811" s="12" t="str">
        <f t="shared" si="182"/>
        <v>October, 2018</v>
      </c>
      <c r="C811" s="12" t="str">
        <f t="shared" si="183"/>
        <v>October, 2018´</v>
      </c>
      <c r="D811" s="6" t="s">
        <v>37</v>
      </c>
      <c r="E811" s="9" t="s">
        <v>1939</v>
      </c>
      <c r="F811" s="6" t="s">
        <v>20</v>
      </c>
      <c r="G811" s="6" t="s">
        <v>649</v>
      </c>
      <c r="H811" s="6" t="s">
        <v>73</v>
      </c>
      <c r="I811" s="6" t="s">
        <v>21</v>
      </c>
      <c r="J811" s="6" t="s">
        <v>587</v>
      </c>
      <c r="K811" s="6" t="s">
        <v>662</v>
      </c>
      <c r="L811" s="7">
        <v>55024</v>
      </c>
      <c r="M811" s="7">
        <v>55.02</v>
      </c>
      <c r="N811" s="7">
        <v>180000</v>
      </c>
      <c r="O811">
        <f t="shared" si="179"/>
        <v>3.2712997964524573</v>
      </c>
      <c r="P811" t="str">
        <f t="shared" si="193"/>
        <v>Surfactant</v>
      </c>
      <c r="Q811" t="str">
        <f>VLOOKUP(P811,[1]Sheet1!$A$1:$C$40,2,FALSE)</f>
        <v>Triton</v>
      </c>
      <c r="R811" t="str">
        <f>VLOOKUP(P811,[1]Sheet1!$A$1:$C$40,3,FALSE)</f>
        <v>Surfactant</v>
      </c>
    </row>
    <row r="812" spans="1:18" ht="22" customHeight="1" x14ac:dyDescent="0.3">
      <c r="A812" s="2">
        <v>43395</v>
      </c>
      <c r="B812" s="12" t="str">
        <f t="shared" si="182"/>
        <v>October, 2018</v>
      </c>
      <c r="C812" s="12" t="str">
        <f t="shared" si="183"/>
        <v>October, 2018´</v>
      </c>
      <c r="D812" s="3" t="s">
        <v>37</v>
      </c>
      <c r="E812" s="13" t="s">
        <v>1939</v>
      </c>
      <c r="F812" s="3" t="s">
        <v>20</v>
      </c>
      <c r="G812" s="3" t="s">
        <v>649</v>
      </c>
      <c r="H812" s="3" t="s">
        <v>73</v>
      </c>
      <c r="I812" s="3" t="s">
        <v>21</v>
      </c>
      <c r="J812" s="3" t="s">
        <v>587</v>
      </c>
      <c r="K812" s="3" t="s">
        <v>667</v>
      </c>
      <c r="L812" s="4">
        <v>55023</v>
      </c>
      <c r="M812" s="4">
        <v>55.02</v>
      </c>
      <c r="N812" s="4">
        <v>180000</v>
      </c>
      <c r="O812">
        <f t="shared" si="179"/>
        <v>3.2713592497682789</v>
      </c>
      <c r="P812" t="str">
        <f t="shared" si="193"/>
        <v>Surfactant</v>
      </c>
      <c r="Q812" t="str">
        <f>VLOOKUP(P812,[1]Sheet1!$A$1:$C$40,2,FALSE)</f>
        <v>Triton</v>
      </c>
      <c r="R812" t="str">
        <f>VLOOKUP(P812,[1]Sheet1!$A$1:$C$40,3,FALSE)</f>
        <v>Surfactant</v>
      </c>
    </row>
    <row r="813" spans="1:18" ht="22" customHeight="1" x14ac:dyDescent="0.3">
      <c r="A813" s="5">
        <v>43395</v>
      </c>
      <c r="B813" s="12" t="str">
        <f t="shared" si="182"/>
        <v>October, 2018</v>
      </c>
      <c r="C813" s="12" t="str">
        <f t="shared" si="183"/>
        <v>October, 2018´</v>
      </c>
      <c r="D813" s="6" t="s">
        <v>37</v>
      </c>
      <c r="E813" s="9" t="s">
        <v>1939</v>
      </c>
      <c r="F813" s="6" t="s">
        <v>20</v>
      </c>
      <c r="G813" s="6" t="s">
        <v>449</v>
      </c>
      <c r="H813" s="6" t="s">
        <v>73</v>
      </c>
      <c r="I813" s="6" t="s">
        <v>21</v>
      </c>
      <c r="J813" s="6" t="s">
        <v>264</v>
      </c>
      <c r="K813" s="6" t="s">
        <v>668</v>
      </c>
      <c r="L813" s="7">
        <v>18770</v>
      </c>
      <c r="M813" s="7">
        <v>18.77</v>
      </c>
      <c r="N813" s="6" t="s">
        <v>107</v>
      </c>
      <c r="O813" t="e">
        <f t="shared" si="179"/>
        <v>#VALUE!</v>
      </c>
      <c r="P813" t="str">
        <f t="shared" ref="P813:P814" si="194">IF(ISNUMBER(SEARCH("XYLENE",K813)),"Xylene",IF(ISNUMBER(SEARCH("PARAQUAT",K813)),"Paraquat",IF(ISNUMBER(SEARCH("LUFENURON",K813)),"Lufenuron",IF(ISNUMBER(SEARCH("CLETHODIM",K813)),"Clethodim",IF(ISNUMBER(SEARCH("ABAMECTIN",K813)),"Abamectin")))))</f>
        <v>Xylene</v>
      </c>
      <c r="Q813" t="str">
        <f>VLOOKUP(P813,[1]Sheet1!$A$1:$C$40,2,FALSE)</f>
        <v>Not Identified</v>
      </c>
      <c r="R813" t="str">
        <f>VLOOKUP(P813,[1]Sheet1!$A$1:$C$40,3,FALSE)</f>
        <v>General Chemical</v>
      </c>
    </row>
    <row r="814" spans="1:18" ht="22" customHeight="1" x14ac:dyDescent="0.3">
      <c r="A814" s="2">
        <v>43394</v>
      </c>
      <c r="B814" s="12" t="str">
        <f t="shared" si="182"/>
        <v>October, 2018</v>
      </c>
      <c r="C814" s="12" t="str">
        <f t="shared" si="183"/>
        <v>October, 2018´</v>
      </c>
      <c r="D814" s="3" t="s">
        <v>64</v>
      </c>
      <c r="E814" s="13" t="s">
        <v>1939</v>
      </c>
      <c r="F814" s="3" t="s">
        <v>12</v>
      </c>
      <c r="G814" s="3" t="s">
        <v>242</v>
      </c>
      <c r="H814" s="3" t="s">
        <v>14</v>
      </c>
      <c r="I814" s="3" t="s">
        <v>15</v>
      </c>
      <c r="J814" s="3" t="s">
        <v>280</v>
      </c>
      <c r="K814" s="3" t="s">
        <v>669</v>
      </c>
      <c r="L814" s="4">
        <v>125280</v>
      </c>
      <c r="M814" s="4">
        <v>125.28</v>
      </c>
      <c r="N814" s="4">
        <v>1036000</v>
      </c>
      <c r="O814">
        <f t="shared" si="179"/>
        <v>8.2694763729246485</v>
      </c>
      <c r="P814" t="str">
        <f t="shared" si="194"/>
        <v>Paraquat</v>
      </c>
      <c r="Q814" t="str">
        <f>VLOOKUP(P814,[1]Sheet1!$A$1:$C$40,2,FALSE)</f>
        <v>Nuquat</v>
      </c>
      <c r="R814" t="str">
        <f>VLOOKUP(P814,[1]Sheet1!$A$1:$C$40,3,FALSE)</f>
        <v>Herbicide</v>
      </c>
    </row>
    <row r="815" spans="1:18" ht="22" customHeight="1" x14ac:dyDescent="0.3">
      <c r="A815" s="5">
        <v>43393</v>
      </c>
      <c r="B815" s="12" t="str">
        <f t="shared" si="182"/>
        <v>October, 2018</v>
      </c>
      <c r="C815" s="12" t="str">
        <f t="shared" si="183"/>
        <v>October, 2018´</v>
      </c>
      <c r="D815" s="6" t="s">
        <v>37</v>
      </c>
      <c r="E815" s="9" t="s">
        <v>1939</v>
      </c>
      <c r="F815" s="6" t="s">
        <v>20</v>
      </c>
      <c r="G815" s="6" t="s">
        <v>180</v>
      </c>
      <c r="H815" s="6" t="s">
        <v>14</v>
      </c>
      <c r="I815" s="6" t="s">
        <v>21</v>
      </c>
      <c r="J815" s="6" t="s">
        <v>22</v>
      </c>
      <c r="K815" s="6" t="s">
        <v>670</v>
      </c>
      <c r="L815" s="7">
        <v>70560</v>
      </c>
      <c r="M815" s="7">
        <v>70.56</v>
      </c>
      <c r="N815" s="7">
        <v>2728000</v>
      </c>
      <c r="O815">
        <f t="shared" si="179"/>
        <v>38.662131519274375</v>
      </c>
      <c r="P815" t="str">
        <f t="shared" si="181"/>
        <v>Picloram</v>
      </c>
      <c r="Q815" t="str">
        <f>VLOOKUP(P815,[1]Sheet1!$A$1:$C$40,2,FALSE)</f>
        <v>Not Identified</v>
      </c>
      <c r="R815" t="str">
        <f>VLOOKUP(P815,[1]Sheet1!$A$1:$C$40,3,FALSE)</f>
        <v>Herbicide</v>
      </c>
    </row>
    <row r="816" spans="1:18" ht="22" customHeight="1" x14ac:dyDescent="0.3">
      <c r="A816" s="5">
        <v>43393</v>
      </c>
      <c r="B816" s="12" t="str">
        <f t="shared" si="182"/>
        <v>October, 2018</v>
      </c>
      <c r="C816" s="12" t="str">
        <f t="shared" si="183"/>
        <v>October, 2018´</v>
      </c>
      <c r="D816" s="6" t="s">
        <v>37</v>
      </c>
      <c r="E816" s="13" t="s">
        <v>1939</v>
      </c>
      <c r="F816" s="6" t="s">
        <v>20</v>
      </c>
      <c r="G816" s="6" t="s">
        <v>579</v>
      </c>
      <c r="H816" s="6" t="s">
        <v>28</v>
      </c>
      <c r="I816" s="6" t="s">
        <v>21</v>
      </c>
      <c r="J816" s="6" t="s">
        <v>29</v>
      </c>
      <c r="K816" s="6" t="s">
        <v>671</v>
      </c>
      <c r="L816" s="7">
        <v>122760</v>
      </c>
      <c r="M816" s="7">
        <v>122.76</v>
      </c>
      <c r="N816" s="7">
        <v>1056000</v>
      </c>
      <c r="O816">
        <f t="shared" si="179"/>
        <v>8.6021505376344081</v>
      </c>
      <c r="P816" t="str">
        <f t="shared" ref="P816:P823" si="195">IF(ISNUMBER(SEARCH("CLORPIRIFOS",K816)),"Chlorpyrifos",IF(ISNUMBER(SEARCH("TEBUCONAZOLE",K816)),"Tebuconazole",IF(ISNUMBER(SEARCH("ACID",K816)),"2,4-Dichlorophenoxyacetic acid",IF(ISNUMBER(SEARCH("ACETAMIPRID",K816)),"Acetamiprid",IF(ISNUMBER(SEARCH("NUFURON",K816)),"Metsulfuron",IF(ISNUMBER(SEARCH("MONOISOPROPYLAMINE",K816)),"Isopropylamine","FIX IT"))))))</f>
        <v>2,4-Dichlorophenoxyacetic acid</v>
      </c>
      <c r="Q816" t="str">
        <f>VLOOKUP(P816,[1]Sheet1!$A$1:$C$40,2,FALSE)</f>
        <v>2,4 D</v>
      </c>
      <c r="R816" t="str">
        <f>VLOOKUP(P816,[1]Sheet1!$A$1:$C$40,3,FALSE)</f>
        <v>Herbicide</v>
      </c>
    </row>
    <row r="817" spans="1:18" ht="22" customHeight="1" x14ac:dyDescent="0.3">
      <c r="A817" s="2">
        <v>43392</v>
      </c>
      <c r="B817" s="12" t="str">
        <f t="shared" si="182"/>
        <v>October, 2018</v>
      </c>
      <c r="C817" s="12" t="str">
        <f t="shared" si="183"/>
        <v>October, 2018´</v>
      </c>
      <c r="D817" s="3" t="s">
        <v>64</v>
      </c>
      <c r="E817" s="9" t="s">
        <v>1939</v>
      </c>
      <c r="F817" s="3" t="s">
        <v>12</v>
      </c>
      <c r="G817" s="3" t="s">
        <v>38</v>
      </c>
      <c r="H817" s="3" t="s">
        <v>656</v>
      </c>
      <c r="I817" s="3" t="s">
        <v>15</v>
      </c>
      <c r="J817" s="3" t="s">
        <v>35</v>
      </c>
      <c r="K817" s="3" t="s">
        <v>672</v>
      </c>
      <c r="L817" s="4">
        <v>9712</v>
      </c>
      <c r="M817" s="4">
        <v>9.7100000000000009</v>
      </c>
      <c r="N817" s="4">
        <v>211000</v>
      </c>
      <c r="O817">
        <f t="shared" si="179"/>
        <v>21.725700164744644</v>
      </c>
      <c r="P817" s="11" t="s">
        <v>1921</v>
      </c>
      <c r="Q817" t="str">
        <f>VLOOKUP(P817,[1]Sheet1!$A$1:$C$40,2,FALSE)</f>
        <v>Nuprid</v>
      </c>
      <c r="R817" t="str">
        <f>VLOOKUP(P817,[1]Sheet1!$A$1:$C$40,3,FALSE)</f>
        <v>Insecticide</v>
      </c>
    </row>
    <row r="818" spans="1:18" ht="22" customHeight="1" x14ac:dyDescent="0.3">
      <c r="A818" s="5">
        <v>43391</v>
      </c>
      <c r="B818" s="12" t="str">
        <f t="shared" si="182"/>
        <v>October, 2018</v>
      </c>
      <c r="C818" s="12" t="str">
        <f t="shared" si="183"/>
        <v>October, 2018´</v>
      </c>
      <c r="D818" s="6" t="s">
        <v>64</v>
      </c>
      <c r="E818" s="13" t="s">
        <v>1939</v>
      </c>
      <c r="F818" s="6" t="s">
        <v>12</v>
      </c>
      <c r="G818" s="6" t="s">
        <v>242</v>
      </c>
      <c r="H818" s="6" t="s">
        <v>14</v>
      </c>
      <c r="I818" s="6" t="s">
        <v>15</v>
      </c>
      <c r="J818" s="6" t="s">
        <v>280</v>
      </c>
      <c r="K818" s="6" t="s">
        <v>659</v>
      </c>
      <c r="L818" s="7">
        <v>125280</v>
      </c>
      <c r="M818" s="7">
        <v>125.28</v>
      </c>
      <c r="N818" s="7">
        <v>1036000</v>
      </c>
      <c r="O818">
        <f t="shared" si="179"/>
        <v>8.2694763729246485</v>
      </c>
      <c r="P818" s="11" t="s">
        <v>1917</v>
      </c>
      <c r="Q818" t="str">
        <f>VLOOKUP(P818,[1]Sheet1!$A$1:$C$40,2,FALSE)</f>
        <v>Nuquat</v>
      </c>
      <c r="R818" t="str">
        <f>VLOOKUP(P818,[1]Sheet1!$A$1:$C$40,3,FALSE)</f>
        <v>Herbicide</v>
      </c>
    </row>
    <row r="819" spans="1:18" ht="22" customHeight="1" x14ac:dyDescent="0.3">
      <c r="A819" s="2">
        <v>43390</v>
      </c>
      <c r="B819" s="12" t="str">
        <f t="shared" si="182"/>
        <v>October, 2018</v>
      </c>
      <c r="C819" s="12" t="str">
        <f t="shared" si="183"/>
        <v>October, 2018´</v>
      </c>
      <c r="D819" s="3" t="s">
        <v>37</v>
      </c>
      <c r="E819" s="9" t="s">
        <v>1939</v>
      </c>
      <c r="F819" s="3" t="s">
        <v>20</v>
      </c>
      <c r="G819" s="3" t="s">
        <v>579</v>
      </c>
      <c r="H819" s="3" t="s">
        <v>28</v>
      </c>
      <c r="I819" s="3" t="s">
        <v>21</v>
      </c>
      <c r="J819" s="3" t="s">
        <v>29</v>
      </c>
      <c r="K819" s="3" t="s">
        <v>673</v>
      </c>
      <c r="L819" s="4">
        <v>122760</v>
      </c>
      <c r="M819" s="4">
        <v>122.76</v>
      </c>
      <c r="N819" s="4">
        <v>1056000</v>
      </c>
      <c r="O819">
        <f t="shared" si="179"/>
        <v>8.6021505376344081</v>
      </c>
      <c r="P819" t="str">
        <f t="shared" si="195"/>
        <v>2,4-Dichlorophenoxyacetic acid</v>
      </c>
      <c r="Q819" t="str">
        <f>VLOOKUP(P819,[1]Sheet1!$A$1:$C$40,2,FALSE)</f>
        <v>2,4 D</v>
      </c>
      <c r="R819" t="str">
        <f>VLOOKUP(P819,[1]Sheet1!$A$1:$C$40,3,FALSE)</f>
        <v>Herbicide</v>
      </c>
    </row>
    <row r="820" spans="1:18" ht="22" customHeight="1" x14ac:dyDescent="0.3">
      <c r="A820" s="5">
        <v>43390</v>
      </c>
      <c r="B820" s="12" t="str">
        <f t="shared" si="182"/>
        <v>October, 2018</v>
      </c>
      <c r="C820" s="12" t="str">
        <f t="shared" si="183"/>
        <v>October, 2018´</v>
      </c>
      <c r="D820" s="6" t="s">
        <v>37</v>
      </c>
      <c r="E820" s="13" t="s">
        <v>1939</v>
      </c>
      <c r="F820" s="6" t="s">
        <v>20</v>
      </c>
      <c r="G820" s="6" t="s">
        <v>579</v>
      </c>
      <c r="H820" s="6" t="s">
        <v>28</v>
      </c>
      <c r="I820" s="6" t="s">
        <v>21</v>
      </c>
      <c r="J820" s="6" t="s">
        <v>29</v>
      </c>
      <c r="K820" s="6" t="s">
        <v>673</v>
      </c>
      <c r="L820" s="7">
        <v>122760</v>
      </c>
      <c r="M820" s="7">
        <v>122.76</v>
      </c>
      <c r="N820" s="7">
        <v>1056000</v>
      </c>
      <c r="O820">
        <f t="shared" si="179"/>
        <v>8.6021505376344081</v>
      </c>
      <c r="P820" t="str">
        <f t="shared" si="195"/>
        <v>2,4-Dichlorophenoxyacetic acid</v>
      </c>
      <c r="Q820" t="str">
        <f>VLOOKUP(P820,[1]Sheet1!$A$1:$C$40,2,FALSE)</f>
        <v>2,4 D</v>
      </c>
      <c r="R820" t="str">
        <f>VLOOKUP(P820,[1]Sheet1!$A$1:$C$40,3,FALSE)</f>
        <v>Herbicide</v>
      </c>
    </row>
    <row r="821" spans="1:18" ht="22" customHeight="1" x14ac:dyDescent="0.3">
      <c r="A821" s="2">
        <v>43386</v>
      </c>
      <c r="B821" s="12" t="str">
        <f t="shared" si="182"/>
        <v>October, 2018</v>
      </c>
      <c r="C821" s="12" t="str">
        <f t="shared" si="183"/>
        <v>October, 2018´</v>
      </c>
      <c r="D821" s="3" t="s">
        <v>37</v>
      </c>
      <c r="E821" s="9" t="s">
        <v>1939</v>
      </c>
      <c r="F821" s="3" t="s">
        <v>20</v>
      </c>
      <c r="G821" s="3" t="s">
        <v>171</v>
      </c>
      <c r="H821" s="3" t="s">
        <v>34</v>
      </c>
      <c r="I821" s="3" t="s">
        <v>21</v>
      </c>
      <c r="J821" s="3" t="s">
        <v>29</v>
      </c>
      <c r="K821" s="3" t="s">
        <v>674</v>
      </c>
      <c r="L821" s="4">
        <v>93500</v>
      </c>
      <c r="M821" s="4">
        <v>93.5</v>
      </c>
      <c r="N821" s="4">
        <v>1388000</v>
      </c>
      <c r="O821">
        <f t="shared" si="179"/>
        <v>14.844919786096257</v>
      </c>
      <c r="P821" t="str">
        <f t="shared" si="195"/>
        <v>2,4-Dichlorophenoxyacetic acid</v>
      </c>
      <c r="Q821" t="str">
        <f>VLOOKUP(P821,[1]Sheet1!$A$1:$C$40,2,FALSE)</f>
        <v>2,4 D</v>
      </c>
      <c r="R821" t="str">
        <f>VLOOKUP(P821,[1]Sheet1!$A$1:$C$40,3,FALSE)</f>
        <v>Herbicide</v>
      </c>
    </row>
    <row r="822" spans="1:18" ht="22" customHeight="1" x14ac:dyDescent="0.3">
      <c r="A822" s="5">
        <v>43386</v>
      </c>
      <c r="B822" s="12" t="str">
        <f t="shared" si="182"/>
        <v>October, 2018</v>
      </c>
      <c r="C822" s="12" t="str">
        <f t="shared" si="183"/>
        <v>October, 2018´</v>
      </c>
      <c r="D822" s="6" t="s">
        <v>37</v>
      </c>
      <c r="E822" s="13" t="s">
        <v>1939</v>
      </c>
      <c r="F822" s="6" t="s">
        <v>20</v>
      </c>
      <c r="G822" s="6" t="s">
        <v>579</v>
      </c>
      <c r="H822" s="6" t="s">
        <v>28</v>
      </c>
      <c r="I822" s="6" t="s">
        <v>21</v>
      </c>
      <c r="J822" s="6" t="s">
        <v>29</v>
      </c>
      <c r="K822" s="6" t="s">
        <v>675</v>
      </c>
      <c r="L822" s="7">
        <v>81840</v>
      </c>
      <c r="M822" s="7">
        <v>81.84</v>
      </c>
      <c r="N822" s="7">
        <v>704000</v>
      </c>
      <c r="O822">
        <f t="shared" si="179"/>
        <v>8.6021505376344081</v>
      </c>
      <c r="P822" t="str">
        <f t="shared" si="195"/>
        <v>2,4-Dichlorophenoxyacetic acid</v>
      </c>
      <c r="Q822" t="str">
        <f>VLOOKUP(P822,[1]Sheet1!$A$1:$C$40,2,FALSE)</f>
        <v>2,4 D</v>
      </c>
      <c r="R822" t="str">
        <f>VLOOKUP(P822,[1]Sheet1!$A$1:$C$40,3,FALSE)</f>
        <v>Herbicide</v>
      </c>
    </row>
    <row r="823" spans="1:18" ht="22" customHeight="1" x14ac:dyDescent="0.3">
      <c r="A823" s="2">
        <v>43383</v>
      </c>
      <c r="B823" s="12" t="str">
        <f t="shared" si="182"/>
        <v>October, 2018</v>
      </c>
      <c r="C823" s="12" t="str">
        <f t="shared" si="183"/>
        <v>October, 2018´</v>
      </c>
      <c r="D823" s="3" t="s">
        <v>37</v>
      </c>
      <c r="E823" s="9" t="s">
        <v>1939</v>
      </c>
      <c r="F823" s="3" t="s">
        <v>20</v>
      </c>
      <c r="G823" s="3" t="s">
        <v>579</v>
      </c>
      <c r="H823" s="3" t="s">
        <v>28</v>
      </c>
      <c r="I823" s="3" t="s">
        <v>21</v>
      </c>
      <c r="J823" s="3" t="s">
        <v>29</v>
      </c>
      <c r="K823" s="3" t="s">
        <v>676</v>
      </c>
      <c r="L823" s="4">
        <v>122760</v>
      </c>
      <c r="M823" s="4">
        <v>122.76</v>
      </c>
      <c r="N823" s="4">
        <v>1056000</v>
      </c>
      <c r="O823">
        <f t="shared" ref="O823:O886" si="196">N823/L823</f>
        <v>8.6021505376344081</v>
      </c>
      <c r="P823" t="str">
        <f t="shared" si="195"/>
        <v>2,4-Dichlorophenoxyacetic acid</v>
      </c>
      <c r="Q823" t="str">
        <f>VLOOKUP(P823,[1]Sheet1!$A$1:$C$40,2,FALSE)</f>
        <v>2,4 D</v>
      </c>
      <c r="R823" t="str">
        <f>VLOOKUP(P823,[1]Sheet1!$A$1:$C$40,3,FALSE)</f>
        <v>Herbicide</v>
      </c>
    </row>
    <row r="824" spans="1:18" ht="22" customHeight="1" x14ac:dyDescent="0.3">
      <c r="A824" s="5">
        <v>43383</v>
      </c>
      <c r="B824" s="12" t="str">
        <f t="shared" si="182"/>
        <v>October, 2018</v>
      </c>
      <c r="C824" s="12" t="str">
        <f t="shared" si="183"/>
        <v>October, 2018´</v>
      </c>
      <c r="D824" s="6" t="s">
        <v>37</v>
      </c>
      <c r="E824" s="13" t="s">
        <v>1939</v>
      </c>
      <c r="F824" s="6" t="s">
        <v>20</v>
      </c>
      <c r="G824" s="6" t="s">
        <v>38</v>
      </c>
      <c r="H824" s="6" t="s">
        <v>39</v>
      </c>
      <c r="I824" s="6" t="s">
        <v>21</v>
      </c>
      <c r="J824" s="6" t="s">
        <v>40</v>
      </c>
      <c r="K824" s="6" t="s">
        <v>677</v>
      </c>
      <c r="L824" s="7">
        <v>64140</v>
      </c>
      <c r="M824" s="7">
        <v>64.14</v>
      </c>
      <c r="N824" s="7">
        <v>453000</v>
      </c>
      <c r="O824">
        <f t="shared" si="196"/>
        <v>7.06267539756782</v>
      </c>
      <c r="P824" t="str">
        <f t="shared" ref="P824:P883" si="197">IF(ISNUMBER(SEARCH("IMAZETHAPYR",K824)),"Imazethapyr",IF(ISNUMBER(SEARCH("NIPPON 40",K824)),"Nicosulfuron",IF(ISNUMBER(SEARCH("PICLORAM",K824)),"Picloram",IF(ISNUMBER(SEARCH("GLYPHOSATE",K824)),"Glyphosate",IF(ISNUMBER(SEARCH("FLUTRIAFOL",K824)),"Flutriafol",IF(ISNUMBER(SEARCH("IMIDACLOPRID",K824)),"Imidacloprid",IF(ISNUMBER(SEARCH("CYHALOTHRIN",K824)),"Cyhalothrin","FIX IT")))))))</f>
        <v>Cyhalothrin</v>
      </c>
      <c r="Q824" t="str">
        <f>VLOOKUP(P824,[1]Sheet1!$A$1:$C$40,2,FALSE)</f>
        <v>Kaiso</v>
      </c>
      <c r="R824" t="str">
        <f>VLOOKUP(P824,[1]Sheet1!$A$1:$C$40,3,FALSE)</f>
        <v>Pesticide</v>
      </c>
    </row>
    <row r="825" spans="1:18" ht="22" customHeight="1" x14ac:dyDescent="0.3">
      <c r="A825" s="2">
        <v>43383</v>
      </c>
      <c r="B825" s="12" t="str">
        <f t="shared" si="182"/>
        <v>October, 2018</v>
      </c>
      <c r="C825" s="12" t="str">
        <f t="shared" si="183"/>
        <v>October, 2018´</v>
      </c>
      <c r="D825" s="3" t="s">
        <v>37</v>
      </c>
      <c r="E825" s="9" t="s">
        <v>1939</v>
      </c>
      <c r="F825" s="3" t="s">
        <v>20</v>
      </c>
      <c r="G825" s="3" t="s">
        <v>579</v>
      </c>
      <c r="H825" s="3" t="s">
        <v>28</v>
      </c>
      <c r="I825" s="3" t="s">
        <v>21</v>
      </c>
      <c r="J825" s="3" t="s">
        <v>29</v>
      </c>
      <c r="K825" s="3" t="s">
        <v>673</v>
      </c>
      <c r="L825" s="4">
        <v>122760</v>
      </c>
      <c r="M825" s="4">
        <v>122.76</v>
      </c>
      <c r="N825" s="4">
        <v>1056000</v>
      </c>
      <c r="O825">
        <f t="shared" si="196"/>
        <v>8.6021505376344081</v>
      </c>
      <c r="P825" t="str">
        <f t="shared" ref="P825:P832" si="198">IF(ISNUMBER(SEARCH("CLORPIRIFOS",K825)),"Chlorpyrifos",IF(ISNUMBER(SEARCH("TEBUCONAZOLE",K825)),"Tebuconazole",IF(ISNUMBER(SEARCH("ACID",K825)),"2,4-Dichlorophenoxyacetic acid",IF(ISNUMBER(SEARCH("ACETAMIPRID",K825)),"Acetamiprid",IF(ISNUMBER(SEARCH("NUFURON",K825)),"Metsulfuron",IF(ISNUMBER(SEARCH("MONOISOPROPYLAMINE",K825)),"Isopropylamine","FIX IT"))))))</f>
        <v>2,4-Dichlorophenoxyacetic acid</v>
      </c>
      <c r="Q825" t="str">
        <f>VLOOKUP(P825,[1]Sheet1!$A$1:$C$40,2,FALSE)</f>
        <v>2,4 D</v>
      </c>
      <c r="R825" t="str">
        <f>VLOOKUP(P825,[1]Sheet1!$A$1:$C$40,3,FALSE)</f>
        <v>Herbicide</v>
      </c>
    </row>
    <row r="826" spans="1:18" ht="22" customHeight="1" x14ac:dyDescent="0.3">
      <c r="A826" s="2">
        <v>43380</v>
      </c>
      <c r="B826" s="12" t="str">
        <f t="shared" si="182"/>
        <v>October, 2018</v>
      </c>
      <c r="C826" s="12" t="str">
        <f t="shared" si="183"/>
        <v>October, 2018´</v>
      </c>
      <c r="D826" s="3" t="s">
        <v>37</v>
      </c>
      <c r="E826" s="13" t="s">
        <v>1939</v>
      </c>
      <c r="F826" s="3" t="s">
        <v>20</v>
      </c>
      <c r="G826" s="3" t="s">
        <v>180</v>
      </c>
      <c r="H826" s="3" t="s">
        <v>14</v>
      </c>
      <c r="I826" s="3" t="s">
        <v>21</v>
      </c>
      <c r="J826" s="3" t="s">
        <v>31</v>
      </c>
      <c r="K826" s="3" t="s">
        <v>678</v>
      </c>
      <c r="L826" s="4">
        <v>18180</v>
      </c>
      <c r="M826" s="4">
        <v>18.18</v>
      </c>
      <c r="N826" s="4">
        <v>260000</v>
      </c>
      <c r="O826">
        <f t="shared" si="196"/>
        <v>14.301430143014301</v>
      </c>
      <c r="P826" t="str">
        <f t="shared" si="198"/>
        <v>Tebuconazole</v>
      </c>
      <c r="Q826" t="str">
        <f>VLOOKUP(P826,[1]Sheet1!$A$1:$C$40,2,FALSE)</f>
        <v>Torque</v>
      </c>
      <c r="R826" t="str">
        <f>VLOOKUP(P826,[1]Sheet1!$A$1:$C$40,3,FALSE)</f>
        <v>Fungicide</v>
      </c>
    </row>
    <row r="827" spans="1:18" ht="22" customHeight="1" x14ac:dyDescent="0.3">
      <c r="A827" s="2">
        <v>43378</v>
      </c>
      <c r="B827" s="12" t="str">
        <f t="shared" si="182"/>
        <v>October, 2018</v>
      </c>
      <c r="C827" s="12" t="str">
        <f t="shared" si="183"/>
        <v>October, 2018´</v>
      </c>
      <c r="D827" s="3" t="s">
        <v>37</v>
      </c>
      <c r="E827" s="9" t="s">
        <v>1939</v>
      </c>
      <c r="F827" s="3" t="s">
        <v>20</v>
      </c>
      <c r="G827" s="3" t="s">
        <v>42</v>
      </c>
      <c r="H827" s="3" t="s">
        <v>104</v>
      </c>
      <c r="I827" s="3" t="s">
        <v>21</v>
      </c>
      <c r="J827" s="3" t="s">
        <v>165</v>
      </c>
      <c r="K827" s="3" t="s">
        <v>679</v>
      </c>
      <c r="L827" s="4">
        <v>20280</v>
      </c>
      <c r="M827" s="4">
        <v>20.28</v>
      </c>
      <c r="N827" s="4">
        <v>273000</v>
      </c>
      <c r="O827">
        <f t="shared" si="196"/>
        <v>13.461538461538462</v>
      </c>
      <c r="P827" t="str">
        <f>IF(ISNUMBER(SEARCH("FLUAZINAN",K827)),"Fluazinan",IF(ISNUMBER(SEARCH("CYPERMETHRIN",K827)),"Cypermethrin",IF(ISNUMBER(SEARCH("IMAZETAPIR",K827)),"Imazetapyr",IF(ISNUMBER(SEARCH("FIPRONIL",K827)),"Fipronil","FIX IT"))))</f>
        <v>Cypermethrin</v>
      </c>
      <c r="Q827" t="str">
        <f>VLOOKUP(P827,[1]Sheet1!$A$1:$C$40,2,FALSE)</f>
        <v>Not Identified</v>
      </c>
      <c r="R827" t="str">
        <f>VLOOKUP(P827,[1]Sheet1!$A$1:$C$40,3,FALSE)</f>
        <v>Insecticide</v>
      </c>
    </row>
    <row r="828" spans="1:18" ht="22" customHeight="1" x14ac:dyDescent="0.3">
      <c r="A828" s="2">
        <v>43376</v>
      </c>
      <c r="B828" s="12" t="str">
        <f t="shared" si="182"/>
        <v>October, 2018</v>
      </c>
      <c r="C828" s="12" t="str">
        <f t="shared" si="183"/>
        <v>October, 2018´</v>
      </c>
      <c r="D828" s="3" t="s">
        <v>37</v>
      </c>
      <c r="E828" s="13" t="s">
        <v>1939</v>
      </c>
      <c r="F828" s="3" t="s">
        <v>20</v>
      </c>
      <c r="G828" s="3" t="s">
        <v>171</v>
      </c>
      <c r="H828" s="3" t="s">
        <v>34</v>
      </c>
      <c r="I828" s="3" t="s">
        <v>21</v>
      </c>
      <c r="J828" s="3" t="s">
        <v>29</v>
      </c>
      <c r="K828" s="3" t="s">
        <v>680</v>
      </c>
      <c r="L828" s="4">
        <v>93500</v>
      </c>
      <c r="M828" s="4">
        <v>93.5</v>
      </c>
      <c r="N828" s="4">
        <v>1388000</v>
      </c>
      <c r="O828">
        <f t="shared" si="196"/>
        <v>14.844919786096257</v>
      </c>
      <c r="P828" t="str">
        <f t="shared" si="198"/>
        <v>2,4-Dichlorophenoxyacetic acid</v>
      </c>
      <c r="Q828" t="str">
        <f>VLOOKUP(P828,[1]Sheet1!$A$1:$C$40,2,FALSE)</f>
        <v>2,4 D</v>
      </c>
      <c r="R828" t="str">
        <f>VLOOKUP(P828,[1]Sheet1!$A$1:$C$40,3,FALSE)</f>
        <v>Herbicide</v>
      </c>
    </row>
    <row r="829" spans="1:18" ht="22" customHeight="1" x14ac:dyDescent="0.3">
      <c r="A829" s="5">
        <v>43376</v>
      </c>
      <c r="B829" s="12" t="str">
        <f t="shared" si="182"/>
        <v>October, 2018</v>
      </c>
      <c r="C829" s="12" t="str">
        <f t="shared" si="183"/>
        <v>October, 2018´</v>
      </c>
      <c r="D829" s="6" t="s">
        <v>37</v>
      </c>
      <c r="E829" s="9" t="s">
        <v>1939</v>
      </c>
      <c r="F829" s="6" t="s">
        <v>20</v>
      </c>
      <c r="G829" s="6" t="s">
        <v>171</v>
      </c>
      <c r="H829" s="6" t="s">
        <v>34</v>
      </c>
      <c r="I829" s="6" t="s">
        <v>21</v>
      </c>
      <c r="J829" s="6" t="s">
        <v>29</v>
      </c>
      <c r="K829" s="6" t="s">
        <v>681</v>
      </c>
      <c r="L829" s="7">
        <v>93500</v>
      </c>
      <c r="M829" s="7">
        <v>93.5</v>
      </c>
      <c r="N829" s="7">
        <v>1388000</v>
      </c>
      <c r="O829">
        <f t="shared" si="196"/>
        <v>14.844919786096257</v>
      </c>
      <c r="P829" t="str">
        <f t="shared" si="198"/>
        <v>2,4-Dichlorophenoxyacetic acid</v>
      </c>
      <c r="Q829" t="str">
        <f>VLOOKUP(P829,[1]Sheet1!$A$1:$C$40,2,FALSE)</f>
        <v>2,4 D</v>
      </c>
      <c r="R829" t="str">
        <f>VLOOKUP(P829,[1]Sheet1!$A$1:$C$40,3,FALSE)</f>
        <v>Herbicide</v>
      </c>
    </row>
    <row r="830" spans="1:18" ht="22" customHeight="1" x14ac:dyDescent="0.3">
      <c r="A830" s="5">
        <v>43376</v>
      </c>
      <c r="B830" s="12" t="str">
        <f t="shared" si="182"/>
        <v>October, 2018</v>
      </c>
      <c r="C830" s="12" t="str">
        <f t="shared" si="183"/>
        <v>October, 2018´</v>
      </c>
      <c r="D830" s="6" t="s">
        <v>37</v>
      </c>
      <c r="E830" s="13" t="s">
        <v>1939</v>
      </c>
      <c r="F830" s="6" t="s">
        <v>20</v>
      </c>
      <c r="G830" s="6" t="s">
        <v>171</v>
      </c>
      <c r="H830" s="6" t="s">
        <v>34</v>
      </c>
      <c r="I830" s="6" t="s">
        <v>21</v>
      </c>
      <c r="J830" s="6" t="s">
        <v>29</v>
      </c>
      <c r="K830" s="6" t="s">
        <v>680</v>
      </c>
      <c r="L830" s="7">
        <v>93500</v>
      </c>
      <c r="M830" s="7">
        <v>93.5</v>
      </c>
      <c r="N830" s="7">
        <v>1388000</v>
      </c>
      <c r="O830">
        <f t="shared" si="196"/>
        <v>14.844919786096257</v>
      </c>
      <c r="P830" t="str">
        <f t="shared" si="198"/>
        <v>2,4-Dichlorophenoxyacetic acid</v>
      </c>
      <c r="Q830" t="str">
        <f>VLOOKUP(P830,[1]Sheet1!$A$1:$C$40,2,FALSE)</f>
        <v>2,4 D</v>
      </c>
      <c r="R830" t="str">
        <f>VLOOKUP(P830,[1]Sheet1!$A$1:$C$40,3,FALSE)</f>
        <v>Herbicide</v>
      </c>
    </row>
    <row r="831" spans="1:18" ht="22" customHeight="1" x14ac:dyDescent="0.3">
      <c r="A831" s="2">
        <v>43376</v>
      </c>
      <c r="B831" s="12" t="str">
        <f t="shared" si="182"/>
        <v>October, 2018</v>
      </c>
      <c r="C831" s="12" t="str">
        <f t="shared" si="183"/>
        <v>October, 2018´</v>
      </c>
      <c r="D831" s="3" t="s">
        <v>37</v>
      </c>
      <c r="E831" s="9" t="s">
        <v>1939</v>
      </c>
      <c r="F831" s="3" t="s">
        <v>20</v>
      </c>
      <c r="G831" s="3" t="s">
        <v>171</v>
      </c>
      <c r="H831" s="3" t="s">
        <v>34</v>
      </c>
      <c r="I831" s="3" t="s">
        <v>21</v>
      </c>
      <c r="J831" s="3" t="s">
        <v>29</v>
      </c>
      <c r="K831" s="3" t="s">
        <v>681</v>
      </c>
      <c r="L831" s="4">
        <v>93500</v>
      </c>
      <c r="M831" s="4">
        <v>93.5</v>
      </c>
      <c r="N831" s="4">
        <v>1388000</v>
      </c>
      <c r="O831">
        <f t="shared" si="196"/>
        <v>14.844919786096257</v>
      </c>
      <c r="P831" t="str">
        <f t="shared" si="198"/>
        <v>2,4-Dichlorophenoxyacetic acid</v>
      </c>
      <c r="Q831" t="str">
        <f>VLOOKUP(P831,[1]Sheet1!$A$1:$C$40,2,FALSE)</f>
        <v>2,4 D</v>
      </c>
      <c r="R831" t="str">
        <f>VLOOKUP(P831,[1]Sheet1!$A$1:$C$40,3,FALSE)</f>
        <v>Herbicide</v>
      </c>
    </row>
    <row r="832" spans="1:18" ht="22" customHeight="1" x14ac:dyDescent="0.3">
      <c r="A832" s="5">
        <v>43375</v>
      </c>
      <c r="B832" s="12" t="str">
        <f t="shared" si="182"/>
        <v>October, 2018</v>
      </c>
      <c r="C832" s="12" t="str">
        <f t="shared" si="183"/>
        <v>October, 2018´</v>
      </c>
      <c r="D832" s="6" t="s">
        <v>37</v>
      </c>
      <c r="E832" s="13" t="s">
        <v>1939</v>
      </c>
      <c r="F832" s="6" t="s">
        <v>20</v>
      </c>
      <c r="G832" s="6" t="s">
        <v>579</v>
      </c>
      <c r="H832" s="6" t="s">
        <v>28</v>
      </c>
      <c r="I832" s="6" t="s">
        <v>21</v>
      </c>
      <c r="J832" s="6" t="s">
        <v>29</v>
      </c>
      <c r="K832" s="6" t="s">
        <v>673</v>
      </c>
      <c r="L832" s="7">
        <v>122760</v>
      </c>
      <c r="M832" s="7">
        <v>122.76</v>
      </c>
      <c r="N832" s="7">
        <v>1056000</v>
      </c>
      <c r="O832">
        <f t="shared" si="196"/>
        <v>8.6021505376344081</v>
      </c>
      <c r="P832" t="str">
        <f t="shared" si="198"/>
        <v>2,4-Dichlorophenoxyacetic acid</v>
      </c>
      <c r="Q832" t="str">
        <f>VLOOKUP(P832,[1]Sheet1!$A$1:$C$40,2,FALSE)</f>
        <v>2,4 D</v>
      </c>
      <c r="R832" t="str">
        <f>VLOOKUP(P832,[1]Sheet1!$A$1:$C$40,3,FALSE)</f>
        <v>Herbicide</v>
      </c>
    </row>
    <row r="833" spans="1:18" ht="22" customHeight="1" x14ac:dyDescent="0.3">
      <c r="A833" s="2">
        <v>43374</v>
      </c>
      <c r="B833" s="12" t="str">
        <f t="shared" si="182"/>
        <v>October, 2018</v>
      </c>
      <c r="C833" s="12" t="str">
        <f t="shared" si="183"/>
        <v>October, 2018´</v>
      </c>
      <c r="D833" s="3" t="s">
        <v>64</v>
      </c>
      <c r="E833" s="9" t="s">
        <v>1939</v>
      </c>
      <c r="F833" s="3" t="s">
        <v>12</v>
      </c>
      <c r="G833" s="3" t="s">
        <v>242</v>
      </c>
      <c r="H833" s="3" t="s">
        <v>14</v>
      </c>
      <c r="I833" s="3" t="s">
        <v>15</v>
      </c>
      <c r="J833" s="3" t="s">
        <v>280</v>
      </c>
      <c r="K833" s="3" t="s">
        <v>682</v>
      </c>
      <c r="L833" s="4">
        <v>125280</v>
      </c>
      <c r="M833" s="4">
        <v>125.28</v>
      </c>
      <c r="N833" s="4">
        <v>1036000</v>
      </c>
      <c r="O833">
        <f t="shared" si="196"/>
        <v>8.2694763729246485</v>
      </c>
      <c r="P833" t="str">
        <f t="shared" ref="P833:P834" si="199">IF(ISNUMBER(SEARCH("XYLENE",K833)),"Xylene",IF(ISNUMBER(SEARCH("PARAQUAT",K833)),"Paraquat",IF(ISNUMBER(SEARCH("LUFENURON",K833)),"Lufenuron",IF(ISNUMBER(SEARCH("CLETHODIM",K833)),"Clethodim",IF(ISNUMBER(SEARCH("ABAMECTIN",K833)),"Abamectin")))))</f>
        <v>Paraquat</v>
      </c>
      <c r="Q833" t="str">
        <f>VLOOKUP(P833,[1]Sheet1!$A$1:$C$40,2,FALSE)</f>
        <v>Nuquat</v>
      </c>
      <c r="R833" t="str">
        <f>VLOOKUP(P833,[1]Sheet1!$A$1:$C$40,3,FALSE)</f>
        <v>Herbicide</v>
      </c>
    </row>
    <row r="834" spans="1:18" ht="22" customHeight="1" x14ac:dyDescent="0.3">
      <c r="A834" s="5">
        <v>43374</v>
      </c>
      <c r="B834" s="12" t="str">
        <f t="shared" si="182"/>
        <v>October, 2018</v>
      </c>
      <c r="C834" s="12" t="str">
        <f t="shared" si="183"/>
        <v>October, 2018´</v>
      </c>
      <c r="D834" s="6" t="s">
        <v>64</v>
      </c>
      <c r="E834" s="13" t="s">
        <v>1939</v>
      </c>
      <c r="F834" s="6" t="s">
        <v>12</v>
      </c>
      <c r="G834" s="6" t="s">
        <v>242</v>
      </c>
      <c r="H834" s="6" t="s">
        <v>14</v>
      </c>
      <c r="I834" s="6" t="s">
        <v>15</v>
      </c>
      <c r="J834" s="6" t="s">
        <v>280</v>
      </c>
      <c r="K834" s="6" t="s">
        <v>682</v>
      </c>
      <c r="L834" s="7">
        <v>125280</v>
      </c>
      <c r="M834" s="7">
        <v>125.28</v>
      </c>
      <c r="N834" s="7">
        <v>1036000</v>
      </c>
      <c r="O834">
        <f t="shared" si="196"/>
        <v>8.2694763729246485</v>
      </c>
      <c r="P834" t="str">
        <f t="shared" si="199"/>
        <v>Paraquat</v>
      </c>
      <c r="Q834" t="str">
        <f>VLOOKUP(P834,[1]Sheet1!$A$1:$C$40,2,FALSE)</f>
        <v>Nuquat</v>
      </c>
      <c r="R834" t="str">
        <f>VLOOKUP(P834,[1]Sheet1!$A$1:$C$40,3,FALSE)</f>
        <v>Herbicide</v>
      </c>
    </row>
    <row r="835" spans="1:18" ht="22" customHeight="1" x14ac:dyDescent="0.3">
      <c r="A835" s="2">
        <v>43371</v>
      </c>
      <c r="B835" s="12" t="str">
        <f t="shared" ref="B835:B898" si="200">TEXT(A835,"MMMM, YYYY")</f>
        <v>September, 2018</v>
      </c>
      <c r="C835" s="12" t="str">
        <f t="shared" ref="C835:C898" si="201">B835&amp;"´"</f>
        <v>September, 2018´</v>
      </c>
      <c r="D835" s="3" t="s">
        <v>64</v>
      </c>
      <c r="E835" s="9" t="s">
        <v>1939</v>
      </c>
      <c r="F835" s="3" t="s">
        <v>12</v>
      </c>
      <c r="G835" s="3" t="s">
        <v>38</v>
      </c>
      <c r="H835" s="3" t="s">
        <v>656</v>
      </c>
      <c r="I835" s="3" t="s">
        <v>15</v>
      </c>
      <c r="J835" s="3" t="s">
        <v>35</v>
      </c>
      <c r="K835" s="3" t="s">
        <v>683</v>
      </c>
      <c r="L835" s="4">
        <v>9712</v>
      </c>
      <c r="M835" s="4">
        <v>9.7100000000000009</v>
      </c>
      <c r="N835" s="4">
        <v>213000</v>
      </c>
      <c r="O835">
        <f t="shared" si="196"/>
        <v>21.93163097199341</v>
      </c>
      <c r="P835" t="str">
        <f t="shared" si="197"/>
        <v>Imidacloprid</v>
      </c>
      <c r="Q835" t="str">
        <f>VLOOKUP(P835,[1]Sheet1!$A$1:$C$40,2,FALSE)</f>
        <v>Nuprid</v>
      </c>
      <c r="R835" t="str">
        <f>VLOOKUP(P835,[1]Sheet1!$A$1:$C$40,3,FALSE)</f>
        <v>Insecticide</v>
      </c>
    </row>
    <row r="836" spans="1:18" ht="22" customHeight="1" x14ac:dyDescent="0.3">
      <c r="A836" s="2">
        <v>43369</v>
      </c>
      <c r="B836" s="12" t="str">
        <f t="shared" si="200"/>
        <v>September, 2018</v>
      </c>
      <c r="C836" s="12" t="str">
        <f t="shared" si="201"/>
        <v>September, 2018´</v>
      </c>
      <c r="D836" s="3" t="s">
        <v>64</v>
      </c>
      <c r="E836" s="13" t="s">
        <v>1939</v>
      </c>
      <c r="F836" s="3" t="s">
        <v>12</v>
      </c>
      <c r="G836" s="3" t="s">
        <v>203</v>
      </c>
      <c r="H836" s="3" t="s">
        <v>39</v>
      </c>
      <c r="I836" s="3" t="s">
        <v>15</v>
      </c>
      <c r="J836" s="3" t="s">
        <v>626</v>
      </c>
      <c r="K836" s="3" t="s">
        <v>631</v>
      </c>
      <c r="L836" s="4">
        <v>109760</v>
      </c>
      <c r="M836" s="4">
        <v>109.76</v>
      </c>
      <c r="N836" s="4">
        <v>885000</v>
      </c>
      <c r="O836">
        <f t="shared" si="196"/>
        <v>8.0630466472303208</v>
      </c>
      <c r="P836" t="str">
        <f t="shared" ref="P836:P838" si="202">IF(ISNUMBER(SEARCH("CIPERMET",K836)),"Cypermethrin",IF(ISNUMBER(SEARCH("MANFIL",K836)),"Mancozeb",IF(ISNUMBER(SEARCH("ISOPROPYLAMINE",K836)),"Isopropylamine",IF(ISNUMBER(SEARCH("CARBENDAZIN",K836)),"Carbendazin",IF(ISNUMBER(SEARCH("CHLORPYRIFOS",K836)),"Chlorpyrifos","FIX IT")))))</f>
        <v>Mancozeb</v>
      </c>
      <c r="Q836" t="str">
        <f>VLOOKUP(P836,[1]Sheet1!$A$1:$C$40,2,FALSE)</f>
        <v>Manfill 800 WP</v>
      </c>
      <c r="R836" t="str">
        <f>VLOOKUP(P836,[1]Sheet1!$A$1:$C$40,3,FALSE)</f>
        <v>Fungicide</v>
      </c>
    </row>
    <row r="837" spans="1:18" ht="22" customHeight="1" x14ac:dyDescent="0.3">
      <c r="A837" s="5">
        <v>43369</v>
      </c>
      <c r="B837" s="12" t="str">
        <f t="shared" si="200"/>
        <v>September, 2018</v>
      </c>
      <c r="C837" s="12" t="str">
        <f t="shared" si="201"/>
        <v>September, 2018´</v>
      </c>
      <c r="D837" s="6" t="s">
        <v>64</v>
      </c>
      <c r="E837" s="9" t="s">
        <v>1939</v>
      </c>
      <c r="F837" s="6" t="s">
        <v>12</v>
      </c>
      <c r="G837" s="6" t="s">
        <v>242</v>
      </c>
      <c r="H837" s="6" t="s">
        <v>14</v>
      </c>
      <c r="I837" s="6" t="s">
        <v>15</v>
      </c>
      <c r="J837" s="6" t="s">
        <v>280</v>
      </c>
      <c r="K837" s="6" t="s">
        <v>684</v>
      </c>
      <c r="L837" s="7">
        <v>125280</v>
      </c>
      <c r="M837" s="7">
        <v>125.28</v>
      </c>
      <c r="N837" s="7">
        <v>973000</v>
      </c>
      <c r="O837">
        <f t="shared" si="196"/>
        <v>7.7666028097062583</v>
      </c>
      <c r="P837" t="str">
        <f>IF(ISNUMBER(SEARCH("XYLENE",K837)),"Xylene",IF(ISNUMBER(SEARCH("PARAQUAT",K837)),"Paraquat",IF(ISNUMBER(SEARCH("LUFENURON",K837)),"Lufenuron",IF(ISNUMBER(SEARCH("CLETHODIM",K837)),"Clethodim",IF(ISNUMBER(SEARCH("ABAMECTIN",K837)),"Abamectin")))))</f>
        <v>Paraquat</v>
      </c>
      <c r="Q837" t="str">
        <f>VLOOKUP(P837,[1]Sheet1!$A$1:$C$40,2,FALSE)</f>
        <v>Nuquat</v>
      </c>
      <c r="R837" t="str">
        <f>VLOOKUP(P837,[1]Sheet1!$A$1:$C$40,3,FALSE)</f>
        <v>Herbicide</v>
      </c>
    </row>
    <row r="838" spans="1:18" ht="22" customHeight="1" x14ac:dyDescent="0.3">
      <c r="A838" s="2">
        <v>43369</v>
      </c>
      <c r="B838" s="12" t="str">
        <f t="shared" si="200"/>
        <v>September, 2018</v>
      </c>
      <c r="C838" s="12" t="str">
        <f t="shared" si="201"/>
        <v>September, 2018´</v>
      </c>
      <c r="D838" s="3" t="s">
        <v>64</v>
      </c>
      <c r="E838" s="13" t="s">
        <v>1939</v>
      </c>
      <c r="F838" s="3" t="s">
        <v>12</v>
      </c>
      <c r="G838" s="3" t="s">
        <v>203</v>
      </c>
      <c r="H838" s="3" t="s">
        <v>39</v>
      </c>
      <c r="I838" s="3" t="s">
        <v>15</v>
      </c>
      <c r="J838" s="3" t="s">
        <v>626</v>
      </c>
      <c r="K838" s="3" t="s">
        <v>631</v>
      </c>
      <c r="L838" s="4">
        <v>109760</v>
      </c>
      <c r="M838" s="4">
        <v>109.76</v>
      </c>
      <c r="N838" s="4">
        <v>885000</v>
      </c>
      <c r="O838">
        <f t="shared" si="196"/>
        <v>8.0630466472303208</v>
      </c>
      <c r="P838" t="str">
        <f t="shared" si="202"/>
        <v>Mancozeb</v>
      </c>
      <c r="Q838" t="str">
        <f>VLOOKUP(P838,[1]Sheet1!$A$1:$C$40,2,FALSE)</f>
        <v>Manfill 800 WP</v>
      </c>
      <c r="R838" t="str">
        <f>VLOOKUP(P838,[1]Sheet1!$A$1:$C$40,3,FALSE)</f>
        <v>Fungicide</v>
      </c>
    </row>
    <row r="839" spans="1:18" ht="22" customHeight="1" x14ac:dyDescent="0.3">
      <c r="A839" s="5">
        <v>43369</v>
      </c>
      <c r="B839" s="12" t="str">
        <f t="shared" si="200"/>
        <v>September, 2018</v>
      </c>
      <c r="C839" s="12" t="str">
        <f t="shared" si="201"/>
        <v>September, 2018´</v>
      </c>
      <c r="D839" s="6" t="s">
        <v>37</v>
      </c>
      <c r="E839" s="9" t="s">
        <v>1939</v>
      </c>
      <c r="F839" s="6" t="s">
        <v>20</v>
      </c>
      <c r="G839" s="6" t="s">
        <v>180</v>
      </c>
      <c r="H839" s="6" t="s">
        <v>14</v>
      </c>
      <c r="I839" s="6" t="s">
        <v>21</v>
      </c>
      <c r="J839" s="6" t="s">
        <v>54</v>
      </c>
      <c r="K839" s="6" t="s">
        <v>685</v>
      </c>
      <c r="L839" s="7">
        <v>20120</v>
      </c>
      <c r="M839" s="7">
        <v>20.12</v>
      </c>
      <c r="N839" s="7">
        <v>533000</v>
      </c>
      <c r="O839">
        <f t="shared" si="196"/>
        <v>26.491053677932406</v>
      </c>
      <c r="P839" t="s">
        <v>1914</v>
      </c>
      <c r="Q839" t="str">
        <f>VLOOKUP(P839,[1]Sheet1!$A$1:$C$40,2,FALSE)</f>
        <v>Fluazinan Pestanal</v>
      </c>
      <c r="R839" t="str">
        <f>VLOOKUP(P839,[1]Sheet1!$A$1:$C$40,3,FALSE)</f>
        <v>Fungicide</v>
      </c>
    </row>
    <row r="840" spans="1:18" ht="22" customHeight="1" x14ac:dyDescent="0.3">
      <c r="A840" s="2">
        <v>43369</v>
      </c>
      <c r="B840" s="12" t="str">
        <f t="shared" si="200"/>
        <v>September, 2018</v>
      </c>
      <c r="C840" s="12" t="str">
        <f t="shared" si="201"/>
        <v>September, 2018´</v>
      </c>
      <c r="D840" s="3" t="s">
        <v>64</v>
      </c>
      <c r="E840" s="13" t="s">
        <v>1939</v>
      </c>
      <c r="F840" s="3" t="s">
        <v>12</v>
      </c>
      <c r="G840" s="3" t="s">
        <v>203</v>
      </c>
      <c r="H840" s="3" t="s">
        <v>39</v>
      </c>
      <c r="I840" s="3" t="s">
        <v>15</v>
      </c>
      <c r="J840" s="3" t="s">
        <v>626</v>
      </c>
      <c r="K840" s="3" t="s">
        <v>631</v>
      </c>
      <c r="L840" s="4">
        <v>109760</v>
      </c>
      <c r="M840" s="4">
        <v>109.76</v>
      </c>
      <c r="N840" s="4">
        <v>885000</v>
      </c>
      <c r="O840">
        <f t="shared" si="196"/>
        <v>8.0630466472303208</v>
      </c>
      <c r="P840" t="str">
        <f t="shared" ref="P840" si="203">IF(ISNUMBER(SEARCH("CIPERMET",K840)),"Cypermethrin",IF(ISNUMBER(SEARCH("MANFIL",K840)),"Mancozeb",IF(ISNUMBER(SEARCH("ISOPROPYLAMINE",K840)),"Isopropylamine",IF(ISNUMBER(SEARCH("CARBENDAZIN",K840)),"Carbendazin",IF(ISNUMBER(SEARCH("CHLORPYRIFOS",K840)),"Chlorpyrifos","FIX IT")))))</f>
        <v>Mancozeb</v>
      </c>
      <c r="Q840" t="str">
        <f>VLOOKUP(P840,[1]Sheet1!$A$1:$C$40,2,FALSE)</f>
        <v>Manfill 800 WP</v>
      </c>
      <c r="R840" t="str">
        <f>VLOOKUP(P840,[1]Sheet1!$A$1:$C$40,3,FALSE)</f>
        <v>Fungicide</v>
      </c>
    </row>
    <row r="841" spans="1:18" ht="22" customHeight="1" x14ac:dyDescent="0.3">
      <c r="A841" s="2">
        <v>43369</v>
      </c>
      <c r="B841" s="12" t="str">
        <f t="shared" si="200"/>
        <v>September, 2018</v>
      </c>
      <c r="C841" s="12" t="str">
        <f t="shared" si="201"/>
        <v>September, 2018´</v>
      </c>
      <c r="D841" s="3" t="s">
        <v>64</v>
      </c>
      <c r="E841" s="9" t="s">
        <v>1939</v>
      </c>
      <c r="F841" s="3" t="s">
        <v>12</v>
      </c>
      <c r="G841" s="3" t="s">
        <v>242</v>
      </c>
      <c r="H841" s="3" t="s">
        <v>14</v>
      </c>
      <c r="I841" s="3" t="s">
        <v>15</v>
      </c>
      <c r="J841" s="3" t="s">
        <v>280</v>
      </c>
      <c r="K841" s="3" t="s">
        <v>684</v>
      </c>
      <c r="L841" s="4">
        <v>125280</v>
      </c>
      <c r="M841" s="4">
        <v>125.28</v>
      </c>
      <c r="N841" s="4">
        <v>973000</v>
      </c>
      <c r="O841">
        <f t="shared" si="196"/>
        <v>7.7666028097062583</v>
      </c>
      <c r="P841" t="str">
        <f t="shared" ref="P841" si="204">IF(ISNUMBER(SEARCH("XYLENE",K841)),"Xylene",IF(ISNUMBER(SEARCH("PARAQUAT",K841)),"Paraquat",IF(ISNUMBER(SEARCH("LUFENURON",K841)),"Lufenuron",IF(ISNUMBER(SEARCH("CLETHODIM",K841)),"Clethodim",IF(ISNUMBER(SEARCH("ABAMECTIN",K841)),"Abamectin")))))</f>
        <v>Paraquat</v>
      </c>
      <c r="Q841" t="str">
        <f>VLOOKUP(P841,[1]Sheet1!$A$1:$C$40,2,FALSE)</f>
        <v>Nuquat</v>
      </c>
      <c r="R841" t="str">
        <f>VLOOKUP(P841,[1]Sheet1!$A$1:$C$40,3,FALSE)</f>
        <v>Herbicide</v>
      </c>
    </row>
    <row r="842" spans="1:18" ht="22" customHeight="1" x14ac:dyDescent="0.3">
      <c r="A842" s="5">
        <v>43369</v>
      </c>
      <c r="B842" s="12" t="str">
        <f t="shared" si="200"/>
        <v>September, 2018</v>
      </c>
      <c r="C842" s="12" t="str">
        <f t="shared" si="201"/>
        <v>September, 2018´</v>
      </c>
      <c r="D842" s="6" t="s">
        <v>37</v>
      </c>
      <c r="E842" s="13" t="s">
        <v>1939</v>
      </c>
      <c r="F842" s="6" t="s">
        <v>20</v>
      </c>
      <c r="G842" s="6" t="s">
        <v>180</v>
      </c>
      <c r="H842" s="6" t="s">
        <v>14</v>
      </c>
      <c r="I842" s="6" t="s">
        <v>21</v>
      </c>
      <c r="J842" s="6" t="s">
        <v>24</v>
      </c>
      <c r="K842" s="6" t="s">
        <v>686</v>
      </c>
      <c r="L842" s="7">
        <v>100300</v>
      </c>
      <c r="M842" s="7">
        <v>100.3</v>
      </c>
      <c r="N842" s="7">
        <v>427000</v>
      </c>
      <c r="O842">
        <f t="shared" si="196"/>
        <v>4.2572283150548351</v>
      </c>
      <c r="P842" s="11" t="s">
        <v>1918</v>
      </c>
      <c r="Q842" t="str">
        <f>VLOOKUP(P842,[1]Sheet1!$A$1:$C$40,2,FALSE)</f>
        <v>Nufosate</v>
      </c>
      <c r="R842" t="str">
        <f>VLOOKUP(P842,[1]Sheet1!$A$1:$C$40,3,FALSE)</f>
        <v>Herbicide</v>
      </c>
    </row>
    <row r="843" spans="1:18" ht="22" customHeight="1" x14ac:dyDescent="0.3">
      <c r="A843" s="2">
        <v>43369</v>
      </c>
      <c r="B843" s="12" t="str">
        <f t="shared" si="200"/>
        <v>September, 2018</v>
      </c>
      <c r="C843" s="12" t="str">
        <f t="shared" si="201"/>
        <v>September, 2018´</v>
      </c>
      <c r="D843" s="3" t="s">
        <v>37</v>
      </c>
      <c r="E843" s="9" t="s">
        <v>1939</v>
      </c>
      <c r="F843" s="3" t="s">
        <v>20</v>
      </c>
      <c r="G843" s="3" t="s">
        <v>180</v>
      </c>
      <c r="H843" s="3" t="s">
        <v>14</v>
      </c>
      <c r="I843" s="3" t="s">
        <v>21</v>
      </c>
      <c r="J843" s="3" t="s">
        <v>24</v>
      </c>
      <c r="K843" s="3" t="s">
        <v>686</v>
      </c>
      <c r="L843" s="4">
        <v>100300</v>
      </c>
      <c r="M843" s="4">
        <v>100.3</v>
      </c>
      <c r="N843" s="4">
        <v>427000</v>
      </c>
      <c r="O843">
        <f t="shared" si="196"/>
        <v>4.2572283150548351</v>
      </c>
      <c r="P843" s="11" t="s">
        <v>1918</v>
      </c>
      <c r="Q843" t="str">
        <f>VLOOKUP(P843,[1]Sheet1!$A$1:$C$40,2,FALSE)</f>
        <v>Nufosate</v>
      </c>
      <c r="R843" t="str">
        <f>VLOOKUP(P843,[1]Sheet1!$A$1:$C$40,3,FALSE)</f>
        <v>Herbicide</v>
      </c>
    </row>
    <row r="844" spans="1:18" ht="22" customHeight="1" x14ac:dyDescent="0.3">
      <c r="A844" s="5">
        <v>43369</v>
      </c>
      <c r="B844" s="12" t="str">
        <f t="shared" si="200"/>
        <v>September, 2018</v>
      </c>
      <c r="C844" s="12" t="str">
        <f t="shared" si="201"/>
        <v>September, 2018´</v>
      </c>
      <c r="D844" s="6" t="s">
        <v>37</v>
      </c>
      <c r="E844" s="13" t="s">
        <v>1939</v>
      </c>
      <c r="F844" s="6" t="s">
        <v>20</v>
      </c>
      <c r="G844" s="6" t="s">
        <v>171</v>
      </c>
      <c r="H844" s="6" t="s">
        <v>34</v>
      </c>
      <c r="I844" s="6" t="s">
        <v>21</v>
      </c>
      <c r="J844" s="6" t="s">
        <v>29</v>
      </c>
      <c r="K844" s="6" t="s">
        <v>687</v>
      </c>
      <c r="L844" s="7">
        <v>93500</v>
      </c>
      <c r="M844" s="7">
        <v>93.5</v>
      </c>
      <c r="N844" s="7">
        <v>1477000</v>
      </c>
      <c r="O844">
        <f t="shared" si="196"/>
        <v>15.796791443850267</v>
      </c>
      <c r="P844" t="str">
        <f t="shared" ref="P844:P857" si="205">IF(ISNUMBER(SEARCH("CLORPIRIFOS",K844)),"Chlorpyrifos",IF(ISNUMBER(SEARCH("TEBUCONAZOLE",K844)),"Tebuconazole",IF(ISNUMBER(SEARCH("ACID",K844)),"2,4-Dichlorophenoxyacetic acid",IF(ISNUMBER(SEARCH("ACETAMIPRID",K844)),"Acetamiprid",IF(ISNUMBER(SEARCH("NUFURON",K844)),"Metsulfuron",IF(ISNUMBER(SEARCH("MONOISOPROPYLAMINE",K844)),"Isopropylamine","FIX IT"))))))</f>
        <v>2,4-Dichlorophenoxyacetic acid</v>
      </c>
      <c r="Q844" t="str">
        <f>VLOOKUP(P844,[1]Sheet1!$A$1:$C$40,2,FALSE)</f>
        <v>2,4 D</v>
      </c>
      <c r="R844" t="str">
        <f>VLOOKUP(P844,[1]Sheet1!$A$1:$C$40,3,FALSE)</f>
        <v>Herbicide</v>
      </c>
    </row>
    <row r="845" spans="1:18" ht="22" customHeight="1" x14ac:dyDescent="0.3">
      <c r="A845" s="5">
        <v>43369</v>
      </c>
      <c r="B845" s="12" t="str">
        <f t="shared" si="200"/>
        <v>September, 2018</v>
      </c>
      <c r="C845" s="12" t="str">
        <f t="shared" si="201"/>
        <v>September, 2018´</v>
      </c>
      <c r="D845" s="6" t="s">
        <v>64</v>
      </c>
      <c r="E845" s="9" t="s">
        <v>1939</v>
      </c>
      <c r="F845" s="6" t="s">
        <v>12</v>
      </c>
      <c r="G845" s="6" t="s">
        <v>242</v>
      </c>
      <c r="H845" s="6" t="s">
        <v>14</v>
      </c>
      <c r="I845" s="6" t="s">
        <v>15</v>
      </c>
      <c r="J845" s="6" t="s">
        <v>280</v>
      </c>
      <c r="K845" s="6" t="s">
        <v>688</v>
      </c>
      <c r="L845" s="7">
        <v>125280</v>
      </c>
      <c r="M845" s="7">
        <v>125.28</v>
      </c>
      <c r="N845" s="7">
        <v>973000</v>
      </c>
      <c r="O845">
        <f t="shared" si="196"/>
        <v>7.7666028097062583</v>
      </c>
      <c r="P845" t="str">
        <f t="shared" ref="P845" si="206">IF(ISNUMBER(SEARCH("XYLENE",K845)),"Xylene",IF(ISNUMBER(SEARCH("PARAQUAT",K845)),"Paraquat",IF(ISNUMBER(SEARCH("LUFENURON",K845)),"Lufenuron",IF(ISNUMBER(SEARCH("CLETHODIM",K845)),"Clethodim",IF(ISNUMBER(SEARCH("ABAMECTIN",K845)),"Abamectin")))))</f>
        <v>Paraquat</v>
      </c>
      <c r="Q845" t="str">
        <f>VLOOKUP(P845,[1]Sheet1!$A$1:$C$40,2,FALSE)</f>
        <v>Nuquat</v>
      </c>
      <c r="R845" t="str">
        <f>VLOOKUP(P845,[1]Sheet1!$A$1:$C$40,3,FALSE)</f>
        <v>Herbicide</v>
      </c>
    </row>
    <row r="846" spans="1:18" ht="22" customHeight="1" x14ac:dyDescent="0.3">
      <c r="A846" s="2">
        <v>43369</v>
      </c>
      <c r="B846" s="12" t="str">
        <f t="shared" si="200"/>
        <v>September, 2018</v>
      </c>
      <c r="C846" s="12" t="str">
        <f t="shared" si="201"/>
        <v>September, 2018´</v>
      </c>
      <c r="D846" s="3" t="s">
        <v>37</v>
      </c>
      <c r="E846" s="13" t="s">
        <v>1939</v>
      </c>
      <c r="F846" s="3" t="s">
        <v>20</v>
      </c>
      <c r="G846" s="3" t="s">
        <v>180</v>
      </c>
      <c r="H846" s="3" t="s">
        <v>14</v>
      </c>
      <c r="I846" s="3" t="s">
        <v>21</v>
      </c>
      <c r="J846" s="3" t="s">
        <v>24</v>
      </c>
      <c r="K846" s="3" t="s">
        <v>686</v>
      </c>
      <c r="L846" s="4">
        <v>100300</v>
      </c>
      <c r="M846" s="4">
        <v>100.3</v>
      </c>
      <c r="N846" s="4">
        <v>427000</v>
      </c>
      <c r="O846">
        <f t="shared" si="196"/>
        <v>4.2572283150548351</v>
      </c>
      <c r="P846" s="11" t="s">
        <v>1918</v>
      </c>
      <c r="Q846" t="str">
        <f>VLOOKUP(P846,[1]Sheet1!$A$1:$C$40,2,FALSE)</f>
        <v>Nufosate</v>
      </c>
      <c r="R846" t="str">
        <f>VLOOKUP(P846,[1]Sheet1!$A$1:$C$40,3,FALSE)</f>
        <v>Herbicide</v>
      </c>
    </row>
    <row r="847" spans="1:18" ht="22" customHeight="1" x14ac:dyDescent="0.3">
      <c r="A847" s="5">
        <v>43368</v>
      </c>
      <c r="B847" s="12" t="str">
        <f t="shared" si="200"/>
        <v>September, 2018</v>
      </c>
      <c r="C847" s="12" t="str">
        <f t="shared" si="201"/>
        <v>September, 2018´</v>
      </c>
      <c r="D847" s="6" t="s">
        <v>37</v>
      </c>
      <c r="E847" s="9" t="s">
        <v>1939</v>
      </c>
      <c r="F847" s="6" t="s">
        <v>20</v>
      </c>
      <c r="G847" s="6" t="s">
        <v>579</v>
      </c>
      <c r="H847" s="6" t="s">
        <v>28</v>
      </c>
      <c r="I847" s="6" t="s">
        <v>21</v>
      </c>
      <c r="J847" s="6" t="s">
        <v>29</v>
      </c>
      <c r="K847" s="6" t="s">
        <v>689</v>
      </c>
      <c r="L847" s="7">
        <v>122760</v>
      </c>
      <c r="M847" s="7">
        <v>122.76</v>
      </c>
      <c r="N847" s="7">
        <v>1041000</v>
      </c>
      <c r="O847">
        <f t="shared" si="196"/>
        <v>8.4799608993157385</v>
      </c>
      <c r="P847" t="str">
        <f t="shared" si="205"/>
        <v>2,4-Dichlorophenoxyacetic acid</v>
      </c>
      <c r="Q847" t="str">
        <f>VLOOKUP(P847,[1]Sheet1!$A$1:$C$40,2,FALSE)</f>
        <v>2,4 D</v>
      </c>
      <c r="R847" t="str">
        <f>VLOOKUP(P847,[1]Sheet1!$A$1:$C$40,3,FALSE)</f>
        <v>Herbicide</v>
      </c>
    </row>
    <row r="848" spans="1:18" ht="22" customHeight="1" x14ac:dyDescent="0.3">
      <c r="A848" s="2">
        <v>43368</v>
      </c>
      <c r="B848" s="12" t="str">
        <f t="shared" si="200"/>
        <v>September, 2018</v>
      </c>
      <c r="C848" s="12" t="str">
        <f t="shared" si="201"/>
        <v>September, 2018´</v>
      </c>
      <c r="D848" s="3" t="s">
        <v>37</v>
      </c>
      <c r="E848" s="13" t="s">
        <v>1939</v>
      </c>
      <c r="F848" s="3" t="s">
        <v>20</v>
      </c>
      <c r="G848" s="3" t="s">
        <v>449</v>
      </c>
      <c r="H848" s="3" t="s">
        <v>73</v>
      </c>
      <c r="I848" s="3" t="s">
        <v>21</v>
      </c>
      <c r="J848" s="3" t="s">
        <v>102</v>
      </c>
      <c r="K848" s="3" t="s">
        <v>690</v>
      </c>
      <c r="L848" s="4">
        <v>131380.01</v>
      </c>
      <c r="M848" s="4">
        <v>131.38</v>
      </c>
      <c r="N848" s="4">
        <v>395000</v>
      </c>
      <c r="O848">
        <f t="shared" si="196"/>
        <v>3.0065456685533816</v>
      </c>
      <c r="P848" t="str">
        <f t="shared" si="205"/>
        <v>Isopropylamine</v>
      </c>
      <c r="Q848" t="str">
        <f>VLOOKUP(P848,[1]Sheet1!$A$1:$C$40,2,FALSE)</f>
        <v>Not Identified</v>
      </c>
      <c r="R848" t="str">
        <f>VLOOKUP(P848,[1]Sheet1!$A$1:$C$40,3,FALSE)</f>
        <v>General Chemical</v>
      </c>
    </row>
    <row r="849" spans="1:18" ht="22" customHeight="1" x14ac:dyDescent="0.3">
      <c r="A849" s="5">
        <v>43366</v>
      </c>
      <c r="B849" s="12" t="str">
        <f t="shared" si="200"/>
        <v>September, 2018</v>
      </c>
      <c r="C849" s="12" t="str">
        <f t="shared" si="201"/>
        <v>September, 2018´</v>
      </c>
      <c r="D849" s="6" t="s">
        <v>64</v>
      </c>
      <c r="E849" s="9" t="s">
        <v>1939</v>
      </c>
      <c r="F849" s="6" t="s">
        <v>12</v>
      </c>
      <c r="G849" s="6" t="s">
        <v>242</v>
      </c>
      <c r="H849" s="6" t="s">
        <v>14</v>
      </c>
      <c r="I849" s="6" t="s">
        <v>15</v>
      </c>
      <c r="J849" s="6" t="s">
        <v>280</v>
      </c>
      <c r="K849" s="6" t="s">
        <v>691</v>
      </c>
      <c r="L849" s="7">
        <v>125280</v>
      </c>
      <c r="M849" s="7">
        <v>125.28</v>
      </c>
      <c r="N849" s="7">
        <v>973000</v>
      </c>
      <c r="O849">
        <f t="shared" si="196"/>
        <v>7.7666028097062583</v>
      </c>
      <c r="P849" t="str">
        <f t="shared" ref="P849:P856" si="207">IF(ISNUMBER(SEARCH("XYLENE",K849)),"Xylene",IF(ISNUMBER(SEARCH("PARAQUAT",K849)),"Paraquat",IF(ISNUMBER(SEARCH("LUFENURON",K849)),"Lufenuron",IF(ISNUMBER(SEARCH("CLETHODIM",K849)),"Clethodim",IF(ISNUMBER(SEARCH("ABAMECTIN",K849)),"Abamectin")))))</f>
        <v>Paraquat</v>
      </c>
      <c r="Q849" t="str">
        <f>VLOOKUP(P849,[1]Sheet1!$A$1:$C$40,2,FALSE)</f>
        <v>Nuquat</v>
      </c>
      <c r="R849" t="str">
        <f>VLOOKUP(P849,[1]Sheet1!$A$1:$C$40,3,FALSE)</f>
        <v>Herbicide</v>
      </c>
    </row>
    <row r="850" spans="1:18" ht="22" customHeight="1" x14ac:dyDescent="0.3">
      <c r="A850" s="2">
        <v>43366</v>
      </c>
      <c r="B850" s="12" t="str">
        <f t="shared" si="200"/>
        <v>September, 2018</v>
      </c>
      <c r="C850" s="12" t="str">
        <f t="shared" si="201"/>
        <v>September, 2018´</v>
      </c>
      <c r="D850" s="3" t="s">
        <v>64</v>
      </c>
      <c r="E850" s="13" t="s">
        <v>1939</v>
      </c>
      <c r="F850" s="3" t="s">
        <v>12</v>
      </c>
      <c r="G850" s="3" t="s">
        <v>242</v>
      </c>
      <c r="H850" s="3" t="s">
        <v>14</v>
      </c>
      <c r="I850" s="3" t="s">
        <v>15</v>
      </c>
      <c r="J850" s="3" t="s">
        <v>280</v>
      </c>
      <c r="K850" s="3" t="s">
        <v>691</v>
      </c>
      <c r="L850" s="4">
        <v>125280</v>
      </c>
      <c r="M850" s="4">
        <v>125.28</v>
      </c>
      <c r="N850" s="4">
        <v>973000</v>
      </c>
      <c r="O850">
        <f t="shared" si="196"/>
        <v>7.7666028097062583</v>
      </c>
      <c r="P850" t="str">
        <f t="shared" si="207"/>
        <v>Paraquat</v>
      </c>
      <c r="Q850" t="str">
        <f>VLOOKUP(P850,[1]Sheet1!$A$1:$C$40,2,FALSE)</f>
        <v>Nuquat</v>
      </c>
      <c r="R850" t="str">
        <f>VLOOKUP(P850,[1]Sheet1!$A$1:$C$40,3,FALSE)</f>
        <v>Herbicide</v>
      </c>
    </row>
    <row r="851" spans="1:18" ht="22" customHeight="1" x14ac:dyDescent="0.3">
      <c r="A851" s="5">
        <v>43366</v>
      </c>
      <c r="B851" s="12" t="str">
        <f t="shared" si="200"/>
        <v>September, 2018</v>
      </c>
      <c r="C851" s="12" t="str">
        <f t="shared" si="201"/>
        <v>September, 2018´</v>
      </c>
      <c r="D851" s="6" t="s">
        <v>64</v>
      </c>
      <c r="E851" s="9" t="s">
        <v>1939</v>
      </c>
      <c r="F851" s="6" t="s">
        <v>12</v>
      </c>
      <c r="G851" s="6" t="s">
        <v>242</v>
      </c>
      <c r="H851" s="6" t="s">
        <v>14</v>
      </c>
      <c r="I851" s="6" t="s">
        <v>15</v>
      </c>
      <c r="J851" s="6" t="s">
        <v>280</v>
      </c>
      <c r="K851" s="6" t="s">
        <v>691</v>
      </c>
      <c r="L851" s="7">
        <v>125280</v>
      </c>
      <c r="M851" s="7">
        <v>125.28</v>
      </c>
      <c r="N851" s="7">
        <v>973000</v>
      </c>
      <c r="O851">
        <f t="shared" si="196"/>
        <v>7.7666028097062583</v>
      </c>
      <c r="P851" t="str">
        <f t="shared" si="207"/>
        <v>Paraquat</v>
      </c>
      <c r="Q851" t="str">
        <f>VLOOKUP(P851,[1]Sheet1!$A$1:$C$40,2,FALSE)</f>
        <v>Nuquat</v>
      </c>
      <c r="R851" t="str">
        <f>VLOOKUP(P851,[1]Sheet1!$A$1:$C$40,3,FALSE)</f>
        <v>Herbicide</v>
      </c>
    </row>
    <row r="852" spans="1:18" ht="22" customHeight="1" x14ac:dyDescent="0.3">
      <c r="A852" s="2">
        <v>43364</v>
      </c>
      <c r="B852" s="12" t="str">
        <f t="shared" si="200"/>
        <v>September, 2018</v>
      </c>
      <c r="C852" s="12" t="str">
        <f t="shared" si="201"/>
        <v>September, 2018´</v>
      </c>
      <c r="D852" s="3" t="s">
        <v>64</v>
      </c>
      <c r="E852" s="13" t="s">
        <v>1939</v>
      </c>
      <c r="F852" s="3" t="s">
        <v>12</v>
      </c>
      <c r="G852" s="3" t="s">
        <v>38</v>
      </c>
      <c r="H852" s="3" t="s">
        <v>656</v>
      </c>
      <c r="I852" s="3" t="s">
        <v>15</v>
      </c>
      <c r="J852" s="3" t="s">
        <v>35</v>
      </c>
      <c r="K852" s="3" t="s">
        <v>692</v>
      </c>
      <c r="L852" s="4">
        <v>58272</v>
      </c>
      <c r="M852" s="4">
        <v>58.27</v>
      </c>
      <c r="N852" s="4">
        <v>1275000</v>
      </c>
      <c r="O852">
        <f t="shared" si="196"/>
        <v>21.88014827018122</v>
      </c>
      <c r="P852" s="11" t="s">
        <v>1921</v>
      </c>
      <c r="Q852" t="str">
        <f>VLOOKUP(P852,[1]Sheet1!$A$1:$C$40,2,FALSE)</f>
        <v>Nuprid</v>
      </c>
      <c r="R852" t="str">
        <f>VLOOKUP(P852,[1]Sheet1!$A$1:$C$40,3,FALSE)</f>
        <v>Insecticide</v>
      </c>
    </row>
    <row r="853" spans="1:18" ht="22" customHeight="1" x14ac:dyDescent="0.3">
      <c r="A853" s="5">
        <v>43364</v>
      </c>
      <c r="B853" s="12" t="str">
        <f t="shared" si="200"/>
        <v>September, 2018</v>
      </c>
      <c r="C853" s="12" t="str">
        <f t="shared" si="201"/>
        <v>September, 2018´</v>
      </c>
      <c r="D853" s="6" t="s">
        <v>64</v>
      </c>
      <c r="E853" s="9" t="s">
        <v>1939</v>
      </c>
      <c r="F853" s="6" t="s">
        <v>12</v>
      </c>
      <c r="G853" s="6" t="s">
        <v>38</v>
      </c>
      <c r="H853" s="6" t="s">
        <v>656</v>
      </c>
      <c r="I853" s="6" t="s">
        <v>15</v>
      </c>
      <c r="J853" s="6" t="s">
        <v>35</v>
      </c>
      <c r="K853" s="6" t="s">
        <v>693</v>
      </c>
      <c r="L853" s="7">
        <v>19424</v>
      </c>
      <c r="M853" s="7">
        <v>19.420000000000002</v>
      </c>
      <c r="N853" s="7">
        <v>425000</v>
      </c>
      <c r="O853">
        <f t="shared" si="196"/>
        <v>21.88014827018122</v>
      </c>
      <c r="P853" s="11" t="s">
        <v>1921</v>
      </c>
      <c r="Q853" t="str">
        <f>VLOOKUP(P853,[1]Sheet1!$A$1:$C$40,2,FALSE)</f>
        <v>Nuprid</v>
      </c>
      <c r="R853" t="str">
        <f>VLOOKUP(P853,[1]Sheet1!$A$1:$C$40,3,FALSE)</f>
        <v>Insecticide</v>
      </c>
    </row>
    <row r="854" spans="1:18" ht="22" customHeight="1" x14ac:dyDescent="0.3">
      <c r="A854" s="2">
        <v>43363</v>
      </c>
      <c r="B854" s="12" t="str">
        <f t="shared" si="200"/>
        <v>September, 2018</v>
      </c>
      <c r="C854" s="12" t="str">
        <f t="shared" si="201"/>
        <v>September, 2018´</v>
      </c>
      <c r="D854" s="3" t="s">
        <v>64</v>
      </c>
      <c r="E854" s="13" t="s">
        <v>1939</v>
      </c>
      <c r="F854" s="3" t="s">
        <v>12</v>
      </c>
      <c r="G854" s="3" t="s">
        <v>242</v>
      </c>
      <c r="H854" s="3" t="s">
        <v>14</v>
      </c>
      <c r="I854" s="3" t="s">
        <v>15</v>
      </c>
      <c r="J854" s="3" t="s">
        <v>280</v>
      </c>
      <c r="K854" s="3" t="s">
        <v>694</v>
      </c>
      <c r="L854" s="4">
        <v>125280</v>
      </c>
      <c r="M854" s="4">
        <v>125.28</v>
      </c>
      <c r="N854" s="4">
        <v>973000</v>
      </c>
      <c r="O854">
        <f t="shared" si="196"/>
        <v>7.7666028097062583</v>
      </c>
      <c r="P854" t="str">
        <f t="shared" si="207"/>
        <v>Paraquat</v>
      </c>
      <c r="Q854" t="str">
        <f>VLOOKUP(P854,[1]Sheet1!$A$1:$C$40,2,FALSE)</f>
        <v>Nuquat</v>
      </c>
      <c r="R854" t="str">
        <f>VLOOKUP(P854,[1]Sheet1!$A$1:$C$40,3,FALSE)</f>
        <v>Herbicide</v>
      </c>
    </row>
    <row r="855" spans="1:18" ht="22" customHeight="1" x14ac:dyDescent="0.3">
      <c r="A855" s="2">
        <v>43363</v>
      </c>
      <c r="B855" s="12" t="str">
        <f t="shared" si="200"/>
        <v>September, 2018</v>
      </c>
      <c r="C855" s="12" t="str">
        <f t="shared" si="201"/>
        <v>September, 2018´</v>
      </c>
      <c r="D855" s="3" t="s">
        <v>64</v>
      </c>
      <c r="E855" s="9" t="s">
        <v>1939</v>
      </c>
      <c r="F855" s="3" t="s">
        <v>12</v>
      </c>
      <c r="G855" s="3" t="s">
        <v>242</v>
      </c>
      <c r="H855" s="3" t="s">
        <v>14</v>
      </c>
      <c r="I855" s="3" t="s">
        <v>15</v>
      </c>
      <c r="J855" s="3" t="s">
        <v>280</v>
      </c>
      <c r="K855" s="3" t="s">
        <v>695</v>
      </c>
      <c r="L855" s="4">
        <v>125280</v>
      </c>
      <c r="M855" s="4">
        <v>125.28</v>
      </c>
      <c r="N855" s="4">
        <v>973000</v>
      </c>
      <c r="O855">
        <f t="shared" si="196"/>
        <v>7.7666028097062583</v>
      </c>
      <c r="P855" t="str">
        <f t="shared" si="207"/>
        <v>Paraquat</v>
      </c>
      <c r="Q855" t="str">
        <f>VLOOKUP(P855,[1]Sheet1!$A$1:$C$40,2,FALSE)</f>
        <v>Nuquat</v>
      </c>
      <c r="R855" t="str">
        <f>VLOOKUP(P855,[1]Sheet1!$A$1:$C$40,3,FALSE)</f>
        <v>Herbicide</v>
      </c>
    </row>
    <row r="856" spans="1:18" ht="22" customHeight="1" x14ac:dyDescent="0.3">
      <c r="A856" s="5">
        <v>43363</v>
      </c>
      <c r="B856" s="12" t="str">
        <f t="shared" si="200"/>
        <v>September, 2018</v>
      </c>
      <c r="C856" s="12" t="str">
        <f t="shared" si="201"/>
        <v>September, 2018´</v>
      </c>
      <c r="D856" s="6" t="s">
        <v>64</v>
      </c>
      <c r="E856" s="13" t="s">
        <v>1939</v>
      </c>
      <c r="F856" s="6" t="s">
        <v>12</v>
      </c>
      <c r="G856" s="6" t="s">
        <v>242</v>
      </c>
      <c r="H856" s="6" t="s">
        <v>14</v>
      </c>
      <c r="I856" s="6" t="s">
        <v>15</v>
      </c>
      <c r="J856" s="6" t="s">
        <v>280</v>
      </c>
      <c r="K856" s="6" t="s">
        <v>695</v>
      </c>
      <c r="L856" s="7">
        <v>125280</v>
      </c>
      <c r="M856" s="7">
        <v>125.28</v>
      </c>
      <c r="N856" s="7">
        <v>973000</v>
      </c>
      <c r="O856">
        <f t="shared" si="196"/>
        <v>7.7666028097062583</v>
      </c>
      <c r="P856" t="str">
        <f t="shared" si="207"/>
        <v>Paraquat</v>
      </c>
      <c r="Q856" t="str">
        <f>VLOOKUP(P856,[1]Sheet1!$A$1:$C$40,2,FALSE)</f>
        <v>Nuquat</v>
      </c>
      <c r="R856" t="str">
        <f>VLOOKUP(P856,[1]Sheet1!$A$1:$C$40,3,FALSE)</f>
        <v>Herbicide</v>
      </c>
    </row>
    <row r="857" spans="1:18" ht="22" customHeight="1" x14ac:dyDescent="0.3">
      <c r="A857" s="2">
        <v>43361</v>
      </c>
      <c r="B857" s="12" t="str">
        <f t="shared" si="200"/>
        <v>September, 2018</v>
      </c>
      <c r="C857" s="12" t="str">
        <f t="shared" si="201"/>
        <v>September, 2018´</v>
      </c>
      <c r="D857" s="3" t="s">
        <v>37</v>
      </c>
      <c r="E857" s="9" t="s">
        <v>1939</v>
      </c>
      <c r="F857" s="3" t="s">
        <v>20</v>
      </c>
      <c r="G857" s="3" t="s">
        <v>449</v>
      </c>
      <c r="H857" s="3" t="s">
        <v>73</v>
      </c>
      <c r="I857" s="3" t="s">
        <v>21</v>
      </c>
      <c r="J857" s="3" t="s">
        <v>102</v>
      </c>
      <c r="K857" s="3" t="s">
        <v>696</v>
      </c>
      <c r="L857" s="4">
        <v>102168</v>
      </c>
      <c r="M857" s="4">
        <v>102.17</v>
      </c>
      <c r="N857" s="4">
        <v>307000</v>
      </c>
      <c r="O857">
        <f t="shared" si="196"/>
        <v>3.0048547490407955</v>
      </c>
      <c r="P857" t="str">
        <f t="shared" si="205"/>
        <v>Isopropylamine</v>
      </c>
      <c r="Q857" t="str">
        <f>VLOOKUP(P857,[1]Sheet1!$A$1:$C$40,2,FALSE)</f>
        <v>Not Identified</v>
      </c>
      <c r="R857" t="str">
        <f>VLOOKUP(P857,[1]Sheet1!$A$1:$C$40,3,FALSE)</f>
        <v>General Chemical</v>
      </c>
    </row>
    <row r="858" spans="1:18" ht="22" customHeight="1" x14ac:dyDescent="0.3">
      <c r="A858" s="5">
        <v>43361</v>
      </c>
      <c r="B858" s="12" t="str">
        <f t="shared" si="200"/>
        <v>September, 2018</v>
      </c>
      <c r="C858" s="12" t="str">
        <f t="shared" si="201"/>
        <v>September, 2018´</v>
      </c>
      <c r="D858" s="6" t="s">
        <v>37</v>
      </c>
      <c r="E858" s="13" t="s">
        <v>1939</v>
      </c>
      <c r="F858" s="6" t="s">
        <v>20</v>
      </c>
      <c r="G858" s="6" t="s">
        <v>171</v>
      </c>
      <c r="H858" s="6" t="s">
        <v>34</v>
      </c>
      <c r="I858" s="6" t="s">
        <v>21</v>
      </c>
      <c r="J858" s="6" t="s">
        <v>35</v>
      </c>
      <c r="K858" s="6" t="s">
        <v>697</v>
      </c>
      <c r="L858" s="7">
        <v>46814</v>
      </c>
      <c r="M858" s="7">
        <v>46.81</v>
      </c>
      <c r="N858" s="7">
        <v>1676000</v>
      </c>
      <c r="O858">
        <f t="shared" si="196"/>
        <v>35.801256034519589</v>
      </c>
      <c r="P858" t="str">
        <f t="shared" si="197"/>
        <v>Imidacloprid</v>
      </c>
      <c r="Q858" t="str">
        <f>VLOOKUP(P858,[1]Sheet1!$A$1:$C$40,2,FALSE)</f>
        <v>Nuprid</v>
      </c>
      <c r="R858" t="str">
        <f>VLOOKUP(P858,[1]Sheet1!$A$1:$C$40,3,FALSE)</f>
        <v>Insecticide</v>
      </c>
    </row>
    <row r="859" spans="1:18" ht="22" customHeight="1" x14ac:dyDescent="0.3">
      <c r="A859" s="2">
        <v>43361</v>
      </c>
      <c r="B859" s="12" t="str">
        <f t="shared" si="200"/>
        <v>September, 2018</v>
      </c>
      <c r="C859" s="12" t="str">
        <f t="shared" si="201"/>
        <v>September, 2018´</v>
      </c>
      <c r="D859" s="3" t="s">
        <v>37</v>
      </c>
      <c r="E859" s="9" t="s">
        <v>1939</v>
      </c>
      <c r="F859" s="3" t="s">
        <v>20</v>
      </c>
      <c r="G859" s="3" t="s">
        <v>180</v>
      </c>
      <c r="H859" s="3" t="s">
        <v>14</v>
      </c>
      <c r="I859" s="3" t="s">
        <v>21</v>
      </c>
      <c r="J859" s="3" t="s">
        <v>24</v>
      </c>
      <c r="K859" s="3" t="s">
        <v>686</v>
      </c>
      <c r="L859" s="4">
        <v>100300</v>
      </c>
      <c r="M859" s="4">
        <v>100.3</v>
      </c>
      <c r="N859" s="4">
        <v>427000</v>
      </c>
      <c r="O859">
        <f t="shared" si="196"/>
        <v>4.2572283150548351</v>
      </c>
      <c r="P859" s="11" t="s">
        <v>1918</v>
      </c>
      <c r="Q859" t="str">
        <f>VLOOKUP(P859,[1]Sheet1!$A$1:$C$40,2,FALSE)</f>
        <v>Nufosate</v>
      </c>
      <c r="R859" t="str">
        <f>VLOOKUP(P859,[1]Sheet1!$A$1:$C$40,3,FALSE)</f>
        <v>Herbicide</v>
      </c>
    </row>
    <row r="860" spans="1:18" ht="22" customHeight="1" x14ac:dyDescent="0.3">
      <c r="A860" s="5">
        <v>43361</v>
      </c>
      <c r="B860" s="12" t="str">
        <f t="shared" si="200"/>
        <v>September, 2018</v>
      </c>
      <c r="C860" s="12" t="str">
        <f t="shared" si="201"/>
        <v>September, 2018´</v>
      </c>
      <c r="D860" s="6" t="s">
        <v>37</v>
      </c>
      <c r="E860" s="13" t="s">
        <v>1939</v>
      </c>
      <c r="F860" s="6" t="s">
        <v>20</v>
      </c>
      <c r="G860" s="6" t="s">
        <v>180</v>
      </c>
      <c r="H860" s="6" t="s">
        <v>14</v>
      </c>
      <c r="I860" s="6" t="s">
        <v>21</v>
      </c>
      <c r="J860" s="6" t="s">
        <v>24</v>
      </c>
      <c r="K860" s="6" t="s">
        <v>686</v>
      </c>
      <c r="L860" s="7">
        <v>100300</v>
      </c>
      <c r="M860" s="7">
        <v>100.3</v>
      </c>
      <c r="N860" s="7">
        <v>427000</v>
      </c>
      <c r="O860">
        <f t="shared" si="196"/>
        <v>4.2572283150548351</v>
      </c>
      <c r="P860" s="11" t="s">
        <v>1918</v>
      </c>
      <c r="Q860" t="str">
        <f>VLOOKUP(P860,[1]Sheet1!$A$1:$C$40,2,FALSE)</f>
        <v>Nufosate</v>
      </c>
      <c r="R860" t="str">
        <f>VLOOKUP(P860,[1]Sheet1!$A$1:$C$40,3,FALSE)</f>
        <v>Herbicide</v>
      </c>
    </row>
    <row r="861" spans="1:18" ht="22" customHeight="1" x14ac:dyDescent="0.3">
      <c r="A861" s="2">
        <v>43361</v>
      </c>
      <c r="B861" s="12" t="str">
        <f t="shared" si="200"/>
        <v>September, 2018</v>
      </c>
      <c r="C861" s="12" t="str">
        <f t="shared" si="201"/>
        <v>September, 2018´</v>
      </c>
      <c r="D861" s="3" t="s">
        <v>37</v>
      </c>
      <c r="E861" s="9" t="s">
        <v>1939</v>
      </c>
      <c r="F861" s="3" t="s">
        <v>20</v>
      </c>
      <c r="G861" s="3" t="s">
        <v>180</v>
      </c>
      <c r="H861" s="3" t="s">
        <v>14</v>
      </c>
      <c r="I861" s="3" t="s">
        <v>21</v>
      </c>
      <c r="J861" s="3" t="s">
        <v>24</v>
      </c>
      <c r="K861" s="3" t="s">
        <v>686</v>
      </c>
      <c r="L861" s="4">
        <v>100300</v>
      </c>
      <c r="M861" s="4">
        <v>100.3</v>
      </c>
      <c r="N861" s="4">
        <v>427000</v>
      </c>
      <c r="O861">
        <f t="shared" si="196"/>
        <v>4.2572283150548351</v>
      </c>
      <c r="P861" s="11" t="s">
        <v>1918</v>
      </c>
      <c r="Q861" t="str">
        <f>VLOOKUP(P861,[1]Sheet1!$A$1:$C$40,2,FALSE)</f>
        <v>Nufosate</v>
      </c>
      <c r="R861" t="str">
        <f>VLOOKUP(P861,[1]Sheet1!$A$1:$C$40,3,FALSE)</f>
        <v>Herbicide</v>
      </c>
    </row>
    <row r="862" spans="1:18" ht="22" customHeight="1" x14ac:dyDescent="0.3">
      <c r="A862" s="2">
        <v>43361</v>
      </c>
      <c r="B862" s="12" t="str">
        <f t="shared" si="200"/>
        <v>September, 2018</v>
      </c>
      <c r="C862" s="12" t="str">
        <f t="shared" si="201"/>
        <v>September, 2018´</v>
      </c>
      <c r="D862" s="3" t="s">
        <v>37</v>
      </c>
      <c r="E862" s="13" t="s">
        <v>1939</v>
      </c>
      <c r="F862" s="3" t="s">
        <v>20</v>
      </c>
      <c r="G862" s="3" t="s">
        <v>180</v>
      </c>
      <c r="H862" s="3" t="s">
        <v>14</v>
      </c>
      <c r="I862" s="3" t="s">
        <v>21</v>
      </c>
      <c r="J862" s="3" t="s">
        <v>31</v>
      </c>
      <c r="K862" s="3" t="s">
        <v>698</v>
      </c>
      <c r="L862" s="4">
        <v>18120</v>
      </c>
      <c r="M862" s="4">
        <v>18.12</v>
      </c>
      <c r="N862" s="4">
        <v>258000</v>
      </c>
      <c r="O862">
        <f t="shared" si="196"/>
        <v>14.23841059602649</v>
      </c>
      <c r="P862" t="str">
        <f t="shared" si="197"/>
        <v>Flutriafol</v>
      </c>
      <c r="Q862" t="str">
        <f>VLOOKUP(P862,[1]Sheet1!$A$1:$C$40,2,FALSE)</f>
        <v>Intake</v>
      </c>
      <c r="R862" t="str">
        <f>VLOOKUP(P862,[1]Sheet1!$A$1:$C$40,3,FALSE)</f>
        <v>Fungicide</v>
      </c>
    </row>
    <row r="863" spans="1:18" ht="22" customHeight="1" x14ac:dyDescent="0.3">
      <c r="A863" s="5">
        <v>43358</v>
      </c>
      <c r="B863" s="12" t="str">
        <f t="shared" si="200"/>
        <v>September, 2018</v>
      </c>
      <c r="C863" s="12" t="str">
        <f t="shared" si="201"/>
        <v>September, 2018´</v>
      </c>
      <c r="D863" s="6" t="s">
        <v>37</v>
      </c>
      <c r="E863" s="9" t="s">
        <v>1939</v>
      </c>
      <c r="F863" s="6" t="s">
        <v>20</v>
      </c>
      <c r="G863" s="6" t="s">
        <v>42</v>
      </c>
      <c r="H863" s="6" t="s">
        <v>104</v>
      </c>
      <c r="I863" s="6" t="s">
        <v>21</v>
      </c>
      <c r="J863" s="6" t="s">
        <v>118</v>
      </c>
      <c r="K863" s="6" t="s">
        <v>699</v>
      </c>
      <c r="L863" s="7">
        <v>20256</v>
      </c>
      <c r="M863" s="7">
        <v>20.260000000000002</v>
      </c>
      <c r="N863" s="7">
        <v>43600</v>
      </c>
      <c r="O863">
        <f t="shared" si="196"/>
        <v>2.1524486571879935</v>
      </c>
      <c r="P863" t="str">
        <f>IF(ISNUMBER(SEARCH("FLUAZINAN",K863)),"Fluazinan",IF(ISNUMBER(SEARCH("CYPERMETHRIN",K863)),"Cypermethrin",IF(ISNUMBER(SEARCH("IMAZETAPIR",K863)),"Imazetapyr",IF(ISNUMBER(SEARCH("FIPRONIL",K863)),"Fipronil","FIX IT"))))</f>
        <v>Cypermethrin</v>
      </c>
      <c r="Q863" t="str">
        <f>VLOOKUP(P863,[1]Sheet1!$A$1:$C$40,2,FALSE)</f>
        <v>Not Identified</v>
      </c>
      <c r="R863" t="str">
        <f>VLOOKUP(P863,[1]Sheet1!$A$1:$C$40,3,FALSE)</f>
        <v>Insecticide</v>
      </c>
    </row>
    <row r="864" spans="1:18" ht="22" customHeight="1" x14ac:dyDescent="0.3">
      <c r="A864" s="2">
        <v>43357</v>
      </c>
      <c r="B864" s="12" t="str">
        <f t="shared" si="200"/>
        <v>September, 2018</v>
      </c>
      <c r="C864" s="12" t="str">
        <f t="shared" si="201"/>
        <v>September, 2018´</v>
      </c>
      <c r="D864" s="3" t="s">
        <v>64</v>
      </c>
      <c r="E864" s="13" t="s">
        <v>1939</v>
      </c>
      <c r="F864" s="3" t="s">
        <v>12</v>
      </c>
      <c r="G864" s="3" t="s">
        <v>38</v>
      </c>
      <c r="H864" s="3" t="s">
        <v>656</v>
      </c>
      <c r="I864" s="3" t="s">
        <v>15</v>
      </c>
      <c r="J864" s="3" t="s">
        <v>35</v>
      </c>
      <c r="K864" s="3" t="s">
        <v>700</v>
      </c>
      <c r="L864" s="4">
        <v>38848</v>
      </c>
      <c r="M864" s="4">
        <v>38.85</v>
      </c>
      <c r="N864" s="4">
        <v>850000</v>
      </c>
      <c r="O864">
        <f t="shared" si="196"/>
        <v>21.88014827018122</v>
      </c>
      <c r="P864" t="str">
        <f t="shared" si="197"/>
        <v>Imidacloprid</v>
      </c>
      <c r="Q864" t="str">
        <f>VLOOKUP(P864,[1]Sheet1!$A$1:$C$40,2,FALSE)</f>
        <v>Nuprid</v>
      </c>
      <c r="R864" t="str">
        <f>VLOOKUP(P864,[1]Sheet1!$A$1:$C$40,3,FALSE)</f>
        <v>Insecticide</v>
      </c>
    </row>
    <row r="865" spans="1:18" ht="22" customHeight="1" x14ac:dyDescent="0.3">
      <c r="A865" s="5">
        <v>43357</v>
      </c>
      <c r="B865" s="12" t="str">
        <f t="shared" si="200"/>
        <v>September, 2018</v>
      </c>
      <c r="C865" s="12" t="str">
        <f t="shared" si="201"/>
        <v>September, 2018´</v>
      </c>
      <c r="D865" s="6" t="s">
        <v>64</v>
      </c>
      <c r="E865" s="9" t="s">
        <v>1939</v>
      </c>
      <c r="F865" s="6" t="s">
        <v>12</v>
      </c>
      <c r="G865" s="6" t="s">
        <v>38</v>
      </c>
      <c r="H865" s="6" t="s">
        <v>656</v>
      </c>
      <c r="I865" s="6" t="s">
        <v>15</v>
      </c>
      <c r="J865" s="6" t="s">
        <v>35</v>
      </c>
      <c r="K865" s="6" t="s">
        <v>701</v>
      </c>
      <c r="L865" s="7">
        <v>29136</v>
      </c>
      <c r="M865" s="7">
        <v>29.14</v>
      </c>
      <c r="N865" s="7">
        <v>638000</v>
      </c>
      <c r="O865">
        <f t="shared" si="196"/>
        <v>21.897309170785284</v>
      </c>
      <c r="P865" t="str">
        <f t="shared" si="197"/>
        <v>Imidacloprid</v>
      </c>
      <c r="Q865" t="str">
        <f>VLOOKUP(P865,[1]Sheet1!$A$1:$C$40,2,FALSE)</f>
        <v>Nuprid</v>
      </c>
      <c r="R865" t="str">
        <f>VLOOKUP(P865,[1]Sheet1!$A$1:$C$40,3,FALSE)</f>
        <v>Insecticide</v>
      </c>
    </row>
    <row r="866" spans="1:18" ht="22" customHeight="1" x14ac:dyDescent="0.3">
      <c r="A866" s="2">
        <v>43355</v>
      </c>
      <c r="B866" s="12" t="str">
        <f t="shared" si="200"/>
        <v>September, 2018</v>
      </c>
      <c r="C866" s="12" t="str">
        <f t="shared" si="201"/>
        <v>September, 2018´</v>
      </c>
      <c r="D866" s="3" t="s">
        <v>37</v>
      </c>
      <c r="E866" s="13" t="s">
        <v>1939</v>
      </c>
      <c r="F866" s="3" t="s">
        <v>20</v>
      </c>
      <c r="G866" s="3" t="s">
        <v>42</v>
      </c>
      <c r="H866" s="3" t="s">
        <v>43</v>
      </c>
      <c r="I866" s="3" t="s">
        <v>21</v>
      </c>
      <c r="J866" s="3" t="s">
        <v>702</v>
      </c>
      <c r="K866" s="3" t="s">
        <v>703</v>
      </c>
      <c r="L866" s="4">
        <v>20985</v>
      </c>
      <c r="M866" s="4">
        <v>20.99</v>
      </c>
      <c r="N866" s="4">
        <v>672000</v>
      </c>
      <c r="O866">
        <f t="shared" si="196"/>
        <v>32.0228734810579</v>
      </c>
      <c r="P866" s="11" t="s">
        <v>1925</v>
      </c>
      <c r="Q866" t="str">
        <f>VLOOKUP(P866,[1]Sheet1!$A$1:$C$40,2,FALSE)</f>
        <v>Not Identified</v>
      </c>
      <c r="R866" t="str">
        <f>VLOOKUP(P866,[1]Sheet1!$A$1:$C$40,3,FALSE)</f>
        <v>Insecticide</v>
      </c>
    </row>
    <row r="867" spans="1:18" ht="22" customHeight="1" x14ac:dyDescent="0.3">
      <c r="A867" s="5">
        <v>43355</v>
      </c>
      <c r="B867" s="12" t="str">
        <f t="shared" si="200"/>
        <v>September, 2018</v>
      </c>
      <c r="C867" s="12" t="str">
        <f t="shared" si="201"/>
        <v>September, 2018´</v>
      </c>
      <c r="D867" s="6" t="s">
        <v>64</v>
      </c>
      <c r="E867" s="9" t="s">
        <v>1939</v>
      </c>
      <c r="F867" s="6" t="s">
        <v>12</v>
      </c>
      <c r="G867" s="6" t="s">
        <v>242</v>
      </c>
      <c r="H867" s="6" t="s">
        <v>14</v>
      </c>
      <c r="I867" s="6" t="s">
        <v>15</v>
      </c>
      <c r="J867" s="6" t="s">
        <v>280</v>
      </c>
      <c r="K867" s="6" t="s">
        <v>704</v>
      </c>
      <c r="L867" s="7">
        <v>125280</v>
      </c>
      <c r="M867" s="7">
        <v>125.28</v>
      </c>
      <c r="N867" s="7">
        <v>973000</v>
      </c>
      <c r="O867">
        <f t="shared" si="196"/>
        <v>7.7666028097062583</v>
      </c>
      <c r="P867" s="11" t="s">
        <v>1917</v>
      </c>
      <c r="Q867" t="str">
        <f>VLOOKUP(P867,[1]Sheet1!$A$1:$C$40,2,FALSE)</f>
        <v>Nuquat</v>
      </c>
      <c r="R867" t="str">
        <f>VLOOKUP(P867,[1]Sheet1!$A$1:$C$40,3,FALSE)</f>
        <v>Herbicide</v>
      </c>
    </row>
    <row r="868" spans="1:18" ht="22" customHeight="1" x14ac:dyDescent="0.3">
      <c r="A868" s="2">
        <v>43355</v>
      </c>
      <c r="B868" s="12" t="str">
        <f t="shared" si="200"/>
        <v>September, 2018</v>
      </c>
      <c r="C868" s="12" t="str">
        <f t="shared" si="201"/>
        <v>September, 2018´</v>
      </c>
      <c r="D868" s="3" t="s">
        <v>37</v>
      </c>
      <c r="E868" s="13" t="s">
        <v>1939</v>
      </c>
      <c r="F868" s="3" t="s">
        <v>20</v>
      </c>
      <c r="G868" s="3" t="s">
        <v>42</v>
      </c>
      <c r="H868" s="3" t="s">
        <v>43</v>
      </c>
      <c r="I868" s="3" t="s">
        <v>21</v>
      </c>
      <c r="J868" s="3" t="s">
        <v>44</v>
      </c>
      <c r="K868" s="3" t="s">
        <v>705</v>
      </c>
      <c r="L868" s="4">
        <v>105946</v>
      </c>
      <c r="M868" s="4">
        <v>105.95</v>
      </c>
      <c r="N868" s="4">
        <v>2895000</v>
      </c>
      <c r="O868">
        <f t="shared" si="196"/>
        <v>27.325241160591244</v>
      </c>
      <c r="P868" t="str">
        <f t="shared" ref="P868" si="208">IF(ISNUMBER(SEARCH("CLORPIRIFOS",K868)),"Chlorpyrifos",IF(ISNUMBER(SEARCH("TEBUCONAZOLE",K868)),"Tebuconazole",IF(ISNUMBER(SEARCH("ACID",K868)),"2,4-Dichlorophenoxyacetic acid",IF(ISNUMBER(SEARCH("ACETAMIPRID",K868)),"Acetamiprid",IF(ISNUMBER(SEARCH("NUFURON",K868)),"Metsulfuron",IF(ISNUMBER(SEARCH("MONOISOPROPYLAMINE",K868)),"Isopropylamine","FIX IT"))))))</f>
        <v>Chlorpyrifos</v>
      </c>
      <c r="Q868" t="str">
        <f>VLOOKUP(P868,[1]Sheet1!$A$1:$C$40,2,FALSE)</f>
        <v>Agripec</v>
      </c>
      <c r="R868" t="str">
        <f>VLOOKUP(P868,[1]Sheet1!$A$1:$C$40,3,FALSE)</f>
        <v>Pesticide</v>
      </c>
    </row>
    <row r="869" spans="1:18" ht="22" customHeight="1" x14ac:dyDescent="0.3">
      <c r="A869" s="5">
        <v>43355</v>
      </c>
      <c r="B869" s="12" t="str">
        <f t="shared" si="200"/>
        <v>September, 2018</v>
      </c>
      <c r="C869" s="12" t="str">
        <f t="shared" si="201"/>
        <v>September, 2018´</v>
      </c>
      <c r="D869" s="6" t="s">
        <v>64</v>
      </c>
      <c r="E869" s="9" t="s">
        <v>1939</v>
      </c>
      <c r="F869" s="6" t="s">
        <v>12</v>
      </c>
      <c r="G869" s="6" t="s">
        <v>242</v>
      </c>
      <c r="H869" s="6" t="s">
        <v>14</v>
      </c>
      <c r="I869" s="6" t="s">
        <v>15</v>
      </c>
      <c r="J869" s="6" t="s">
        <v>280</v>
      </c>
      <c r="K869" s="6" t="s">
        <v>706</v>
      </c>
      <c r="L869" s="7">
        <v>125280</v>
      </c>
      <c r="M869" s="7">
        <v>125.28</v>
      </c>
      <c r="N869" s="7">
        <v>973000</v>
      </c>
      <c r="O869">
        <f t="shared" si="196"/>
        <v>7.7666028097062583</v>
      </c>
      <c r="P869" s="11" t="s">
        <v>1917</v>
      </c>
      <c r="Q869" t="str">
        <f>VLOOKUP(P869,[1]Sheet1!$A$1:$C$40,2,FALSE)</f>
        <v>Nuquat</v>
      </c>
      <c r="R869" t="str">
        <f>VLOOKUP(P869,[1]Sheet1!$A$1:$C$40,3,FALSE)</f>
        <v>Herbicide</v>
      </c>
    </row>
    <row r="870" spans="1:18" ht="22" customHeight="1" x14ac:dyDescent="0.3">
      <c r="A870" s="2">
        <v>43354</v>
      </c>
      <c r="B870" s="12" t="str">
        <f t="shared" si="200"/>
        <v>September, 2018</v>
      </c>
      <c r="C870" s="12" t="str">
        <f t="shared" si="201"/>
        <v>September, 2018´</v>
      </c>
      <c r="D870" s="3" t="s">
        <v>64</v>
      </c>
      <c r="E870" s="13" t="s">
        <v>1939</v>
      </c>
      <c r="F870" s="3" t="s">
        <v>12</v>
      </c>
      <c r="G870" s="3" t="s">
        <v>203</v>
      </c>
      <c r="H870" s="3" t="s">
        <v>39</v>
      </c>
      <c r="I870" s="3" t="s">
        <v>15</v>
      </c>
      <c r="J870" s="3" t="s">
        <v>204</v>
      </c>
      <c r="K870" s="3" t="s">
        <v>631</v>
      </c>
      <c r="L870" s="4">
        <v>109760</v>
      </c>
      <c r="M870" s="4">
        <v>109.76</v>
      </c>
      <c r="N870" s="4">
        <v>361000</v>
      </c>
      <c r="O870">
        <f t="shared" si="196"/>
        <v>3.2889941690962101</v>
      </c>
      <c r="P870" t="str">
        <f t="shared" ref="P870:P872" si="209">IF(ISNUMBER(SEARCH("CIPERMET",K870)),"Cypermethrin",IF(ISNUMBER(SEARCH("MANFIL",K870)),"Mancozeb",IF(ISNUMBER(SEARCH("ISOPROPYLAMINE",K870)),"Isopropylamine",IF(ISNUMBER(SEARCH("CARBENDAZIN",K870)),"Carbendazin",IF(ISNUMBER(SEARCH("CHLORPYRIFOS",K870)),"Chlorpyrifos","FIX IT")))))</f>
        <v>Mancozeb</v>
      </c>
      <c r="Q870" t="str">
        <f>VLOOKUP(P870,[1]Sheet1!$A$1:$C$40,2,FALSE)</f>
        <v>Manfill 800 WP</v>
      </c>
      <c r="R870" t="str">
        <f>VLOOKUP(P870,[1]Sheet1!$A$1:$C$40,3,FALSE)</f>
        <v>Fungicide</v>
      </c>
    </row>
    <row r="871" spans="1:18" ht="22" customHeight="1" x14ac:dyDescent="0.3">
      <c r="A871" s="5">
        <v>43354</v>
      </c>
      <c r="B871" s="12" t="str">
        <f t="shared" si="200"/>
        <v>September, 2018</v>
      </c>
      <c r="C871" s="12" t="str">
        <f t="shared" si="201"/>
        <v>September, 2018´</v>
      </c>
      <c r="D871" s="6" t="s">
        <v>37</v>
      </c>
      <c r="E871" s="9" t="s">
        <v>1939</v>
      </c>
      <c r="F871" s="6" t="s">
        <v>20</v>
      </c>
      <c r="G871" s="6" t="s">
        <v>180</v>
      </c>
      <c r="H871" s="6" t="s">
        <v>14</v>
      </c>
      <c r="I871" s="6" t="s">
        <v>21</v>
      </c>
      <c r="J871" s="6" t="s">
        <v>24</v>
      </c>
      <c r="K871" s="6" t="s">
        <v>707</v>
      </c>
      <c r="L871" s="7">
        <v>100300</v>
      </c>
      <c r="M871" s="7">
        <v>100.3</v>
      </c>
      <c r="N871" s="7">
        <v>427000</v>
      </c>
      <c r="O871">
        <f t="shared" si="196"/>
        <v>4.2572283150548351</v>
      </c>
      <c r="P871" s="11" t="s">
        <v>1918</v>
      </c>
      <c r="Q871" t="str">
        <f>VLOOKUP(P871,[1]Sheet1!$A$1:$C$40,2,FALSE)</f>
        <v>Nufosate</v>
      </c>
      <c r="R871" t="str">
        <f>VLOOKUP(P871,[1]Sheet1!$A$1:$C$40,3,FALSE)</f>
        <v>Herbicide</v>
      </c>
    </row>
    <row r="872" spans="1:18" ht="22" customHeight="1" x14ac:dyDescent="0.3">
      <c r="A872" s="5">
        <v>43354</v>
      </c>
      <c r="B872" s="12" t="str">
        <f t="shared" si="200"/>
        <v>September, 2018</v>
      </c>
      <c r="C872" s="12" t="str">
        <f t="shared" si="201"/>
        <v>September, 2018´</v>
      </c>
      <c r="D872" s="6" t="s">
        <v>64</v>
      </c>
      <c r="E872" s="13" t="s">
        <v>1939</v>
      </c>
      <c r="F872" s="6" t="s">
        <v>12</v>
      </c>
      <c r="G872" s="6" t="s">
        <v>203</v>
      </c>
      <c r="H872" s="6" t="s">
        <v>39</v>
      </c>
      <c r="I872" s="6" t="s">
        <v>15</v>
      </c>
      <c r="J872" s="6" t="s">
        <v>204</v>
      </c>
      <c r="K872" s="6" t="s">
        <v>631</v>
      </c>
      <c r="L872" s="7">
        <v>109760</v>
      </c>
      <c r="M872" s="7">
        <v>109.76</v>
      </c>
      <c r="N872" s="7">
        <v>361000</v>
      </c>
      <c r="O872">
        <f t="shared" si="196"/>
        <v>3.2889941690962101</v>
      </c>
      <c r="P872" t="str">
        <f t="shared" si="209"/>
        <v>Mancozeb</v>
      </c>
      <c r="Q872" t="str">
        <f>VLOOKUP(P872,[1]Sheet1!$A$1:$C$40,2,FALSE)</f>
        <v>Manfill 800 WP</v>
      </c>
      <c r="R872" t="str">
        <f>VLOOKUP(P872,[1]Sheet1!$A$1:$C$40,3,FALSE)</f>
        <v>Fungicide</v>
      </c>
    </row>
    <row r="873" spans="1:18" ht="22" customHeight="1" x14ac:dyDescent="0.3">
      <c r="A873" s="5">
        <v>43354</v>
      </c>
      <c r="B873" s="12" t="str">
        <f t="shared" si="200"/>
        <v>September, 2018</v>
      </c>
      <c r="C873" s="12" t="str">
        <f t="shared" si="201"/>
        <v>September, 2018´</v>
      </c>
      <c r="D873" s="6" t="s">
        <v>37</v>
      </c>
      <c r="E873" s="9" t="s">
        <v>1939</v>
      </c>
      <c r="F873" s="6" t="s">
        <v>20</v>
      </c>
      <c r="G873" s="6" t="s">
        <v>180</v>
      </c>
      <c r="H873" s="6" t="s">
        <v>14</v>
      </c>
      <c r="I873" s="6" t="s">
        <v>21</v>
      </c>
      <c r="J873" s="6" t="s">
        <v>24</v>
      </c>
      <c r="K873" s="6" t="s">
        <v>707</v>
      </c>
      <c r="L873" s="7">
        <v>100300</v>
      </c>
      <c r="M873" s="7">
        <v>100.3</v>
      </c>
      <c r="N873" s="7">
        <v>427000</v>
      </c>
      <c r="O873">
        <f t="shared" si="196"/>
        <v>4.2572283150548351</v>
      </c>
      <c r="P873" s="11" t="s">
        <v>1918</v>
      </c>
      <c r="Q873" t="str">
        <f>VLOOKUP(P873,[1]Sheet1!$A$1:$C$40,2,FALSE)</f>
        <v>Nufosate</v>
      </c>
      <c r="R873" t="str">
        <f>VLOOKUP(P873,[1]Sheet1!$A$1:$C$40,3,FALSE)</f>
        <v>Herbicide</v>
      </c>
    </row>
    <row r="874" spans="1:18" ht="22" customHeight="1" x14ac:dyDescent="0.3">
      <c r="A874" s="2">
        <v>43354</v>
      </c>
      <c r="B874" s="12" t="str">
        <f t="shared" si="200"/>
        <v>September, 2018</v>
      </c>
      <c r="C874" s="12" t="str">
        <f t="shared" si="201"/>
        <v>September, 2018´</v>
      </c>
      <c r="D874" s="3" t="s">
        <v>37</v>
      </c>
      <c r="E874" s="13" t="s">
        <v>1939</v>
      </c>
      <c r="F874" s="3" t="s">
        <v>20</v>
      </c>
      <c r="G874" s="3" t="s">
        <v>38</v>
      </c>
      <c r="H874" s="3" t="s">
        <v>39</v>
      </c>
      <c r="I874" s="3" t="s">
        <v>21</v>
      </c>
      <c r="J874" s="3" t="s">
        <v>40</v>
      </c>
      <c r="K874" s="3" t="s">
        <v>708</v>
      </c>
      <c r="L874" s="4">
        <v>21380</v>
      </c>
      <c r="M874" s="4">
        <v>21.38</v>
      </c>
      <c r="N874" s="4">
        <v>151000</v>
      </c>
      <c r="O874">
        <f t="shared" si="196"/>
        <v>7.06267539756782</v>
      </c>
      <c r="P874" t="str">
        <f t="shared" si="197"/>
        <v>Cyhalothrin</v>
      </c>
      <c r="Q874" t="str">
        <f>VLOOKUP(P874,[1]Sheet1!$A$1:$C$40,2,FALSE)</f>
        <v>Kaiso</v>
      </c>
      <c r="R874" t="str">
        <f>VLOOKUP(P874,[1]Sheet1!$A$1:$C$40,3,FALSE)</f>
        <v>Pesticide</v>
      </c>
    </row>
    <row r="875" spans="1:18" ht="22" customHeight="1" x14ac:dyDescent="0.3">
      <c r="A875" s="5">
        <v>43354</v>
      </c>
      <c r="B875" s="12" t="str">
        <f t="shared" si="200"/>
        <v>September, 2018</v>
      </c>
      <c r="C875" s="12" t="str">
        <f t="shared" si="201"/>
        <v>September, 2018´</v>
      </c>
      <c r="D875" s="6" t="s">
        <v>64</v>
      </c>
      <c r="E875" s="9" t="s">
        <v>1939</v>
      </c>
      <c r="F875" s="6" t="s">
        <v>12</v>
      </c>
      <c r="G875" s="6" t="s">
        <v>203</v>
      </c>
      <c r="H875" s="6" t="s">
        <v>39</v>
      </c>
      <c r="I875" s="6" t="s">
        <v>15</v>
      </c>
      <c r="J875" s="6" t="s">
        <v>204</v>
      </c>
      <c r="K875" s="6" t="s">
        <v>631</v>
      </c>
      <c r="L875" s="7">
        <v>109760</v>
      </c>
      <c r="M875" s="7">
        <v>109.76</v>
      </c>
      <c r="N875" s="7">
        <v>361000</v>
      </c>
      <c r="O875">
        <f t="shared" si="196"/>
        <v>3.2889941690962101</v>
      </c>
      <c r="P875" t="str">
        <f>IF(ISNUMBER(SEARCH("CIPERMET",K875)),"Cypermethrin",IF(ISNUMBER(SEARCH("MANFIL",K875)),"Mancozeb",IF(ISNUMBER(SEARCH("ISOPROPYLAMINE",K875)),"Isopropylamine",IF(ISNUMBER(SEARCH("CARBENDAZIN",K875)),"Carbendazin",IF(ISNUMBER(SEARCH("CHLORPYRIFOS",K875)),"Chlorpyrifos","FIX IT")))))</f>
        <v>Mancozeb</v>
      </c>
      <c r="Q875" t="str">
        <f>VLOOKUP(P875,[1]Sheet1!$A$1:$C$40,2,FALSE)</f>
        <v>Manfill 800 WP</v>
      </c>
      <c r="R875" t="str">
        <f>VLOOKUP(P875,[1]Sheet1!$A$1:$C$40,3,FALSE)</f>
        <v>Fungicide</v>
      </c>
    </row>
    <row r="876" spans="1:18" ht="22" customHeight="1" x14ac:dyDescent="0.3">
      <c r="A876" s="2">
        <v>43353</v>
      </c>
      <c r="B876" s="12" t="str">
        <f t="shared" si="200"/>
        <v>September, 2018</v>
      </c>
      <c r="C876" s="12" t="str">
        <f t="shared" si="201"/>
        <v>September, 2018´</v>
      </c>
      <c r="D876" s="3" t="s">
        <v>37</v>
      </c>
      <c r="E876" s="13" t="s">
        <v>1939</v>
      </c>
      <c r="F876" s="3" t="s">
        <v>20</v>
      </c>
      <c r="G876" s="3" t="s">
        <v>449</v>
      </c>
      <c r="H876" s="3" t="s">
        <v>73</v>
      </c>
      <c r="I876" s="3" t="s">
        <v>21</v>
      </c>
      <c r="J876" s="3" t="s">
        <v>102</v>
      </c>
      <c r="K876" s="3" t="s">
        <v>709</v>
      </c>
      <c r="L876" s="4">
        <v>87163</v>
      </c>
      <c r="M876" s="4">
        <v>87.16</v>
      </c>
      <c r="N876" s="4">
        <v>262000</v>
      </c>
      <c r="O876">
        <f t="shared" si="196"/>
        <v>3.0058625793054392</v>
      </c>
      <c r="P876" t="str">
        <f t="shared" ref="P876:P879" si="210">IF(ISNUMBER(SEARCH("CLORPIRIFOS",K876)),"Chlorpyrifos",IF(ISNUMBER(SEARCH("TEBUCONAZOLE",K876)),"Tebuconazole",IF(ISNUMBER(SEARCH("ACID",K876)),"2,4-Dichlorophenoxyacetic acid",IF(ISNUMBER(SEARCH("ACETAMIPRID",K876)),"Acetamiprid",IF(ISNUMBER(SEARCH("NUFURON",K876)),"Metsulfuron",IF(ISNUMBER(SEARCH("MONOISOPROPYLAMINE",K876)),"Isopropylamine","FIX IT"))))))</f>
        <v>Isopropylamine</v>
      </c>
      <c r="Q876" t="str">
        <f>VLOOKUP(P876,[1]Sheet1!$A$1:$C$40,2,FALSE)</f>
        <v>Not Identified</v>
      </c>
      <c r="R876" t="str">
        <f>VLOOKUP(P876,[1]Sheet1!$A$1:$C$40,3,FALSE)</f>
        <v>General Chemical</v>
      </c>
    </row>
    <row r="877" spans="1:18" ht="22" customHeight="1" x14ac:dyDescent="0.3">
      <c r="A877" s="5">
        <v>43353</v>
      </c>
      <c r="B877" s="12" t="str">
        <f t="shared" si="200"/>
        <v>September, 2018</v>
      </c>
      <c r="C877" s="12" t="str">
        <f t="shared" si="201"/>
        <v>September, 2018´</v>
      </c>
      <c r="D877" s="6" t="s">
        <v>37</v>
      </c>
      <c r="E877" s="9" t="s">
        <v>1939</v>
      </c>
      <c r="F877" s="6" t="s">
        <v>20</v>
      </c>
      <c r="G877" s="6" t="s">
        <v>449</v>
      </c>
      <c r="H877" s="6" t="s">
        <v>73</v>
      </c>
      <c r="I877" s="6" t="s">
        <v>21</v>
      </c>
      <c r="J877" s="6" t="s">
        <v>102</v>
      </c>
      <c r="K877" s="6" t="s">
        <v>710</v>
      </c>
      <c r="L877" s="7">
        <v>115929</v>
      </c>
      <c r="M877" s="7">
        <v>115.93</v>
      </c>
      <c r="N877" s="7">
        <v>349000</v>
      </c>
      <c r="O877">
        <f t="shared" si="196"/>
        <v>3.0104633008134289</v>
      </c>
      <c r="P877" t="str">
        <f t="shared" si="210"/>
        <v>Isopropylamine</v>
      </c>
      <c r="Q877" t="str">
        <f>VLOOKUP(P877,[1]Sheet1!$A$1:$C$40,2,FALSE)</f>
        <v>Not Identified</v>
      </c>
      <c r="R877" t="str">
        <f>VLOOKUP(P877,[1]Sheet1!$A$1:$C$40,3,FALSE)</f>
        <v>General Chemical</v>
      </c>
    </row>
    <row r="878" spans="1:18" ht="22" customHeight="1" x14ac:dyDescent="0.3">
      <c r="A878" s="2">
        <v>43349</v>
      </c>
      <c r="B878" s="12" t="str">
        <f t="shared" si="200"/>
        <v>September, 2018</v>
      </c>
      <c r="C878" s="12" t="str">
        <f t="shared" si="201"/>
        <v>September, 2018´</v>
      </c>
      <c r="D878" s="3" t="s">
        <v>37</v>
      </c>
      <c r="E878" s="13" t="s">
        <v>1939</v>
      </c>
      <c r="F878" s="3" t="s">
        <v>20</v>
      </c>
      <c r="G878" s="3" t="s">
        <v>42</v>
      </c>
      <c r="H878" s="3" t="s">
        <v>43</v>
      </c>
      <c r="I878" s="3" t="s">
        <v>21</v>
      </c>
      <c r="J878" s="3" t="s">
        <v>702</v>
      </c>
      <c r="K878" s="3" t="s">
        <v>711</v>
      </c>
      <c r="L878" s="4">
        <v>15366</v>
      </c>
      <c r="M878" s="4">
        <v>15.37</v>
      </c>
      <c r="N878" s="4">
        <v>492000</v>
      </c>
      <c r="O878">
        <f t="shared" si="196"/>
        <v>32.018742678641154</v>
      </c>
      <c r="P878" s="11" t="s">
        <v>1925</v>
      </c>
      <c r="Q878" t="str">
        <f>VLOOKUP(P878,[1]Sheet1!$A$1:$C$40,2,FALSE)</f>
        <v>Not Identified</v>
      </c>
      <c r="R878" t="str">
        <f>VLOOKUP(P878,[1]Sheet1!$A$1:$C$40,3,FALSE)</f>
        <v>Insecticide</v>
      </c>
    </row>
    <row r="879" spans="1:18" ht="22" customHeight="1" x14ac:dyDescent="0.3">
      <c r="A879" s="5">
        <v>43349</v>
      </c>
      <c r="B879" s="12" t="str">
        <f t="shared" si="200"/>
        <v>September, 2018</v>
      </c>
      <c r="C879" s="12" t="str">
        <f t="shared" si="201"/>
        <v>September, 2018´</v>
      </c>
      <c r="D879" s="6" t="s">
        <v>37</v>
      </c>
      <c r="E879" s="9" t="s">
        <v>1939</v>
      </c>
      <c r="F879" s="6" t="s">
        <v>20</v>
      </c>
      <c r="G879" s="6" t="s">
        <v>42</v>
      </c>
      <c r="H879" s="6" t="s">
        <v>43</v>
      </c>
      <c r="I879" s="6" t="s">
        <v>21</v>
      </c>
      <c r="J879" s="6" t="s">
        <v>44</v>
      </c>
      <c r="K879" s="6" t="s">
        <v>712</v>
      </c>
      <c r="L879" s="7">
        <v>127117</v>
      </c>
      <c r="M879" s="7">
        <v>127.12</v>
      </c>
      <c r="N879" s="7">
        <v>3473000</v>
      </c>
      <c r="O879">
        <f t="shared" si="196"/>
        <v>27.321286688641173</v>
      </c>
      <c r="P879" t="str">
        <f t="shared" si="210"/>
        <v>Chlorpyrifos</v>
      </c>
      <c r="Q879" t="str">
        <f>VLOOKUP(P879,[1]Sheet1!$A$1:$C$40,2,FALSE)</f>
        <v>Agripec</v>
      </c>
      <c r="R879" t="str">
        <f>VLOOKUP(P879,[1]Sheet1!$A$1:$C$40,3,FALSE)</f>
        <v>Pesticide</v>
      </c>
    </row>
    <row r="880" spans="1:18" ht="22" customHeight="1" x14ac:dyDescent="0.3">
      <c r="A880" s="2">
        <v>43348</v>
      </c>
      <c r="B880" s="12" t="str">
        <f t="shared" si="200"/>
        <v>September, 2018</v>
      </c>
      <c r="C880" s="12" t="str">
        <f t="shared" si="201"/>
        <v>September, 2018´</v>
      </c>
      <c r="D880" s="3" t="s">
        <v>37</v>
      </c>
      <c r="E880" s="13" t="s">
        <v>1939</v>
      </c>
      <c r="F880" s="3" t="s">
        <v>20</v>
      </c>
      <c r="G880" s="3" t="s">
        <v>38</v>
      </c>
      <c r="H880" s="3" t="s">
        <v>39</v>
      </c>
      <c r="I880" s="3" t="s">
        <v>21</v>
      </c>
      <c r="J880" s="3" t="s">
        <v>40</v>
      </c>
      <c r="K880" s="3" t="s">
        <v>713</v>
      </c>
      <c r="L880" s="4">
        <v>21380</v>
      </c>
      <c r="M880" s="4">
        <v>21.38</v>
      </c>
      <c r="N880" s="4">
        <v>151000</v>
      </c>
      <c r="O880">
        <f t="shared" si="196"/>
        <v>7.06267539756782</v>
      </c>
      <c r="P880" s="11" t="s">
        <v>1913</v>
      </c>
      <c r="Q880" t="str">
        <f>VLOOKUP(P880,[1]Sheet1!$A$1:$C$40,2,FALSE)</f>
        <v>Kaiso</v>
      </c>
      <c r="R880" t="str">
        <f>VLOOKUP(P880,[1]Sheet1!$A$1:$C$40,3,FALSE)</f>
        <v>Pesticide</v>
      </c>
    </row>
    <row r="881" spans="1:18" ht="22" customHeight="1" x14ac:dyDescent="0.3">
      <c r="A881" s="5">
        <v>43347</v>
      </c>
      <c r="B881" s="12" t="str">
        <f t="shared" si="200"/>
        <v>September, 2018</v>
      </c>
      <c r="C881" s="12" t="str">
        <f t="shared" si="201"/>
        <v>September, 2018´</v>
      </c>
      <c r="D881" s="6" t="s">
        <v>37</v>
      </c>
      <c r="E881" s="9" t="s">
        <v>1939</v>
      </c>
      <c r="F881" s="6" t="s">
        <v>20</v>
      </c>
      <c r="G881" s="6" t="s">
        <v>171</v>
      </c>
      <c r="H881" s="6" t="s">
        <v>34</v>
      </c>
      <c r="I881" s="6" t="s">
        <v>21</v>
      </c>
      <c r="J881" s="6" t="s">
        <v>35</v>
      </c>
      <c r="K881" s="6" t="s">
        <v>714</v>
      </c>
      <c r="L881" s="7">
        <v>45984</v>
      </c>
      <c r="M881" s="7">
        <v>45.98</v>
      </c>
      <c r="N881" s="7">
        <v>1647000</v>
      </c>
      <c r="O881">
        <f t="shared" si="196"/>
        <v>35.816805845511482</v>
      </c>
      <c r="P881" t="str">
        <f t="shared" si="197"/>
        <v>Imidacloprid</v>
      </c>
      <c r="Q881" t="str">
        <f>VLOOKUP(P881,[1]Sheet1!$A$1:$C$40,2,FALSE)</f>
        <v>Nuprid</v>
      </c>
      <c r="R881" t="str">
        <f>VLOOKUP(P881,[1]Sheet1!$A$1:$C$40,3,FALSE)</f>
        <v>Insecticide</v>
      </c>
    </row>
    <row r="882" spans="1:18" ht="22" customHeight="1" x14ac:dyDescent="0.3">
      <c r="A882" s="2">
        <v>43347</v>
      </c>
      <c r="B882" s="12" t="str">
        <f t="shared" si="200"/>
        <v>September, 2018</v>
      </c>
      <c r="C882" s="12" t="str">
        <f t="shared" si="201"/>
        <v>September, 2018´</v>
      </c>
      <c r="D882" s="3" t="s">
        <v>37</v>
      </c>
      <c r="E882" s="13" t="s">
        <v>1939</v>
      </c>
      <c r="F882" s="3" t="s">
        <v>20</v>
      </c>
      <c r="G882" s="3" t="s">
        <v>171</v>
      </c>
      <c r="H882" s="3" t="s">
        <v>34</v>
      </c>
      <c r="I882" s="3" t="s">
        <v>21</v>
      </c>
      <c r="J882" s="3" t="s">
        <v>35</v>
      </c>
      <c r="K882" s="3" t="s">
        <v>715</v>
      </c>
      <c r="L882" s="4">
        <v>22992</v>
      </c>
      <c r="M882" s="4">
        <v>22.99</v>
      </c>
      <c r="N882" s="4">
        <v>823000</v>
      </c>
      <c r="O882">
        <f t="shared" si="196"/>
        <v>35.795059151009049</v>
      </c>
      <c r="P882" t="str">
        <f t="shared" si="197"/>
        <v>Imidacloprid</v>
      </c>
      <c r="Q882" t="str">
        <f>VLOOKUP(P882,[1]Sheet1!$A$1:$C$40,2,FALSE)</f>
        <v>Nuprid</v>
      </c>
      <c r="R882" t="str">
        <f>VLOOKUP(P882,[1]Sheet1!$A$1:$C$40,3,FALSE)</f>
        <v>Insecticide</v>
      </c>
    </row>
    <row r="883" spans="1:18" ht="22" customHeight="1" x14ac:dyDescent="0.3">
      <c r="A883" s="5">
        <v>43347</v>
      </c>
      <c r="B883" s="12" t="str">
        <f t="shared" si="200"/>
        <v>September, 2018</v>
      </c>
      <c r="C883" s="12" t="str">
        <f t="shared" si="201"/>
        <v>September, 2018´</v>
      </c>
      <c r="D883" s="6" t="s">
        <v>37</v>
      </c>
      <c r="E883" s="9" t="s">
        <v>1939</v>
      </c>
      <c r="F883" s="6" t="s">
        <v>20</v>
      </c>
      <c r="G883" s="6" t="s">
        <v>171</v>
      </c>
      <c r="H883" s="6" t="s">
        <v>34</v>
      </c>
      <c r="I883" s="6" t="s">
        <v>21</v>
      </c>
      <c r="J883" s="6" t="s">
        <v>35</v>
      </c>
      <c r="K883" s="6" t="s">
        <v>714</v>
      </c>
      <c r="L883" s="7">
        <v>45984</v>
      </c>
      <c r="M883" s="7">
        <v>45.98</v>
      </c>
      <c r="N883" s="7">
        <v>1647000</v>
      </c>
      <c r="O883">
        <f t="shared" si="196"/>
        <v>35.816805845511482</v>
      </c>
      <c r="P883" t="str">
        <f t="shared" si="197"/>
        <v>Imidacloprid</v>
      </c>
      <c r="Q883" t="str">
        <f>VLOOKUP(P883,[1]Sheet1!$A$1:$C$40,2,FALSE)</f>
        <v>Nuprid</v>
      </c>
      <c r="R883" t="str">
        <f>VLOOKUP(P883,[1]Sheet1!$A$1:$C$40,3,FALSE)</f>
        <v>Insecticide</v>
      </c>
    </row>
    <row r="884" spans="1:18" ht="22" customHeight="1" x14ac:dyDescent="0.3">
      <c r="A884" s="2">
        <v>43347</v>
      </c>
      <c r="B884" s="12" t="str">
        <f t="shared" si="200"/>
        <v>September, 2018</v>
      </c>
      <c r="C884" s="12" t="str">
        <f t="shared" si="201"/>
        <v>September, 2018´</v>
      </c>
      <c r="D884" s="3" t="s">
        <v>37</v>
      </c>
      <c r="E884" s="13" t="s">
        <v>1939</v>
      </c>
      <c r="F884" s="3" t="s">
        <v>20</v>
      </c>
      <c r="G884" s="3" t="s">
        <v>180</v>
      </c>
      <c r="H884" s="3" t="s">
        <v>14</v>
      </c>
      <c r="I884" s="3" t="s">
        <v>21</v>
      </c>
      <c r="J884" s="3" t="s">
        <v>24</v>
      </c>
      <c r="K884" s="3" t="s">
        <v>707</v>
      </c>
      <c r="L884" s="4">
        <v>100300</v>
      </c>
      <c r="M884" s="4">
        <v>100.3</v>
      </c>
      <c r="N884" s="4">
        <v>427000</v>
      </c>
      <c r="O884">
        <f t="shared" si="196"/>
        <v>4.2572283150548351</v>
      </c>
      <c r="P884" s="11" t="s">
        <v>1918</v>
      </c>
      <c r="Q884" t="str">
        <f>VLOOKUP(P884,[1]Sheet1!$A$1:$C$40,2,FALSE)</f>
        <v>Nufosate</v>
      </c>
      <c r="R884" t="str">
        <f>VLOOKUP(P884,[1]Sheet1!$A$1:$C$40,3,FALSE)</f>
        <v>Herbicide</v>
      </c>
    </row>
    <row r="885" spans="1:18" ht="22" customHeight="1" x14ac:dyDescent="0.3">
      <c r="A885" s="5">
        <v>43347</v>
      </c>
      <c r="B885" s="12" t="str">
        <f t="shared" si="200"/>
        <v>September, 2018</v>
      </c>
      <c r="C885" s="12" t="str">
        <f t="shared" si="201"/>
        <v>September, 2018´</v>
      </c>
      <c r="D885" s="6" t="s">
        <v>37</v>
      </c>
      <c r="E885" s="9" t="s">
        <v>1939</v>
      </c>
      <c r="F885" s="6" t="s">
        <v>20</v>
      </c>
      <c r="G885" s="6" t="s">
        <v>180</v>
      </c>
      <c r="H885" s="6" t="s">
        <v>14</v>
      </c>
      <c r="I885" s="6" t="s">
        <v>21</v>
      </c>
      <c r="J885" s="6" t="s">
        <v>54</v>
      </c>
      <c r="K885" s="6" t="s">
        <v>716</v>
      </c>
      <c r="L885" s="7">
        <v>10080</v>
      </c>
      <c r="M885" s="7">
        <v>10.08</v>
      </c>
      <c r="N885" s="7">
        <v>267000</v>
      </c>
      <c r="O885">
        <f t="shared" si="196"/>
        <v>26.488095238095237</v>
      </c>
      <c r="P885" s="11" t="s">
        <v>1920</v>
      </c>
      <c r="Q885" t="str">
        <f>VLOOKUP(P885,[1]Sheet1!$A$1:$C$40,2,FALSE)</f>
        <v>Nufarm Fluroxypyr</v>
      </c>
      <c r="R885" t="str">
        <f>VLOOKUP(P885,[1]Sheet1!$A$1:$C$40,3,FALSE)</f>
        <v>Herbicide</v>
      </c>
    </row>
    <row r="886" spans="1:18" ht="22" customHeight="1" x14ac:dyDescent="0.3">
      <c r="A886" s="2">
        <v>43347</v>
      </c>
      <c r="B886" s="12" t="str">
        <f t="shared" si="200"/>
        <v>September, 2018</v>
      </c>
      <c r="C886" s="12" t="str">
        <f t="shared" si="201"/>
        <v>September, 2018´</v>
      </c>
      <c r="D886" s="3" t="s">
        <v>37</v>
      </c>
      <c r="E886" s="13" t="s">
        <v>1939</v>
      </c>
      <c r="F886" s="3" t="s">
        <v>20</v>
      </c>
      <c r="G886" s="3" t="s">
        <v>180</v>
      </c>
      <c r="H886" s="3" t="s">
        <v>14</v>
      </c>
      <c r="I886" s="3" t="s">
        <v>21</v>
      </c>
      <c r="J886" s="3" t="s">
        <v>24</v>
      </c>
      <c r="K886" s="3" t="s">
        <v>707</v>
      </c>
      <c r="L886" s="4">
        <v>100300</v>
      </c>
      <c r="M886" s="4">
        <v>100.3</v>
      </c>
      <c r="N886" s="4">
        <v>427000</v>
      </c>
      <c r="O886">
        <f t="shared" si="196"/>
        <v>4.2572283150548351</v>
      </c>
      <c r="P886" s="11" t="s">
        <v>1918</v>
      </c>
      <c r="Q886" t="str">
        <f>VLOOKUP(P886,[1]Sheet1!$A$1:$C$40,2,FALSE)</f>
        <v>Nufosate</v>
      </c>
      <c r="R886" t="str">
        <f>VLOOKUP(P886,[1]Sheet1!$A$1:$C$40,3,FALSE)</f>
        <v>Herbicide</v>
      </c>
    </row>
    <row r="887" spans="1:18" ht="22" customHeight="1" x14ac:dyDescent="0.3">
      <c r="A887" s="5">
        <v>43345</v>
      </c>
      <c r="B887" s="12" t="str">
        <f t="shared" si="200"/>
        <v>September, 2018</v>
      </c>
      <c r="C887" s="12" t="str">
        <f t="shared" si="201"/>
        <v>September, 2018´</v>
      </c>
      <c r="D887" s="6" t="s">
        <v>37</v>
      </c>
      <c r="E887" s="9" t="s">
        <v>1939</v>
      </c>
      <c r="F887" s="6" t="s">
        <v>20</v>
      </c>
      <c r="G887" s="6" t="s">
        <v>42</v>
      </c>
      <c r="H887" s="6" t="s">
        <v>43</v>
      </c>
      <c r="I887" s="6" t="s">
        <v>21</v>
      </c>
      <c r="J887" s="6" t="s">
        <v>44</v>
      </c>
      <c r="K887" s="6" t="s">
        <v>717</v>
      </c>
      <c r="L887" s="7">
        <v>105867</v>
      </c>
      <c r="M887" s="7">
        <v>105.87</v>
      </c>
      <c r="N887" s="7">
        <v>2892000</v>
      </c>
      <c r="O887">
        <f t="shared" ref="O887:O949" si="211">N887/L887</f>
        <v>27.317294341012779</v>
      </c>
      <c r="P887" t="str">
        <f t="shared" ref="P887:P893" si="212">IF(ISNUMBER(SEARCH("CLORPIRIFOS",K887)),"Chlorpyrifos",IF(ISNUMBER(SEARCH("TEBUCONAZOLE",K887)),"Tebuconazole",IF(ISNUMBER(SEARCH("ACID",K887)),"2,4-Dichlorophenoxyacetic acid",IF(ISNUMBER(SEARCH("ACETAMIPRID",K887)),"Acetamiprid",IF(ISNUMBER(SEARCH("NUFURON",K887)),"Metsulfuron",IF(ISNUMBER(SEARCH("MONOISOPROPYLAMINE",K887)),"Isopropylamine","FIX IT"))))))</f>
        <v>Chlorpyrifos</v>
      </c>
      <c r="Q887" t="str">
        <f>VLOOKUP(P887,[1]Sheet1!$A$1:$C$40,2,FALSE)</f>
        <v>Agripec</v>
      </c>
      <c r="R887" t="str">
        <f>VLOOKUP(P887,[1]Sheet1!$A$1:$C$40,3,FALSE)</f>
        <v>Pesticide</v>
      </c>
    </row>
    <row r="888" spans="1:18" ht="22" customHeight="1" x14ac:dyDescent="0.3">
      <c r="A888" s="2">
        <v>43345</v>
      </c>
      <c r="B888" s="12" t="str">
        <f t="shared" si="200"/>
        <v>September, 2018</v>
      </c>
      <c r="C888" s="12" t="str">
        <f t="shared" si="201"/>
        <v>September, 2018´</v>
      </c>
      <c r="D888" s="3" t="s">
        <v>37</v>
      </c>
      <c r="E888" s="13" t="s">
        <v>1939</v>
      </c>
      <c r="F888" s="3" t="s">
        <v>20</v>
      </c>
      <c r="G888" s="3" t="s">
        <v>80</v>
      </c>
      <c r="H888" s="3" t="s">
        <v>81</v>
      </c>
      <c r="I888" s="3" t="s">
        <v>21</v>
      </c>
      <c r="J888" s="3" t="s">
        <v>137</v>
      </c>
      <c r="K888" s="3" t="s">
        <v>718</v>
      </c>
      <c r="L888" s="4">
        <v>37380</v>
      </c>
      <c r="M888" s="4">
        <v>37.380000000000003</v>
      </c>
      <c r="N888" s="4">
        <v>90800</v>
      </c>
      <c r="O888">
        <f t="shared" si="211"/>
        <v>2.4291064740502941</v>
      </c>
      <c r="P888" t="str">
        <f t="shared" ref="P888" si="213">IF(ISNUMBER(SEARCH("TRITON",K888)),"Surfactant",IF(ISNUMBER(SEARCH("DIMETHYLAMINE",K888)),"Dimethylamine",IF(ISNUMBER(SEARCH("FLUAZINAN",K888)),"Fluazinan","FIX IT")))</f>
        <v>Dimethylamine</v>
      </c>
      <c r="Q888" t="str">
        <f>VLOOKUP(P888,[1]Sheet1!$A$1:$C$40,2,FALSE)</f>
        <v>Not Identified</v>
      </c>
      <c r="R888" t="str">
        <f>VLOOKUP(P888,[1]Sheet1!$A$1:$C$40,3,FALSE)</f>
        <v>General Chemical</v>
      </c>
    </row>
    <row r="889" spans="1:18" ht="22" customHeight="1" x14ac:dyDescent="0.3">
      <c r="A889" s="5">
        <v>43345</v>
      </c>
      <c r="B889" s="12" t="str">
        <f t="shared" si="200"/>
        <v>September, 2018</v>
      </c>
      <c r="C889" s="12" t="str">
        <f t="shared" si="201"/>
        <v>September, 2018´</v>
      </c>
      <c r="D889" s="6" t="s">
        <v>37</v>
      </c>
      <c r="E889" s="9" t="s">
        <v>1939</v>
      </c>
      <c r="F889" s="6" t="s">
        <v>408</v>
      </c>
      <c r="G889" s="6" t="s">
        <v>203</v>
      </c>
      <c r="H889" s="6" t="s">
        <v>39</v>
      </c>
      <c r="I889" s="6" t="s">
        <v>15</v>
      </c>
      <c r="J889" s="6" t="s">
        <v>204</v>
      </c>
      <c r="K889" s="6" t="s">
        <v>719</v>
      </c>
      <c r="L889" s="7">
        <v>109760</v>
      </c>
      <c r="M889" s="7">
        <v>109.76</v>
      </c>
      <c r="N889" s="7">
        <v>361000</v>
      </c>
      <c r="O889">
        <f t="shared" si="211"/>
        <v>3.2889941690962101</v>
      </c>
      <c r="P889" t="str">
        <f t="shared" ref="P889" si="214">IF(ISNUMBER(SEARCH("CIPERMET",K889)),"Cypermethrin",IF(ISNUMBER(SEARCH("MANFIL",K889)),"Mancozeb",IF(ISNUMBER(SEARCH("ISOPROPYLAMINE",K889)),"Isopropylamine",IF(ISNUMBER(SEARCH("CARBENDAZIN",K889)),"Carbendazin",IF(ISNUMBER(SEARCH("CHLORPYRIFOS",K889)),"Chlorpyrifos","FIX IT")))))</f>
        <v>Mancozeb</v>
      </c>
      <c r="Q889" t="str">
        <f>VLOOKUP(P889,[1]Sheet1!$A$1:$C$40,2,FALSE)</f>
        <v>Manfill 800 WP</v>
      </c>
      <c r="R889" t="str">
        <f>VLOOKUP(P889,[1]Sheet1!$A$1:$C$40,3,FALSE)</f>
        <v>Fungicide</v>
      </c>
    </row>
    <row r="890" spans="1:18" ht="22" customHeight="1" x14ac:dyDescent="0.3">
      <c r="A890" s="2">
        <v>43342</v>
      </c>
      <c r="B890" s="12" t="str">
        <f t="shared" si="200"/>
        <v>August, 2018</v>
      </c>
      <c r="C890" s="12" t="str">
        <f t="shared" si="201"/>
        <v>August, 2018´</v>
      </c>
      <c r="D890" s="3" t="s">
        <v>64</v>
      </c>
      <c r="E890" s="13" t="s">
        <v>1939</v>
      </c>
      <c r="F890" s="3" t="s">
        <v>12</v>
      </c>
      <c r="G890" s="3" t="s">
        <v>242</v>
      </c>
      <c r="H890" s="3" t="s">
        <v>14</v>
      </c>
      <c r="I890" s="3" t="s">
        <v>15</v>
      </c>
      <c r="J890" s="3" t="s">
        <v>280</v>
      </c>
      <c r="K890" s="3" t="s">
        <v>720</v>
      </c>
      <c r="L890" s="4">
        <v>125280</v>
      </c>
      <c r="M890" s="4">
        <v>125.28</v>
      </c>
      <c r="N890" s="4">
        <v>850000</v>
      </c>
      <c r="O890">
        <f t="shared" si="211"/>
        <v>6.784802043422733</v>
      </c>
      <c r="P890" t="str">
        <f t="shared" ref="P890" si="215">IF(ISNUMBER(SEARCH("XYLENE",K890)),"Xylene",IF(ISNUMBER(SEARCH("PARAQUAT",K890)),"Paraquat",IF(ISNUMBER(SEARCH("LUFENURON",K890)),"Lufenuron",IF(ISNUMBER(SEARCH("CLETHODIM",K890)),"Clethodim",IF(ISNUMBER(SEARCH("ABAMECTIN",K890)),"Abamectin")))))</f>
        <v>Paraquat</v>
      </c>
      <c r="Q890" t="str">
        <f>VLOOKUP(P890,[1]Sheet1!$A$1:$C$40,2,FALSE)</f>
        <v>Nuquat</v>
      </c>
      <c r="R890" t="str">
        <f>VLOOKUP(P890,[1]Sheet1!$A$1:$C$40,3,FALSE)</f>
        <v>Herbicide</v>
      </c>
    </row>
    <row r="891" spans="1:18" ht="22" customHeight="1" x14ac:dyDescent="0.3">
      <c r="A891" s="5">
        <v>43339</v>
      </c>
      <c r="B891" s="12" t="str">
        <f t="shared" si="200"/>
        <v>August, 2018</v>
      </c>
      <c r="C891" s="12" t="str">
        <f t="shared" si="201"/>
        <v>August, 2018´</v>
      </c>
      <c r="D891" s="6" t="s">
        <v>37</v>
      </c>
      <c r="E891" s="9" t="s">
        <v>1939</v>
      </c>
      <c r="F891" s="6" t="s">
        <v>20</v>
      </c>
      <c r="G891" s="6" t="s">
        <v>449</v>
      </c>
      <c r="H891" s="6" t="s">
        <v>73</v>
      </c>
      <c r="I891" s="6" t="s">
        <v>21</v>
      </c>
      <c r="J891" s="6" t="s">
        <v>102</v>
      </c>
      <c r="K891" s="6" t="s">
        <v>721</v>
      </c>
      <c r="L891" s="7">
        <v>43654</v>
      </c>
      <c r="M891" s="7">
        <v>43.65</v>
      </c>
      <c r="N891" s="7">
        <v>133000</v>
      </c>
      <c r="O891">
        <f t="shared" si="211"/>
        <v>3.0466852980253813</v>
      </c>
      <c r="P891" t="str">
        <f t="shared" si="212"/>
        <v>Isopropylamine</v>
      </c>
      <c r="Q891" t="str">
        <f>VLOOKUP(P891,[1]Sheet1!$A$1:$C$40,2,FALSE)</f>
        <v>Not Identified</v>
      </c>
      <c r="R891" t="str">
        <f>VLOOKUP(P891,[1]Sheet1!$A$1:$C$40,3,FALSE)</f>
        <v>General Chemical</v>
      </c>
    </row>
    <row r="892" spans="1:18" ht="22" customHeight="1" x14ac:dyDescent="0.3">
      <c r="A892" s="2">
        <v>43339</v>
      </c>
      <c r="B892" s="12" t="str">
        <f t="shared" si="200"/>
        <v>August, 2018</v>
      </c>
      <c r="C892" s="12" t="str">
        <f t="shared" si="201"/>
        <v>August, 2018´</v>
      </c>
      <c r="D892" s="3" t="s">
        <v>64</v>
      </c>
      <c r="E892" s="13" t="s">
        <v>1939</v>
      </c>
      <c r="F892" s="3" t="s">
        <v>12</v>
      </c>
      <c r="G892" s="3" t="s">
        <v>242</v>
      </c>
      <c r="H892" s="3" t="s">
        <v>14</v>
      </c>
      <c r="I892" s="3" t="s">
        <v>15</v>
      </c>
      <c r="J892" s="3" t="s">
        <v>280</v>
      </c>
      <c r="K892" s="3" t="s">
        <v>722</v>
      </c>
      <c r="L892" s="4">
        <v>125280</v>
      </c>
      <c r="M892" s="4">
        <v>125.28</v>
      </c>
      <c r="N892" s="4">
        <v>850000</v>
      </c>
      <c r="O892">
        <f t="shared" si="211"/>
        <v>6.784802043422733</v>
      </c>
      <c r="P892" t="str">
        <f>IF(ISNUMBER(SEARCH("XYLENE",K892)),"Xylene",IF(ISNUMBER(SEARCH("PARAQUAT",K892)),"Paraquat",IF(ISNUMBER(SEARCH("LUFENURON",K892)),"Lufenuron",IF(ISNUMBER(SEARCH("CLETHODIM",K892)),"Clethodim",IF(ISNUMBER(SEARCH("ABAMECTIN",K892)),"Abamectin")))))</f>
        <v>Paraquat</v>
      </c>
      <c r="Q892" t="str">
        <f>VLOOKUP(P892,[1]Sheet1!$A$1:$C$40,2,FALSE)</f>
        <v>Nuquat</v>
      </c>
      <c r="R892" t="str">
        <f>VLOOKUP(P892,[1]Sheet1!$A$1:$C$40,3,FALSE)</f>
        <v>Herbicide</v>
      </c>
    </row>
    <row r="893" spans="1:18" ht="22" customHeight="1" x14ac:dyDescent="0.3">
      <c r="A893" s="5">
        <v>43339</v>
      </c>
      <c r="B893" s="12" t="str">
        <f t="shared" si="200"/>
        <v>August, 2018</v>
      </c>
      <c r="C893" s="12" t="str">
        <f t="shared" si="201"/>
        <v>August, 2018´</v>
      </c>
      <c r="D893" s="6" t="s">
        <v>37</v>
      </c>
      <c r="E893" s="9" t="s">
        <v>1939</v>
      </c>
      <c r="F893" s="6" t="s">
        <v>20</v>
      </c>
      <c r="G893" s="6" t="s">
        <v>449</v>
      </c>
      <c r="H893" s="6" t="s">
        <v>73</v>
      </c>
      <c r="I893" s="6" t="s">
        <v>21</v>
      </c>
      <c r="J893" s="6" t="s">
        <v>102</v>
      </c>
      <c r="K893" s="6" t="s">
        <v>723</v>
      </c>
      <c r="L893" s="7">
        <v>115948</v>
      </c>
      <c r="M893" s="7">
        <v>115.95</v>
      </c>
      <c r="N893" s="7">
        <v>353000</v>
      </c>
      <c r="O893">
        <f t="shared" si="211"/>
        <v>3.0444682098871909</v>
      </c>
      <c r="P893" t="str">
        <f t="shared" si="212"/>
        <v>Isopropylamine</v>
      </c>
      <c r="Q893" t="str">
        <f>VLOOKUP(P893,[1]Sheet1!$A$1:$C$40,2,FALSE)</f>
        <v>Not Identified</v>
      </c>
      <c r="R893" t="str">
        <f>VLOOKUP(P893,[1]Sheet1!$A$1:$C$40,3,FALSE)</f>
        <v>General Chemical</v>
      </c>
    </row>
    <row r="894" spans="1:18" ht="22" customHeight="1" x14ac:dyDescent="0.3">
      <c r="A894" s="2">
        <v>43339</v>
      </c>
      <c r="B894" s="12" t="str">
        <f t="shared" si="200"/>
        <v>August, 2018</v>
      </c>
      <c r="C894" s="12" t="str">
        <f t="shared" si="201"/>
        <v>August, 2018´</v>
      </c>
      <c r="D894" s="3" t="s">
        <v>64</v>
      </c>
      <c r="E894" s="13" t="s">
        <v>1939</v>
      </c>
      <c r="F894" s="3" t="s">
        <v>12</v>
      </c>
      <c r="G894" s="3" t="s">
        <v>351</v>
      </c>
      <c r="H894" s="3" t="s">
        <v>14</v>
      </c>
      <c r="I894" s="3" t="s">
        <v>15</v>
      </c>
      <c r="J894" s="3" t="s">
        <v>190</v>
      </c>
      <c r="K894" s="3" t="s">
        <v>724</v>
      </c>
      <c r="L894" s="4">
        <v>22720</v>
      </c>
      <c r="M894" s="4">
        <v>22.72</v>
      </c>
      <c r="N894" s="4">
        <v>154000</v>
      </c>
      <c r="O894">
        <f t="shared" si="211"/>
        <v>6.778169014084507</v>
      </c>
      <c r="P894" t="str">
        <f t="shared" ref="P894:P949" si="216">IF(ISNUMBER(SEARCH("IMAZETHAPYR",K894)),"Imazethapyr",IF(ISNUMBER(SEARCH("NIPPON 40",K894)),"Nicosulfuron",IF(ISNUMBER(SEARCH("PICLORAM",K894)),"Picloram",IF(ISNUMBER(SEARCH("GLYPHOSATE",K894)),"Glyphosate",IF(ISNUMBER(SEARCH("FLUTRIAFOL",K894)),"Flutriafol",IF(ISNUMBER(SEARCH("IMIDACLOPRID",K894)),"Imidacloprid",IF(ISNUMBER(SEARCH("CYHALOTHRIN",K894)),"Cyhalothrin","FIX IT")))))))</f>
        <v>Nicosulfuron</v>
      </c>
      <c r="Q894" t="str">
        <f>VLOOKUP(P894,[1]Sheet1!$A$1:$C$40,2,FALSE)</f>
        <v>Nippon 40</v>
      </c>
      <c r="R894" t="str">
        <f>VLOOKUP(P894,[1]Sheet1!$A$1:$C$40,3,FALSE)</f>
        <v>Herbicide</v>
      </c>
    </row>
    <row r="895" spans="1:18" ht="22" customHeight="1" x14ac:dyDescent="0.3">
      <c r="A895" s="5">
        <v>43337</v>
      </c>
      <c r="B895" s="12" t="str">
        <f t="shared" si="200"/>
        <v>August, 2018</v>
      </c>
      <c r="C895" s="12" t="str">
        <f t="shared" si="201"/>
        <v>August, 2018´</v>
      </c>
      <c r="D895" s="6" t="s">
        <v>64</v>
      </c>
      <c r="E895" s="9" t="s">
        <v>1939</v>
      </c>
      <c r="F895" s="6" t="s">
        <v>12</v>
      </c>
      <c r="G895" s="6" t="s">
        <v>203</v>
      </c>
      <c r="H895" s="6" t="s">
        <v>39</v>
      </c>
      <c r="I895" s="6" t="s">
        <v>15</v>
      </c>
      <c r="J895" s="6" t="s">
        <v>204</v>
      </c>
      <c r="K895" s="6" t="s">
        <v>725</v>
      </c>
      <c r="L895" s="7">
        <v>109760</v>
      </c>
      <c r="M895" s="7">
        <v>109.76</v>
      </c>
      <c r="N895" s="7">
        <v>334000</v>
      </c>
      <c r="O895">
        <f t="shared" si="211"/>
        <v>3.0430029154518952</v>
      </c>
      <c r="P895" t="str">
        <f t="shared" ref="P895:P896" si="217">IF(ISNUMBER(SEARCH("CIPERMET",K895)),"Cypermethrin",IF(ISNUMBER(SEARCH("MANFIL",K895)),"Mancozeb",IF(ISNUMBER(SEARCH("ISOPROPYLAMINE",K895)),"Isopropylamine",IF(ISNUMBER(SEARCH("CARBENDAZIN",K895)),"Carbendazin",IF(ISNUMBER(SEARCH("CHLORPYRIFOS",K895)),"Chlorpyrifos","FIX IT")))))</f>
        <v>Mancozeb</v>
      </c>
      <c r="Q895" t="str">
        <f>VLOOKUP(P895,[1]Sheet1!$A$1:$C$40,2,FALSE)</f>
        <v>Manfill 800 WP</v>
      </c>
      <c r="R895" t="str">
        <f>VLOOKUP(P895,[1]Sheet1!$A$1:$C$40,3,FALSE)</f>
        <v>Fungicide</v>
      </c>
    </row>
    <row r="896" spans="1:18" ht="22" customHeight="1" x14ac:dyDescent="0.3">
      <c r="A896" s="5">
        <v>43337</v>
      </c>
      <c r="B896" s="12" t="str">
        <f t="shared" si="200"/>
        <v>August, 2018</v>
      </c>
      <c r="C896" s="12" t="str">
        <f t="shared" si="201"/>
        <v>August, 2018´</v>
      </c>
      <c r="D896" s="6" t="s">
        <v>64</v>
      </c>
      <c r="E896" s="13" t="s">
        <v>1939</v>
      </c>
      <c r="F896" s="6" t="s">
        <v>12</v>
      </c>
      <c r="G896" s="6" t="s">
        <v>203</v>
      </c>
      <c r="H896" s="6" t="s">
        <v>39</v>
      </c>
      <c r="I896" s="6" t="s">
        <v>15</v>
      </c>
      <c r="J896" s="6" t="s">
        <v>204</v>
      </c>
      <c r="K896" s="6" t="s">
        <v>631</v>
      </c>
      <c r="L896" s="7">
        <v>109760</v>
      </c>
      <c r="M896" s="7">
        <v>109.76</v>
      </c>
      <c r="N896" s="7">
        <v>334000</v>
      </c>
      <c r="O896">
        <f t="shared" si="211"/>
        <v>3.0430029154518952</v>
      </c>
      <c r="P896" t="str">
        <f t="shared" si="217"/>
        <v>Mancozeb</v>
      </c>
      <c r="Q896" t="str">
        <f>VLOOKUP(P896,[1]Sheet1!$A$1:$C$40,2,FALSE)</f>
        <v>Manfill 800 WP</v>
      </c>
      <c r="R896" t="str">
        <f>VLOOKUP(P896,[1]Sheet1!$A$1:$C$40,3,FALSE)</f>
        <v>Fungicide</v>
      </c>
    </row>
    <row r="897" spans="1:18" ht="22" customHeight="1" x14ac:dyDescent="0.3">
      <c r="A897" s="5">
        <v>43337</v>
      </c>
      <c r="B897" s="12" t="str">
        <f t="shared" si="200"/>
        <v>August, 2018</v>
      </c>
      <c r="C897" s="12" t="str">
        <f t="shared" si="201"/>
        <v>August, 2018´</v>
      </c>
      <c r="D897" s="6" t="s">
        <v>37</v>
      </c>
      <c r="E897" s="9" t="s">
        <v>1939</v>
      </c>
      <c r="F897" s="6" t="s">
        <v>20</v>
      </c>
      <c r="G897" s="6" t="s">
        <v>42</v>
      </c>
      <c r="H897" s="6" t="s">
        <v>43</v>
      </c>
      <c r="I897" s="6" t="s">
        <v>21</v>
      </c>
      <c r="J897" s="6" t="s">
        <v>44</v>
      </c>
      <c r="K897" s="6" t="s">
        <v>726</v>
      </c>
      <c r="L897" s="7">
        <v>105892</v>
      </c>
      <c r="M897" s="7">
        <v>105.89</v>
      </c>
      <c r="N897" s="7">
        <v>3024000</v>
      </c>
      <c r="O897">
        <f t="shared" si="211"/>
        <v>28.557398103728328</v>
      </c>
      <c r="P897" t="str">
        <f t="shared" ref="P897:P910" si="218">IF(ISNUMBER(SEARCH("CLORPIRIFOS",K897)),"Chlorpyrifos",IF(ISNUMBER(SEARCH("TEBUCONAZOLE",K897)),"Tebuconazole",IF(ISNUMBER(SEARCH("ACID",K897)),"2,4-Dichlorophenoxyacetic acid",IF(ISNUMBER(SEARCH("ACETAMIPRID",K897)),"Acetamiprid",IF(ISNUMBER(SEARCH("NUFURON",K897)),"Metsulfuron",IF(ISNUMBER(SEARCH("MONOISOPROPYLAMINE",K897)),"Isopropylamine","FIX IT"))))))</f>
        <v>Chlorpyrifos</v>
      </c>
      <c r="Q897" t="str">
        <f>VLOOKUP(P897,[1]Sheet1!$A$1:$C$40,2,FALSE)</f>
        <v>Agripec</v>
      </c>
      <c r="R897" t="str">
        <f>VLOOKUP(P897,[1]Sheet1!$A$1:$C$40,3,FALSE)</f>
        <v>Pesticide</v>
      </c>
    </row>
    <row r="898" spans="1:18" ht="22" customHeight="1" x14ac:dyDescent="0.3">
      <c r="A898" s="2">
        <v>43337</v>
      </c>
      <c r="B898" s="12" t="str">
        <f t="shared" si="200"/>
        <v>August, 2018</v>
      </c>
      <c r="C898" s="12" t="str">
        <f t="shared" si="201"/>
        <v>August, 2018´</v>
      </c>
      <c r="D898" s="3" t="s">
        <v>64</v>
      </c>
      <c r="E898" s="13" t="s">
        <v>1939</v>
      </c>
      <c r="F898" s="3" t="s">
        <v>12</v>
      </c>
      <c r="G898" s="3" t="s">
        <v>242</v>
      </c>
      <c r="H898" s="3" t="s">
        <v>14</v>
      </c>
      <c r="I898" s="3" t="s">
        <v>15</v>
      </c>
      <c r="J898" s="3" t="s">
        <v>280</v>
      </c>
      <c r="K898" s="3" t="s">
        <v>727</v>
      </c>
      <c r="L898" s="4">
        <v>100224</v>
      </c>
      <c r="M898" s="4">
        <v>100.22</v>
      </c>
      <c r="N898" s="4">
        <v>680000</v>
      </c>
      <c r="O898">
        <f t="shared" si="211"/>
        <v>6.784802043422733</v>
      </c>
      <c r="P898" t="str">
        <f t="shared" ref="P898:P899" si="219">IF(ISNUMBER(SEARCH("XYLENE",K898)),"Xylene",IF(ISNUMBER(SEARCH("PARAQUAT",K898)),"Paraquat",IF(ISNUMBER(SEARCH("LUFENURON",K898)),"Lufenuron",IF(ISNUMBER(SEARCH("CLETHODIM",K898)),"Clethodim",IF(ISNUMBER(SEARCH("ABAMECTIN",K898)),"Abamectin")))))</f>
        <v>Paraquat</v>
      </c>
      <c r="Q898" t="str">
        <f>VLOOKUP(P898,[1]Sheet1!$A$1:$C$40,2,FALSE)</f>
        <v>Nuquat</v>
      </c>
      <c r="R898" t="str">
        <f>VLOOKUP(P898,[1]Sheet1!$A$1:$C$40,3,FALSE)</f>
        <v>Herbicide</v>
      </c>
    </row>
    <row r="899" spans="1:18" ht="22" customHeight="1" x14ac:dyDescent="0.3">
      <c r="A899" s="5">
        <v>43337</v>
      </c>
      <c r="B899" s="12" t="str">
        <f t="shared" ref="B899:B962" si="220">TEXT(A899,"MMMM, YYYY")</f>
        <v>August, 2018</v>
      </c>
      <c r="C899" s="12" t="str">
        <f t="shared" ref="C899:C962" si="221">B899&amp;"´"</f>
        <v>August, 2018´</v>
      </c>
      <c r="D899" s="6" t="s">
        <v>64</v>
      </c>
      <c r="E899" s="9" t="s">
        <v>1939</v>
      </c>
      <c r="F899" s="6" t="s">
        <v>12</v>
      </c>
      <c r="G899" s="6" t="s">
        <v>242</v>
      </c>
      <c r="H899" s="6" t="s">
        <v>14</v>
      </c>
      <c r="I899" s="6" t="s">
        <v>15</v>
      </c>
      <c r="J899" s="6" t="s">
        <v>280</v>
      </c>
      <c r="K899" s="6" t="s">
        <v>727</v>
      </c>
      <c r="L899" s="7">
        <v>100224</v>
      </c>
      <c r="M899" s="7">
        <v>100.22</v>
      </c>
      <c r="N899" s="7">
        <v>680000</v>
      </c>
      <c r="O899">
        <f t="shared" si="211"/>
        <v>6.784802043422733</v>
      </c>
      <c r="P899" t="str">
        <f t="shared" si="219"/>
        <v>Paraquat</v>
      </c>
      <c r="Q899" t="str">
        <f>VLOOKUP(P899,[1]Sheet1!$A$1:$C$40,2,FALSE)</f>
        <v>Nuquat</v>
      </c>
      <c r="R899" t="str">
        <f>VLOOKUP(P899,[1]Sheet1!$A$1:$C$40,3,FALSE)</f>
        <v>Herbicide</v>
      </c>
    </row>
    <row r="900" spans="1:18" ht="22" customHeight="1" x14ac:dyDescent="0.3">
      <c r="A900" s="2">
        <v>43337</v>
      </c>
      <c r="B900" s="12" t="str">
        <f t="shared" si="220"/>
        <v>August, 2018</v>
      </c>
      <c r="C900" s="12" t="str">
        <f t="shared" si="221"/>
        <v>August, 2018´</v>
      </c>
      <c r="D900" s="3" t="s">
        <v>64</v>
      </c>
      <c r="E900" s="13" t="s">
        <v>1939</v>
      </c>
      <c r="F900" s="3" t="s">
        <v>12</v>
      </c>
      <c r="G900" s="3" t="s">
        <v>203</v>
      </c>
      <c r="H900" s="3" t="s">
        <v>39</v>
      </c>
      <c r="I900" s="3" t="s">
        <v>15</v>
      </c>
      <c r="J900" s="3" t="s">
        <v>204</v>
      </c>
      <c r="K900" s="3" t="s">
        <v>728</v>
      </c>
      <c r="L900" s="4">
        <v>109760</v>
      </c>
      <c r="M900" s="4">
        <v>109.76</v>
      </c>
      <c r="N900" s="4">
        <v>334000</v>
      </c>
      <c r="O900">
        <f t="shared" si="211"/>
        <v>3.0430029154518952</v>
      </c>
      <c r="P900" t="str">
        <f t="shared" ref="P900:P901" si="222">IF(ISNUMBER(SEARCH("CIPERMET",K900)),"Cypermethrin",IF(ISNUMBER(SEARCH("MANFIL",K900)),"Mancozeb",IF(ISNUMBER(SEARCH("ISOPROPYLAMINE",K900)),"Isopropylamine",IF(ISNUMBER(SEARCH("CARBENDAZIN",K900)),"Carbendazin",IF(ISNUMBER(SEARCH("CHLORPYRIFOS",K900)),"Chlorpyrifos","FIX IT")))))</f>
        <v>Mancozeb</v>
      </c>
      <c r="Q900" t="str">
        <f>VLOOKUP(P900,[1]Sheet1!$A$1:$C$40,2,FALSE)</f>
        <v>Manfill 800 WP</v>
      </c>
      <c r="R900" t="str">
        <f>VLOOKUP(P900,[1]Sheet1!$A$1:$C$40,3,FALSE)</f>
        <v>Fungicide</v>
      </c>
    </row>
    <row r="901" spans="1:18" ht="22" customHeight="1" x14ac:dyDescent="0.3">
      <c r="A901" s="5">
        <v>43337</v>
      </c>
      <c r="B901" s="12" t="str">
        <f t="shared" si="220"/>
        <v>August, 2018</v>
      </c>
      <c r="C901" s="12" t="str">
        <f t="shared" si="221"/>
        <v>August, 2018´</v>
      </c>
      <c r="D901" s="6" t="s">
        <v>64</v>
      </c>
      <c r="E901" s="9" t="s">
        <v>1939</v>
      </c>
      <c r="F901" s="6" t="s">
        <v>12</v>
      </c>
      <c r="G901" s="6" t="s">
        <v>203</v>
      </c>
      <c r="H901" s="6" t="s">
        <v>39</v>
      </c>
      <c r="I901" s="6" t="s">
        <v>15</v>
      </c>
      <c r="J901" s="6" t="s">
        <v>204</v>
      </c>
      <c r="K901" s="6" t="s">
        <v>725</v>
      </c>
      <c r="L901" s="7">
        <v>109760</v>
      </c>
      <c r="M901" s="7">
        <v>109.76</v>
      </c>
      <c r="N901" s="7">
        <v>334000</v>
      </c>
      <c r="O901">
        <f t="shared" si="211"/>
        <v>3.0430029154518952</v>
      </c>
      <c r="P901" t="str">
        <f t="shared" si="222"/>
        <v>Mancozeb</v>
      </c>
      <c r="Q901" t="str">
        <f>VLOOKUP(P901,[1]Sheet1!$A$1:$C$40,2,FALSE)</f>
        <v>Manfill 800 WP</v>
      </c>
      <c r="R901" t="str">
        <f>VLOOKUP(P901,[1]Sheet1!$A$1:$C$40,3,FALSE)</f>
        <v>Fungicide</v>
      </c>
    </row>
    <row r="902" spans="1:18" ht="22" customHeight="1" x14ac:dyDescent="0.3">
      <c r="A902" s="2">
        <v>43337</v>
      </c>
      <c r="B902" s="12" t="str">
        <f t="shared" si="220"/>
        <v>August, 2018</v>
      </c>
      <c r="C902" s="12" t="str">
        <f t="shared" si="221"/>
        <v>August, 2018´</v>
      </c>
      <c r="D902" s="3" t="s">
        <v>37</v>
      </c>
      <c r="E902" s="13" t="s">
        <v>1939</v>
      </c>
      <c r="F902" s="3" t="s">
        <v>20</v>
      </c>
      <c r="G902" s="3" t="s">
        <v>42</v>
      </c>
      <c r="H902" s="3" t="s">
        <v>43</v>
      </c>
      <c r="I902" s="3" t="s">
        <v>21</v>
      </c>
      <c r="J902" s="3" t="s">
        <v>44</v>
      </c>
      <c r="K902" s="3" t="s">
        <v>729</v>
      </c>
      <c r="L902" s="4">
        <v>21181</v>
      </c>
      <c r="M902" s="4">
        <v>21.18</v>
      </c>
      <c r="N902" s="4">
        <v>605000</v>
      </c>
      <c r="O902">
        <f t="shared" si="211"/>
        <v>28.563335064444548</v>
      </c>
      <c r="P902" s="11" t="s">
        <v>1922</v>
      </c>
      <c r="Q902" t="str">
        <f>VLOOKUP(P902,[1]Sheet1!$A$1:$C$40,2,FALSE)</f>
        <v>Agripec</v>
      </c>
      <c r="R902" t="str">
        <f>VLOOKUP(P902,[1]Sheet1!$A$1:$C$40,3,FALSE)</f>
        <v>Pesticide</v>
      </c>
    </row>
    <row r="903" spans="1:18" ht="22" customHeight="1" x14ac:dyDescent="0.3">
      <c r="A903" s="5">
        <v>43336</v>
      </c>
      <c r="B903" s="12" t="str">
        <f t="shared" si="220"/>
        <v>August, 2018</v>
      </c>
      <c r="C903" s="12" t="str">
        <f t="shared" si="221"/>
        <v>August, 2018´</v>
      </c>
      <c r="D903" s="6" t="s">
        <v>37</v>
      </c>
      <c r="E903" s="9" t="s">
        <v>1939</v>
      </c>
      <c r="F903" s="6" t="s">
        <v>20</v>
      </c>
      <c r="G903" s="6" t="s">
        <v>730</v>
      </c>
      <c r="H903" s="6" t="s">
        <v>14</v>
      </c>
      <c r="I903" s="6" t="s">
        <v>21</v>
      </c>
      <c r="J903" s="6" t="s">
        <v>60</v>
      </c>
      <c r="K903" s="6" t="s">
        <v>731</v>
      </c>
      <c r="L903" s="7">
        <v>15090</v>
      </c>
      <c r="M903" s="7">
        <v>15.09</v>
      </c>
      <c r="N903" s="7">
        <v>382000</v>
      </c>
      <c r="O903">
        <f t="shared" si="211"/>
        <v>25.314777998674618</v>
      </c>
      <c r="P903" t="str">
        <f t="shared" si="218"/>
        <v>Acetamiprid</v>
      </c>
      <c r="Q903" t="str">
        <f>VLOOKUP(P903,[1]Sheet1!$A$1:$C$40,2,FALSE)</f>
        <v>Not Identified</v>
      </c>
      <c r="R903" t="str">
        <f>VLOOKUP(P903,[1]Sheet1!$A$1:$C$40,3,FALSE)</f>
        <v>Insecticide</v>
      </c>
    </row>
    <row r="904" spans="1:18" ht="22" customHeight="1" x14ac:dyDescent="0.3">
      <c r="A904" s="2">
        <v>43326</v>
      </c>
      <c r="B904" s="12" t="str">
        <f t="shared" si="220"/>
        <v>August, 2018</v>
      </c>
      <c r="C904" s="12" t="str">
        <f t="shared" si="221"/>
        <v>August, 2018´</v>
      </c>
      <c r="D904" s="3" t="s">
        <v>37</v>
      </c>
      <c r="E904" s="13" t="s">
        <v>1939</v>
      </c>
      <c r="F904" s="3" t="s">
        <v>20</v>
      </c>
      <c r="G904" s="3" t="s">
        <v>42</v>
      </c>
      <c r="H904" s="3" t="s">
        <v>104</v>
      </c>
      <c r="I904" s="3" t="s">
        <v>21</v>
      </c>
      <c r="J904" s="3" t="s">
        <v>165</v>
      </c>
      <c r="K904" s="3" t="s">
        <v>732</v>
      </c>
      <c r="L904" s="4">
        <v>20245</v>
      </c>
      <c r="M904" s="4">
        <v>20.25</v>
      </c>
      <c r="N904" s="4">
        <v>306000</v>
      </c>
      <c r="O904">
        <f t="shared" si="211"/>
        <v>15.114843171153371</v>
      </c>
      <c r="P904" t="str">
        <f t="shared" ref="P904" si="223">IF(ISNUMBER(SEARCH("FLUAZINAN",K904)),"Fluazinan",IF(ISNUMBER(SEARCH("CYPERMETHRIN",K904)),"Cypermethrin",IF(ISNUMBER(SEARCH("IMAZETAPIR",K904)),"Imazetapyr",IF(ISNUMBER(SEARCH("FIPRONIL",K904)),"Fipronil","FIX IT"))))</f>
        <v>Cypermethrin</v>
      </c>
      <c r="Q904" t="str">
        <f>VLOOKUP(P904,[1]Sheet1!$A$1:$C$40,2,FALSE)</f>
        <v>Not Identified</v>
      </c>
      <c r="R904" t="str">
        <f>VLOOKUP(P904,[1]Sheet1!$A$1:$C$40,3,FALSE)</f>
        <v>Insecticide</v>
      </c>
    </row>
    <row r="905" spans="1:18" ht="22" customHeight="1" x14ac:dyDescent="0.3">
      <c r="A905" s="5">
        <v>43324</v>
      </c>
      <c r="B905" s="12" t="str">
        <f t="shared" si="220"/>
        <v>August, 2018</v>
      </c>
      <c r="C905" s="12" t="str">
        <f t="shared" si="221"/>
        <v>August, 2018´</v>
      </c>
      <c r="D905" s="6" t="s">
        <v>37</v>
      </c>
      <c r="E905" s="9" t="s">
        <v>1939</v>
      </c>
      <c r="F905" s="6" t="s">
        <v>20</v>
      </c>
      <c r="G905" s="6" t="s">
        <v>180</v>
      </c>
      <c r="H905" s="6" t="s">
        <v>14</v>
      </c>
      <c r="I905" s="6" t="s">
        <v>21</v>
      </c>
      <c r="J905" s="6" t="s">
        <v>54</v>
      </c>
      <c r="K905" s="6" t="s">
        <v>733</v>
      </c>
      <c r="L905" s="7">
        <v>10080</v>
      </c>
      <c r="M905" s="7">
        <v>10.08</v>
      </c>
      <c r="N905" s="7">
        <v>255000</v>
      </c>
      <c r="O905">
        <f t="shared" si="211"/>
        <v>25.297619047619047</v>
      </c>
      <c r="P905" s="11" t="s">
        <v>1920</v>
      </c>
      <c r="Q905" t="str">
        <f>VLOOKUP(P905,[1]Sheet1!$A$1:$C$40,2,FALSE)</f>
        <v>Nufarm Fluroxypyr</v>
      </c>
      <c r="R905" t="str">
        <f>VLOOKUP(P905,[1]Sheet1!$A$1:$C$40,3,FALSE)</f>
        <v>Herbicide</v>
      </c>
    </row>
    <row r="906" spans="1:18" ht="22" customHeight="1" x14ac:dyDescent="0.3">
      <c r="A906" s="2">
        <v>43321</v>
      </c>
      <c r="B906" s="12" t="str">
        <f t="shared" si="220"/>
        <v>August, 2018</v>
      </c>
      <c r="C906" s="12" t="str">
        <f t="shared" si="221"/>
        <v>August, 2018´</v>
      </c>
      <c r="D906" s="3" t="s">
        <v>37</v>
      </c>
      <c r="E906" s="13" t="s">
        <v>1939</v>
      </c>
      <c r="F906" s="3" t="s">
        <v>20</v>
      </c>
      <c r="G906" s="3" t="s">
        <v>579</v>
      </c>
      <c r="H906" s="3" t="s">
        <v>28</v>
      </c>
      <c r="I906" s="3" t="s">
        <v>21</v>
      </c>
      <c r="J906" s="3" t="s">
        <v>29</v>
      </c>
      <c r="K906" s="3" t="s">
        <v>734</v>
      </c>
      <c r="L906" s="4">
        <v>81840</v>
      </c>
      <c r="M906" s="4">
        <v>81.84</v>
      </c>
      <c r="N906" s="4">
        <v>714000</v>
      </c>
      <c r="O906">
        <f t="shared" si="211"/>
        <v>8.7243401759530794</v>
      </c>
      <c r="P906" t="str">
        <f t="shared" si="218"/>
        <v>2,4-Dichlorophenoxyacetic acid</v>
      </c>
      <c r="Q906" t="str">
        <f>VLOOKUP(P906,[1]Sheet1!$A$1:$C$40,2,FALSE)</f>
        <v>2,4 D</v>
      </c>
      <c r="R906" t="str">
        <f>VLOOKUP(P906,[1]Sheet1!$A$1:$C$40,3,FALSE)</f>
        <v>Herbicide</v>
      </c>
    </row>
    <row r="907" spans="1:18" ht="22" customHeight="1" x14ac:dyDescent="0.3">
      <c r="A907" s="5">
        <v>43321</v>
      </c>
      <c r="B907" s="12" t="str">
        <f t="shared" si="220"/>
        <v>August, 2018</v>
      </c>
      <c r="C907" s="12" t="str">
        <f t="shared" si="221"/>
        <v>August, 2018´</v>
      </c>
      <c r="D907" s="6" t="s">
        <v>37</v>
      </c>
      <c r="E907" s="9" t="s">
        <v>1939</v>
      </c>
      <c r="F907" s="6" t="s">
        <v>408</v>
      </c>
      <c r="G907" s="6" t="s">
        <v>203</v>
      </c>
      <c r="H907" s="6" t="s">
        <v>39</v>
      </c>
      <c r="I907" s="6" t="s">
        <v>15</v>
      </c>
      <c r="J907" s="6" t="s">
        <v>626</v>
      </c>
      <c r="K907" s="6" t="s">
        <v>631</v>
      </c>
      <c r="L907" s="7">
        <v>109760</v>
      </c>
      <c r="M907" s="7">
        <v>109.76</v>
      </c>
      <c r="N907" s="7">
        <v>334000</v>
      </c>
      <c r="O907">
        <f t="shared" si="211"/>
        <v>3.0430029154518952</v>
      </c>
      <c r="P907" t="str">
        <f>IF(ISNUMBER(SEARCH("CIPERMET",K907)),"Cypermethrin",IF(ISNUMBER(SEARCH("MANFIL",K907)),"Mancozeb",IF(ISNUMBER(SEARCH("ISOPROPYLAMINE",K907)),"Isopropylamine",IF(ISNUMBER(SEARCH("CARBENDAZIN",K907)),"Carbendazin",IF(ISNUMBER(SEARCH("CHLORPYRIFOS",K907)),"Chlorpyrifos","FIX IT")))))</f>
        <v>Mancozeb</v>
      </c>
      <c r="Q907" t="str">
        <f>VLOOKUP(P907,[1]Sheet1!$A$1:$C$40,2,FALSE)</f>
        <v>Manfill 800 WP</v>
      </c>
      <c r="R907" t="str">
        <f>VLOOKUP(P907,[1]Sheet1!$A$1:$C$40,3,FALSE)</f>
        <v>Fungicide</v>
      </c>
    </row>
    <row r="908" spans="1:18" ht="22" customHeight="1" x14ac:dyDescent="0.3">
      <c r="A908" s="2">
        <v>43320</v>
      </c>
      <c r="B908" s="12" t="str">
        <f t="shared" si="220"/>
        <v>August, 2018</v>
      </c>
      <c r="C908" s="12" t="str">
        <f t="shared" si="221"/>
        <v>August, 2018´</v>
      </c>
      <c r="D908" s="3" t="s">
        <v>37</v>
      </c>
      <c r="E908" s="13" t="s">
        <v>1939</v>
      </c>
      <c r="F908" s="3" t="s">
        <v>20</v>
      </c>
      <c r="G908" s="3" t="s">
        <v>649</v>
      </c>
      <c r="H908" s="3" t="s">
        <v>73</v>
      </c>
      <c r="I908" s="3" t="s">
        <v>21</v>
      </c>
      <c r="J908" s="3" t="s">
        <v>587</v>
      </c>
      <c r="K908" s="3" t="s">
        <v>735</v>
      </c>
      <c r="L908" s="4">
        <v>73364</v>
      </c>
      <c r="M908" s="4">
        <v>73.36</v>
      </c>
      <c r="N908" s="4">
        <v>240000</v>
      </c>
      <c r="O908">
        <f t="shared" si="211"/>
        <v>3.2713592497682789</v>
      </c>
      <c r="P908" t="str">
        <f t="shared" ref="P908:P909" si="224">IF(ISNUMBER(SEARCH("TRITON",K908)),"Surfactant",IF(ISNUMBER(SEARCH("DIMETHYLAMINE",K908)),"Dimethylamine",IF(ISNUMBER(SEARCH("FLUAZINAN",K908)),"Fluazinan","FIX IT")))</f>
        <v>Surfactant</v>
      </c>
      <c r="Q908" t="str">
        <f>VLOOKUP(P908,[1]Sheet1!$A$1:$C$40,2,FALSE)</f>
        <v>Triton</v>
      </c>
      <c r="R908" t="str">
        <f>VLOOKUP(P908,[1]Sheet1!$A$1:$C$40,3,FALSE)</f>
        <v>Surfactant</v>
      </c>
    </row>
    <row r="909" spans="1:18" ht="22" customHeight="1" x14ac:dyDescent="0.3">
      <c r="A909" s="5">
        <v>43320</v>
      </c>
      <c r="B909" s="12" t="str">
        <f t="shared" si="220"/>
        <v>August, 2018</v>
      </c>
      <c r="C909" s="12" t="str">
        <f t="shared" si="221"/>
        <v>August, 2018´</v>
      </c>
      <c r="D909" s="6" t="s">
        <v>37</v>
      </c>
      <c r="E909" s="9" t="s">
        <v>1939</v>
      </c>
      <c r="F909" s="6" t="s">
        <v>20</v>
      </c>
      <c r="G909" s="6" t="s">
        <v>649</v>
      </c>
      <c r="H909" s="6" t="s">
        <v>73</v>
      </c>
      <c r="I909" s="6" t="s">
        <v>21</v>
      </c>
      <c r="J909" s="6" t="s">
        <v>587</v>
      </c>
      <c r="K909" s="6" t="s">
        <v>736</v>
      </c>
      <c r="L909" s="7">
        <v>73364</v>
      </c>
      <c r="M909" s="7">
        <v>73.36</v>
      </c>
      <c r="N909" s="7">
        <v>240000</v>
      </c>
      <c r="O909">
        <f t="shared" si="211"/>
        <v>3.2713592497682789</v>
      </c>
      <c r="P909" t="str">
        <f t="shared" si="224"/>
        <v>Surfactant</v>
      </c>
      <c r="Q909" t="str">
        <f>VLOOKUP(P909,[1]Sheet1!$A$1:$C$40,2,FALSE)</f>
        <v>Triton</v>
      </c>
      <c r="R909" t="str">
        <f>VLOOKUP(P909,[1]Sheet1!$A$1:$C$40,3,FALSE)</f>
        <v>Surfactant</v>
      </c>
    </row>
    <row r="910" spans="1:18" ht="22" customHeight="1" x14ac:dyDescent="0.3">
      <c r="A910" s="2">
        <v>43320</v>
      </c>
      <c r="B910" s="12" t="str">
        <f t="shared" si="220"/>
        <v>August, 2018</v>
      </c>
      <c r="C910" s="12" t="str">
        <f t="shared" si="221"/>
        <v>August, 2018´</v>
      </c>
      <c r="D910" s="3" t="s">
        <v>37</v>
      </c>
      <c r="E910" s="13" t="s">
        <v>1939</v>
      </c>
      <c r="F910" s="3" t="s">
        <v>20</v>
      </c>
      <c r="G910" s="3" t="s">
        <v>449</v>
      </c>
      <c r="H910" s="3" t="s">
        <v>73</v>
      </c>
      <c r="I910" s="3" t="s">
        <v>21</v>
      </c>
      <c r="J910" s="3" t="s">
        <v>102</v>
      </c>
      <c r="K910" s="3" t="s">
        <v>737</v>
      </c>
      <c r="L910" s="4">
        <v>116156</v>
      </c>
      <c r="M910" s="4">
        <v>116.16</v>
      </c>
      <c r="N910" s="4">
        <v>354000</v>
      </c>
      <c r="O910">
        <f t="shared" si="211"/>
        <v>3.0476256069423879</v>
      </c>
      <c r="P910" t="str">
        <f t="shared" si="218"/>
        <v>Isopropylamine</v>
      </c>
      <c r="Q910" t="str">
        <f>VLOOKUP(P910,[1]Sheet1!$A$1:$C$40,2,FALSE)</f>
        <v>Not Identified</v>
      </c>
      <c r="R910" t="str">
        <f>VLOOKUP(P910,[1]Sheet1!$A$1:$C$40,3,FALSE)</f>
        <v>General Chemical</v>
      </c>
    </row>
    <row r="911" spans="1:18" ht="22" customHeight="1" x14ac:dyDescent="0.3">
      <c r="A911" s="5">
        <v>43317</v>
      </c>
      <c r="B911" s="12" t="str">
        <f t="shared" si="220"/>
        <v>August, 2018</v>
      </c>
      <c r="C911" s="12" t="str">
        <f t="shared" si="221"/>
        <v>August, 2018´</v>
      </c>
      <c r="D911" s="6" t="s">
        <v>37</v>
      </c>
      <c r="E911" s="9" t="s">
        <v>1939</v>
      </c>
      <c r="F911" s="6" t="s">
        <v>20</v>
      </c>
      <c r="G911" s="6" t="s">
        <v>180</v>
      </c>
      <c r="H911" s="6" t="s">
        <v>14</v>
      </c>
      <c r="I911" s="6" t="s">
        <v>21</v>
      </c>
      <c r="J911" s="6" t="s">
        <v>22</v>
      </c>
      <c r="K911" s="6" t="s">
        <v>738</v>
      </c>
      <c r="L911" s="7">
        <v>90720</v>
      </c>
      <c r="M911" s="7">
        <v>90.72</v>
      </c>
      <c r="N911" s="7">
        <v>4602000</v>
      </c>
      <c r="O911">
        <f t="shared" si="211"/>
        <v>50.727513227513228</v>
      </c>
      <c r="P911" t="str">
        <f t="shared" si="216"/>
        <v>Picloram</v>
      </c>
      <c r="Q911" t="str">
        <f>VLOOKUP(P911,[1]Sheet1!$A$1:$C$40,2,FALSE)</f>
        <v>Not Identified</v>
      </c>
      <c r="R911" t="str">
        <f>VLOOKUP(P911,[1]Sheet1!$A$1:$C$40,3,FALSE)</f>
        <v>Herbicide</v>
      </c>
    </row>
    <row r="912" spans="1:18" ht="22" customHeight="1" x14ac:dyDescent="0.3">
      <c r="A912" s="2">
        <v>43314</v>
      </c>
      <c r="B912" s="12" t="str">
        <f t="shared" si="220"/>
        <v>August, 2018</v>
      </c>
      <c r="C912" s="12" t="str">
        <f t="shared" si="221"/>
        <v>August, 2018´</v>
      </c>
      <c r="D912" s="3" t="s">
        <v>37</v>
      </c>
      <c r="E912" s="13" t="s">
        <v>1939</v>
      </c>
      <c r="F912" s="3" t="s">
        <v>20</v>
      </c>
      <c r="G912" s="3" t="s">
        <v>180</v>
      </c>
      <c r="H912" s="3" t="s">
        <v>739</v>
      </c>
      <c r="I912" s="3" t="s">
        <v>21</v>
      </c>
      <c r="J912" s="3" t="s">
        <v>24</v>
      </c>
      <c r="K912" s="3" t="s">
        <v>740</v>
      </c>
      <c r="L912" s="4">
        <v>100300</v>
      </c>
      <c r="M912" s="4">
        <v>100.3</v>
      </c>
      <c r="N912" s="4">
        <v>395000</v>
      </c>
      <c r="O912">
        <f t="shared" si="211"/>
        <v>3.9381854436689929</v>
      </c>
      <c r="P912" s="11" t="s">
        <v>1918</v>
      </c>
      <c r="Q912" t="str">
        <f>VLOOKUP(P912,[1]Sheet1!$A$1:$C$40,2,FALSE)</f>
        <v>Nufosate</v>
      </c>
      <c r="R912" t="str">
        <f>VLOOKUP(P912,[1]Sheet1!$A$1:$C$40,3,FALSE)</f>
        <v>Herbicide</v>
      </c>
    </row>
    <row r="913" spans="1:18" ht="22" customHeight="1" x14ac:dyDescent="0.3">
      <c r="A913" s="5">
        <v>43313</v>
      </c>
      <c r="B913" s="12" t="str">
        <f t="shared" si="220"/>
        <v>August, 2018</v>
      </c>
      <c r="C913" s="12" t="str">
        <f t="shared" si="221"/>
        <v>August, 2018´</v>
      </c>
      <c r="D913" s="6" t="s">
        <v>37</v>
      </c>
      <c r="E913" s="9" t="s">
        <v>1939</v>
      </c>
      <c r="F913" s="6" t="s">
        <v>408</v>
      </c>
      <c r="G913" s="6" t="s">
        <v>203</v>
      </c>
      <c r="H913" s="6" t="s">
        <v>39</v>
      </c>
      <c r="I913" s="6" t="s">
        <v>15</v>
      </c>
      <c r="J913" s="6" t="s">
        <v>204</v>
      </c>
      <c r="K913" s="6" t="s">
        <v>741</v>
      </c>
      <c r="L913" s="7">
        <v>74400</v>
      </c>
      <c r="M913" s="7">
        <v>74.400000000000006</v>
      </c>
      <c r="N913" s="7">
        <v>226000</v>
      </c>
      <c r="O913">
        <f t="shared" si="211"/>
        <v>3.0376344086021505</v>
      </c>
      <c r="P913" t="str">
        <f t="shared" ref="P913" si="225">IF(ISNUMBER(SEARCH("CIPERMET",K913)),"Cypermethrin",IF(ISNUMBER(SEARCH("MANFIL",K913)),"Mancozeb",IF(ISNUMBER(SEARCH("ISOPROPYLAMINE",K913)),"Isopropylamine",IF(ISNUMBER(SEARCH("CARBENDAZIN",K913)),"Carbendazin",IF(ISNUMBER(SEARCH("CHLORPYRIFOS",K913)),"Chlorpyrifos","FIX IT")))))</f>
        <v>Mancozeb</v>
      </c>
      <c r="Q913" t="str">
        <f>VLOOKUP(P913,[1]Sheet1!$A$1:$C$40,2,FALSE)</f>
        <v>Manfill 800 WP</v>
      </c>
      <c r="R913" t="str">
        <f>VLOOKUP(P913,[1]Sheet1!$A$1:$C$40,3,FALSE)</f>
        <v>Fungicide</v>
      </c>
    </row>
    <row r="914" spans="1:18" ht="22" customHeight="1" x14ac:dyDescent="0.3">
      <c r="A914" s="2">
        <v>43313</v>
      </c>
      <c r="B914" s="12" t="str">
        <f t="shared" si="220"/>
        <v>August, 2018</v>
      </c>
      <c r="C914" s="12" t="str">
        <f t="shared" si="221"/>
        <v>August, 2018´</v>
      </c>
      <c r="D914" s="3" t="s">
        <v>37</v>
      </c>
      <c r="E914" s="13" t="s">
        <v>1939</v>
      </c>
      <c r="F914" s="3" t="s">
        <v>20</v>
      </c>
      <c r="G914" s="3" t="s">
        <v>38</v>
      </c>
      <c r="H914" s="3" t="s">
        <v>39</v>
      </c>
      <c r="I914" s="3" t="s">
        <v>21</v>
      </c>
      <c r="J914" s="3" t="s">
        <v>35</v>
      </c>
      <c r="K914" s="3" t="s">
        <v>742</v>
      </c>
      <c r="L914" s="4">
        <v>21380</v>
      </c>
      <c r="M914" s="4">
        <v>21.38</v>
      </c>
      <c r="N914" s="4">
        <v>331000</v>
      </c>
      <c r="O914">
        <f t="shared" si="211"/>
        <v>15.481758652946679</v>
      </c>
      <c r="P914" t="str">
        <f t="shared" si="216"/>
        <v>Cyhalothrin</v>
      </c>
      <c r="Q914" t="str">
        <f>VLOOKUP(P914,[1]Sheet1!$A$1:$C$40,2,FALSE)</f>
        <v>Kaiso</v>
      </c>
      <c r="R914" t="str">
        <f>VLOOKUP(P914,[1]Sheet1!$A$1:$C$40,3,FALSE)</f>
        <v>Pesticide</v>
      </c>
    </row>
    <row r="915" spans="1:18" ht="22" customHeight="1" x14ac:dyDescent="0.3">
      <c r="A915" s="5">
        <v>43313</v>
      </c>
      <c r="B915" s="12" t="str">
        <f t="shared" si="220"/>
        <v>August, 2018</v>
      </c>
      <c r="C915" s="12" t="str">
        <f t="shared" si="221"/>
        <v>August, 2018´</v>
      </c>
      <c r="D915" s="6" t="s">
        <v>37</v>
      </c>
      <c r="E915" s="9" t="s">
        <v>1939</v>
      </c>
      <c r="F915" s="6" t="s">
        <v>408</v>
      </c>
      <c r="G915" s="6" t="s">
        <v>203</v>
      </c>
      <c r="H915" s="6" t="s">
        <v>39</v>
      </c>
      <c r="I915" s="6" t="s">
        <v>15</v>
      </c>
      <c r="J915" s="6" t="s">
        <v>204</v>
      </c>
      <c r="K915" s="6" t="s">
        <v>743</v>
      </c>
      <c r="L915" s="7">
        <v>74400</v>
      </c>
      <c r="M915" s="7">
        <v>74.400000000000006</v>
      </c>
      <c r="N915" s="7">
        <v>226000</v>
      </c>
      <c r="O915">
        <f t="shared" si="211"/>
        <v>3.0376344086021505</v>
      </c>
      <c r="P915" t="str">
        <f t="shared" ref="P915:P919" si="226">IF(ISNUMBER(SEARCH("CIPERMET",K915)),"Cypermethrin",IF(ISNUMBER(SEARCH("MANFIL",K915)),"Mancozeb",IF(ISNUMBER(SEARCH("ISOPROPYLAMINE",K915)),"Isopropylamine",IF(ISNUMBER(SEARCH("CARBENDAZIN",K915)),"Carbendazin",IF(ISNUMBER(SEARCH("CHLORPYRIFOS",K915)),"Chlorpyrifos","FIX IT")))))</f>
        <v>Mancozeb</v>
      </c>
      <c r="Q915" t="str">
        <f>VLOOKUP(P915,[1]Sheet1!$A$1:$C$40,2,FALSE)</f>
        <v>Manfill 800 WP</v>
      </c>
      <c r="R915" t="str">
        <f>VLOOKUP(P915,[1]Sheet1!$A$1:$C$40,3,FALSE)</f>
        <v>Fungicide</v>
      </c>
    </row>
    <row r="916" spans="1:18" ht="22" customHeight="1" x14ac:dyDescent="0.3">
      <c r="A916" s="2">
        <v>43313</v>
      </c>
      <c r="B916" s="12" t="str">
        <f t="shared" si="220"/>
        <v>August, 2018</v>
      </c>
      <c r="C916" s="12" t="str">
        <f t="shared" si="221"/>
        <v>August, 2018´</v>
      </c>
      <c r="D916" s="3" t="s">
        <v>37</v>
      </c>
      <c r="E916" s="13" t="s">
        <v>1939</v>
      </c>
      <c r="F916" s="3" t="s">
        <v>20</v>
      </c>
      <c r="G916" s="3" t="s">
        <v>38</v>
      </c>
      <c r="H916" s="3" t="s">
        <v>39</v>
      </c>
      <c r="I916" s="3" t="s">
        <v>21</v>
      </c>
      <c r="J916" s="3" t="s">
        <v>35</v>
      </c>
      <c r="K916" s="3" t="s">
        <v>744</v>
      </c>
      <c r="L916" s="4">
        <v>64140</v>
      </c>
      <c r="M916" s="4">
        <v>64.14</v>
      </c>
      <c r="N916" s="4">
        <v>992000</v>
      </c>
      <c r="O916">
        <f t="shared" si="211"/>
        <v>15.466167758029311</v>
      </c>
      <c r="P916" s="11" t="s">
        <v>1913</v>
      </c>
      <c r="Q916" t="str">
        <f>VLOOKUP(P916,[1]Sheet1!$A$1:$C$40,2,FALSE)</f>
        <v>Kaiso</v>
      </c>
      <c r="R916" t="str">
        <f>VLOOKUP(P916,[1]Sheet1!$A$1:$C$40,3,FALSE)</f>
        <v>Pesticide</v>
      </c>
    </row>
    <row r="917" spans="1:18" ht="22" customHeight="1" x14ac:dyDescent="0.3">
      <c r="A917" s="5">
        <v>43313</v>
      </c>
      <c r="B917" s="12" t="str">
        <f t="shared" si="220"/>
        <v>August, 2018</v>
      </c>
      <c r="C917" s="12" t="str">
        <f t="shared" si="221"/>
        <v>August, 2018´</v>
      </c>
      <c r="D917" s="6" t="s">
        <v>37</v>
      </c>
      <c r="E917" s="9" t="s">
        <v>1939</v>
      </c>
      <c r="F917" s="6" t="s">
        <v>408</v>
      </c>
      <c r="G917" s="6" t="s">
        <v>203</v>
      </c>
      <c r="H917" s="6" t="s">
        <v>39</v>
      </c>
      <c r="I917" s="6" t="s">
        <v>15</v>
      </c>
      <c r="J917" s="6" t="s">
        <v>204</v>
      </c>
      <c r="K917" s="6" t="s">
        <v>741</v>
      </c>
      <c r="L917" s="7">
        <v>74400</v>
      </c>
      <c r="M917" s="7">
        <v>74.400000000000006</v>
      </c>
      <c r="N917" s="7">
        <v>226000</v>
      </c>
      <c r="O917">
        <f t="shared" si="211"/>
        <v>3.0376344086021505</v>
      </c>
      <c r="P917" t="str">
        <f t="shared" si="226"/>
        <v>Mancozeb</v>
      </c>
      <c r="Q917" t="str">
        <f>VLOOKUP(P917,[1]Sheet1!$A$1:$C$40,2,FALSE)</f>
        <v>Manfill 800 WP</v>
      </c>
      <c r="R917" t="str">
        <f>VLOOKUP(P917,[1]Sheet1!$A$1:$C$40,3,FALSE)</f>
        <v>Fungicide</v>
      </c>
    </row>
    <row r="918" spans="1:18" ht="22" customHeight="1" x14ac:dyDescent="0.3">
      <c r="A918" s="2">
        <v>43313</v>
      </c>
      <c r="B918" s="12" t="str">
        <f t="shared" si="220"/>
        <v>August, 2018</v>
      </c>
      <c r="C918" s="12" t="str">
        <f t="shared" si="221"/>
        <v>August, 2018´</v>
      </c>
      <c r="D918" s="3" t="s">
        <v>37</v>
      </c>
      <c r="E918" s="13" t="s">
        <v>1939</v>
      </c>
      <c r="F918" s="3" t="s">
        <v>408</v>
      </c>
      <c r="G918" s="3" t="s">
        <v>203</v>
      </c>
      <c r="H918" s="3" t="s">
        <v>39</v>
      </c>
      <c r="I918" s="3" t="s">
        <v>15</v>
      </c>
      <c r="J918" s="3" t="s">
        <v>204</v>
      </c>
      <c r="K918" s="3" t="s">
        <v>745</v>
      </c>
      <c r="L918" s="4">
        <v>74400</v>
      </c>
      <c r="M918" s="4">
        <v>74.400000000000006</v>
      </c>
      <c r="N918" s="4">
        <v>226000</v>
      </c>
      <c r="O918">
        <f t="shared" si="211"/>
        <v>3.0376344086021505</v>
      </c>
      <c r="P918" t="str">
        <f t="shared" si="226"/>
        <v>Mancozeb</v>
      </c>
      <c r="Q918" t="str">
        <f>VLOOKUP(P918,[1]Sheet1!$A$1:$C$40,2,FALSE)</f>
        <v>Manfill 800 WP</v>
      </c>
      <c r="R918" t="str">
        <f>VLOOKUP(P918,[1]Sheet1!$A$1:$C$40,3,FALSE)</f>
        <v>Fungicide</v>
      </c>
    </row>
    <row r="919" spans="1:18" ht="22" customHeight="1" x14ac:dyDescent="0.3">
      <c r="A919" s="5">
        <v>43313</v>
      </c>
      <c r="B919" s="12" t="str">
        <f t="shared" si="220"/>
        <v>August, 2018</v>
      </c>
      <c r="C919" s="12" t="str">
        <f t="shared" si="221"/>
        <v>August, 2018´</v>
      </c>
      <c r="D919" s="6" t="s">
        <v>37</v>
      </c>
      <c r="E919" s="9" t="s">
        <v>1939</v>
      </c>
      <c r="F919" s="6" t="s">
        <v>408</v>
      </c>
      <c r="G919" s="6" t="s">
        <v>203</v>
      </c>
      <c r="H919" s="6" t="s">
        <v>39</v>
      </c>
      <c r="I919" s="6" t="s">
        <v>15</v>
      </c>
      <c r="J919" s="6" t="s">
        <v>204</v>
      </c>
      <c r="K919" s="6" t="s">
        <v>746</v>
      </c>
      <c r="L919" s="7">
        <v>29760</v>
      </c>
      <c r="M919" s="7">
        <v>29.76</v>
      </c>
      <c r="N919" s="7">
        <v>90500</v>
      </c>
      <c r="O919">
        <f t="shared" si="211"/>
        <v>3.040994623655914</v>
      </c>
      <c r="P919" t="str">
        <f t="shared" si="226"/>
        <v>Mancozeb</v>
      </c>
      <c r="Q919" t="str">
        <f>VLOOKUP(P919,[1]Sheet1!$A$1:$C$40,2,FALSE)</f>
        <v>Manfill 800 WP</v>
      </c>
      <c r="R919" t="str">
        <f>VLOOKUP(P919,[1]Sheet1!$A$1:$C$40,3,FALSE)</f>
        <v>Fungicide</v>
      </c>
    </row>
    <row r="920" spans="1:18" ht="22" customHeight="1" x14ac:dyDescent="0.3">
      <c r="A920" s="2">
        <v>43313</v>
      </c>
      <c r="B920" s="12" t="str">
        <f t="shared" si="220"/>
        <v>August, 2018</v>
      </c>
      <c r="C920" s="12" t="str">
        <f t="shared" si="221"/>
        <v>August, 2018´</v>
      </c>
      <c r="D920" s="3" t="s">
        <v>37</v>
      </c>
      <c r="E920" s="13" t="s">
        <v>1939</v>
      </c>
      <c r="F920" s="3" t="s">
        <v>20</v>
      </c>
      <c r="G920" s="3" t="s">
        <v>80</v>
      </c>
      <c r="H920" s="3" t="s">
        <v>81</v>
      </c>
      <c r="I920" s="3" t="s">
        <v>21</v>
      </c>
      <c r="J920" s="3" t="s">
        <v>137</v>
      </c>
      <c r="K920" s="3" t="s">
        <v>747</v>
      </c>
      <c r="L920" s="4">
        <v>55860</v>
      </c>
      <c r="M920" s="4">
        <v>55.86</v>
      </c>
      <c r="N920" s="4">
        <v>127000</v>
      </c>
      <c r="O920">
        <f t="shared" si="211"/>
        <v>2.2735409953455066</v>
      </c>
      <c r="P920" t="str">
        <f t="shared" ref="P920" si="227">IF(ISNUMBER(SEARCH("TRITON",K920)),"Surfactant",IF(ISNUMBER(SEARCH("DIMETHYLAMINE",K920)),"Dimethylamine",IF(ISNUMBER(SEARCH("FLUAZINAN",K920)),"Fluazinan","FIX IT")))</f>
        <v>Dimethylamine</v>
      </c>
      <c r="Q920" t="str">
        <f>VLOOKUP(P920,[1]Sheet1!$A$1:$C$40,2,FALSE)</f>
        <v>Not Identified</v>
      </c>
      <c r="R920" t="str">
        <f>VLOOKUP(P920,[1]Sheet1!$A$1:$C$40,3,FALSE)</f>
        <v>General Chemical</v>
      </c>
    </row>
    <row r="921" spans="1:18" ht="22" customHeight="1" x14ac:dyDescent="0.3">
      <c r="A921" s="5">
        <v>43312</v>
      </c>
      <c r="B921" s="12" t="str">
        <f t="shared" si="220"/>
        <v>July, 2018</v>
      </c>
      <c r="C921" s="12" t="str">
        <f t="shared" si="221"/>
        <v>July, 2018´</v>
      </c>
      <c r="D921" s="6" t="s">
        <v>37</v>
      </c>
      <c r="E921" s="9" t="s">
        <v>1939</v>
      </c>
      <c r="F921" s="6" t="s">
        <v>408</v>
      </c>
      <c r="G921" s="6" t="s">
        <v>579</v>
      </c>
      <c r="H921" s="6" t="s">
        <v>28</v>
      </c>
      <c r="I921" s="6" t="s">
        <v>21</v>
      </c>
      <c r="J921" s="6" t="s">
        <v>29</v>
      </c>
      <c r="K921" s="6" t="s">
        <v>748</v>
      </c>
      <c r="L921" s="7">
        <v>122760</v>
      </c>
      <c r="M921" s="7">
        <v>122.76</v>
      </c>
      <c r="N921" s="7">
        <v>1078000</v>
      </c>
      <c r="O921">
        <f t="shared" si="211"/>
        <v>8.7813620071684593</v>
      </c>
      <c r="P921" t="str">
        <f t="shared" ref="P921:P946" si="228">IF(ISNUMBER(SEARCH("CLORPIRIFOS",K921)),"Chlorpyrifos",IF(ISNUMBER(SEARCH("TEBUCONAZOLE",K921)),"Tebuconazole",IF(ISNUMBER(SEARCH("ACID",K921)),"2,4-Dichlorophenoxyacetic acid",IF(ISNUMBER(SEARCH("ACETAMIPRID",K921)),"Acetamiprid",IF(ISNUMBER(SEARCH("NUFURON",K921)),"Metsulfuron",IF(ISNUMBER(SEARCH("MONOISOPROPYLAMINE",K921)),"Isopropylamine","FIX IT"))))))</f>
        <v>2,4-Dichlorophenoxyacetic acid</v>
      </c>
      <c r="Q921" t="str">
        <f>VLOOKUP(P921,[1]Sheet1!$A$1:$C$40,2,FALSE)</f>
        <v>2,4 D</v>
      </c>
      <c r="R921" t="str">
        <f>VLOOKUP(P921,[1]Sheet1!$A$1:$C$40,3,FALSE)</f>
        <v>Herbicide</v>
      </c>
    </row>
    <row r="922" spans="1:18" ht="22" customHeight="1" x14ac:dyDescent="0.3">
      <c r="A922" s="2">
        <v>43311</v>
      </c>
      <c r="B922" s="12" t="str">
        <f t="shared" si="220"/>
        <v>July, 2018</v>
      </c>
      <c r="C922" s="12" t="str">
        <f t="shared" si="221"/>
        <v>July, 2018´</v>
      </c>
      <c r="D922" s="3" t="s">
        <v>37</v>
      </c>
      <c r="E922" s="13" t="s">
        <v>1939</v>
      </c>
      <c r="F922" s="3" t="s">
        <v>20</v>
      </c>
      <c r="G922" s="3" t="s">
        <v>449</v>
      </c>
      <c r="H922" s="3" t="s">
        <v>73</v>
      </c>
      <c r="I922" s="3" t="s">
        <v>21</v>
      </c>
      <c r="J922" s="3" t="s">
        <v>102</v>
      </c>
      <c r="K922" s="3" t="s">
        <v>749</v>
      </c>
      <c r="L922" s="4">
        <v>115947</v>
      </c>
      <c r="M922" s="4">
        <v>115.95</v>
      </c>
      <c r="N922" s="4">
        <v>376000</v>
      </c>
      <c r="O922">
        <f t="shared" si="211"/>
        <v>3.2428609623362399</v>
      </c>
      <c r="P922" t="str">
        <f t="shared" si="228"/>
        <v>Isopropylamine</v>
      </c>
      <c r="Q922" t="str">
        <f>VLOOKUP(P922,[1]Sheet1!$A$1:$C$40,2,FALSE)</f>
        <v>Not Identified</v>
      </c>
      <c r="R922" t="str">
        <f>VLOOKUP(P922,[1]Sheet1!$A$1:$C$40,3,FALSE)</f>
        <v>General Chemical</v>
      </c>
    </row>
    <row r="923" spans="1:18" ht="22" customHeight="1" x14ac:dyDescent="0.3">
      <c r="A923" s="5">
        <v>43311</v>
      </c>
      <c r="B923" s="12" t="str">
        <f t="shared" si="220"/>
        <v>July, 2018</v>
      </c>
      <c r="C923" s="12" t="str">
        <f t="shared" si="221"/>
        <v>July, 2018´</v>
      </c>
      <c r="D923" s="6" t="s">
        <v>37</v>
      </c>
      <c r="E923" s="9" t="s">
        <v>1939</v>
      </c>
      <c r="F923" s="6" t="s">
        <v>20</v>
      </c>
      <c r="G923" s="6" t="s">
        <v>449</v>
      </c>
      <c r="H923" s="6" t="s">
        <v>73</v>
      </c>
      <c r="I923" s="6" t="s">
        <v>21</v>
      </c>
      <c r="J923" s="6" t="s">
        <v>102</v>
      </c>
      <c r="K923" s="6" t="s">
        <v>750</v>
      </c>
      <c r="L923" s="7">
        <v>116028</v>
      </c>
      <c r="M923" s="7">
        <v>116.03</v>
      </c>
      <c r="N923" s="7">
        <v>376000</v>
      </c>
      <c r="O923">
        <f t="shared" si="211"/>
        <v>3.2405970972523872</v>
      </c>
      <c r="P923" t="str">
        <f t="shared" si="228"/>
        <v>Isopropylamine</v>
      </c>
      <c r="Q923" t="str">
        <f>VLOOKUP(P923,[1]Sheet1!$A$1:$C$40,2,FALSE)</f>
        <v>Not Identified</v>
      </c>
      <c r="R923" t="str">
        <f>VLOOKUP(P923,[1]Sheet1!$A$1:$C$40,3,FALSE)</f>
        <v>General Chemical</v>
      </c>
    </row>
    <row r="924" spans="1:18" ht="22" customHeight="1" x14ac:dyDescent="0.3">
      <c r="A924" s="2">
        <v>43311</v>
      </c>
      <c r="B924" s="12" t="str">
        <f t="shared" si="220"/>
        <v>July, 2018</v>
      </c>
      <c r="C924" s="12" t="str">
        <f t="shared" si="221"/>
        <v>July, 2018´</v>
      </c>
      <c r="D924" s="3" t="s">
        <v>37</v>
      </c>
      <c r="E924" s="13" t="s">
        <v>1939</v>
      </c>
      <c r="F924" s="3" t="s">
        <v>20</v>
      </c>
      <c r="G924" s="3" t="s">
        <v>449</v>
      </c>
      <c r="H924" s="3" t="s">
        <v>73</v>
      </c>
      <c r="I924" s="3" t="s">
        <v>21</v>
      </c>
      <c r="J924" s="3" t="s">
        <v>102</v>
      </c>
      <c r="K924" s="3" t="s">
        <v>751</v>
      </c>
      <c r="L924" s="4">
        <v>115803</v>
      </c>
      <c r="M924" s="4">
        <v>115.8</v>
      </c>
      <c r="N924" s="4">
        <v>376000</v>
      </c>
      <c r="O924">
        <f t="shared" si="211"/>
        <v>3.2468934310855504</v>
      </c>
      <c r="P924" t="str">
        <f t="shared" si="228"/>
        <v>Isopropylamine</v>
      </c>
      <c r="Q924" t="str">
        <f>VLOOKUP(P924,[1]Sheet1!$A$1:$C$40,2,FALSE)</f>
        <v>Not Identified</v>
      </c>
      <c r="R924" t="str">
        <f>VLOOKUP(P924,[1]Sheet1!$A$1:$C$40,3,FALSE)</f>
        <v>General Chemical</v>
      </c>
    </row>
    <row r="925" spans="1:18" ht="22" customHeight="1" x14ac:dyDescent="0.3">
      <c r="A925" s="5">
        <v>43307</v>
      </c>
      <c r="B925" s="12" t="str">
        <f t="shared" si="220"/>
        <v>July, 2018</v>
      </c>
      <c r="C925" s="12" t="str">
        <f t="shared" si="221"/>
        <v>July, 2018´</v>
      </c>
      <c r="D925" s="6" t="s">
        <v>37</v>
      </c>
      <c r="E925" s="9" t="s">
        <v>1939</v>
      </c>
      <c r="F925" s="6" t="s">
        <v>20</v>
      </c>
      <c r="G925" s="6" t="s">
        <v>449</v>
      </c>
      <c r="H925" s="6" t="s">
        <v>73</v>
      </c>
      <c r="I925" s="6" t="s">
        <v>21</v>
      </c>
      <c r="J925" s="6" t="s">
        <v>102</v>
      </c>
      <c r="K925" s="6" t="s">
        <v>752</v>
      </c>
      <c r="L925" s="7">
        <v>115749</v>
      </c>
      <c r="M925" s="7">
        <v>115.75</v>
      </c>
      <c r="N925" s="7">
        <v>375000</v>
      </c>
      <c r="O925">
        <f t="shared" si="211"/>
        <v>3.2397688100977113</v>
      </c>
      <c r="P925" t="str">
        <f t="shared" si="228"/>
        <v>Isopropylamine</v>
      </c>
      <c r="Q925" t="str">
        <f>VLOOKUP(P925,[1]Sheet1!$A$1:$C$40,2,FALSE)</f>
        <v>Not Identified</v>
      </c>
      <c r="R925" t="str">
        <f>VLOOKUP(P925,[1]Sheet1!$A$1:$C$40,3,FALSE)</f>
        <v>General Chemical</v>
      </c>
    </row>
    <row r="926" spans="1:18" ht="22" customHeight="1" x14ac:dyDescent="0.3">
      <c r="A926" s="2">
        <v>43307</v>
      </c>
      <c r="B926" s="12" t="str">
        <f t="shared" si="220"/>
        <v>July, 2018</v>
      </c>
      <c r="C926" s="12" t="str">
        <f t="shared" si="221"/>
        <v>July, 2018´</v>
      </c>
      <c r="D926" s="3" t="s">
        <v>37</v>
      </c>
      <c r="E926" s="13" t="s">
        <v>1939</v>
      </c>
      <c r="F926" s="3" t="s">
        <v>408</v>
      </c>
      <c r="G926" s="3" t="s">
        <v>242</v>
      </c>
      <c r="H926" s="3" t="s">
        <v>14</v>
      </c>
      <c r="I926" s="3" t="s">
        <v>15</v>
      </c>
      <c r="J926" s="3" t="s">
        <v>280</v>
      </c>
      <c r="K926" s="3" t="s">
        <v>753</v>
      </c>
      <c r="L926" s="4">
        <v>126900</v>
      </c>
      <c r="M926" s="4">
        <v>126.9</v>
      </c>
      <c r="N926" s="4">
        <v>758000</v>
      </c>
      <c r="O926">
        <f t="shared" si="211"/>
        <v>5.9732072498029947</v>
      </c>
      <c r="P926" t="str">
        <f>IF(ISNUMBER(SEARCH("XYLENE",K926)),"Xylene",IF(ISNUMBER(SEARCH("PARAQUAT",K926)),"Paraquat",IF(ISNUMBER(SEARCH("LUFENURON",K926)),"Lufenuron",IF(ISNUMBER(SEARCH("CLETHODIM",K926)),"Clethodim",IF(ISNUMBER(SEARCH("ABAMECTIN",K926)),"Abamectin")))))</f>
        <v>Paraquat</v>
      </c>
      <c r="Q926" t="str">
        <f>VLOOKUP(P926,[1]Sheet1!$A$1:$C$40,2,FALSE)</f>
        <v>Nuquat</v>
      </c>
      <c r="R926" t="str">
        <f>VLOOKUP(P926,[1]Sheet1!$A$1:$C$40,3,FALSE)</f>
        <v>Herbicide</v>
      </c>
    </row>
    <row r="927" spans="1:18" ht="22" customHeight="1" x14ac:dyDescent="0.3">
      <c r="A927" s="5">
        <v>43307</v>
      </c>
      <c r="B927" s="12" t="str">
        <f t="shared" si="220"/>
        <v>July, 2018</v>
      </c>
      <c r="C927" s="12" t="str">
        <f t="shared" si="221"/>
        <v>July, 2018´</v>
      </c>
      <c r="D927" s="6" t="s">
        <v>37</v>
      </c>
      <c r="E927" s="9" t="s">
        <v>1939</v>
      </c>
      <c r="F927" s="6" t="s">
        <v>20</v>
      </c>
      <c r="G927" s="6" t="s">
        <v>449</v>
      </c>
      <c r="H927" s="6" t="s">
        <v>73</v>
      </c>
      <c r="I927" s="6" t="s">
        <v>21</v>
      </c>
      <c r="J927" s="6" t="s">
        <v>102</v>
      </c>
      <c r="K927" s="6" t="s">
        <v>754</v>
      </c>
      <c r="L927" s="7">
        <v>116102</v>
      </c>
      <c r="M927" s="7">
        <v>116.1</v>
      </c>
      <c r="N927" s="7">
        <v>377000</v>
      </c>
      <c r="O927">
        <f t="shared" si="211"/>
        <v>3.2471447520283889</v>
      </c>
      <c r="P927" t="str">
        <f t="shared" si="228"/>
        <v>Isopropylamine</v>
      </c>
      <c r="Q927" t="str">
        <f>VLOOKUP(P927,[1]Sheet1!$A$1:$C$40,2,FALSE)</f>
        <v>Not Identified</v>
      </c>
      <c r="R927" t="str">
        <f>VLOOKUP(P927,[1]Sheet1!$A$1:$C$40,3,FALSE)</f>
        <v>General Chemical</v>
      </c>
    </row>
    <row r="928" spans="1:18" ht="22" customHeight="1" x14ac:dyDescent="0.3">
      <c r="A928" s="2">
        <v>43306</v>
      </c>
      <c r="B928" s="12" t="str">
        <f t="shared" si="220"/>
        <v>July, 2018</v>
      </c>
      <c r="C928" s="12" t="str">
        <f t="shared" si="221"/>
        <v>July, 2018´</v>
      </c>
      <c r="D928" s="3" t="s">
        <v>37</v>
      </c>
      <c r="E928" s="13" t="s">
        <v>1939</v>
      </c>
      <c r="F928" s="3" t="s">
        <v>20</v>
      </c>
      <c r="G928" s="3" t="s">
        <v>42</v>
      </c>
      <c r="H928" s="3" t="s">
        <v>43</v>
      </c>
      <c r="I928" s="3" t="s">
        <v>21</v>
      </c>
      <c r="J928" s="3" t="s">
        <v>702</v>
      </c>
      <c r="K928" s="3" t="s">
        <v>755</v>
      </c>
      <c r="L928" s="4">
        <v>20981</v>
      </c>
      <c r="M928" s="4">
        <v>20.98</v>
      </c>
      <c r="N928" s="4">
        <v>1149000</v>
      </c>
      <c r="O928">
        <f t="shared" si="211"/>
        <v>54.763833944997856</v>
      </c>
      <c r="P928" s="11" t="s">
        <v>1925</v>
      </c>
      <c r="Q928" t="str">
        <f>VLOOKUP(P928,[1]Sheet1!$A$1:$C$40,2,FALSE)</f>
        <v>Not Identified</v>
      </c>
      <c r="R928" t="str">
        <f>VLOOKUP(P928,[1]Sheet1!$A$1:$C$40,3,FALSE)</f>
        <v>Insecticide</v>
      </c>
    </row>
    <row r="929" spans="1:18" ht="22" customHeight="1" x14ac:dyDescent="0.3">
      <c r="A929" s="5">
        <v>43305</v>
      </c>
      <c r="B929" s="12" t="str">
        <f t="shared" si="220"/>
        <v>July, 2018</v>
      </c>
      <c r="C929" s="12" t="str">
        <f t="shared" si="221"/>
        <v>July, 2018´</v>
      </c>
      <c r="D929" s="6" t="s">
        <v>37</v>
      </c>
      <c r="E929" s="9" t="s">
        <v>1939</v>
      </c>
      <c r="F929" s="6" t="s">
        <v>20</v>
      </c>
      <c r="G929" s="6" t="s">
        <v>579</v>
      </c>
      <c r="H929" s="6" t="s">
        <v>28</v>
      </c>
      <c r="I929" s="6" t="s">
        <v>21</v>
      </c>
      <c r="J929" s="6" t="s">
        <v>29</v>
      </c>
      <c r="K929" s="6" t="s">
        <v>689</v>
      </c>
      <c r="L929" s="7">
        <v>122760</v>
      </c>
      <c r="M929" s="7">
        <v>122.76</v>
      </c>
      <c r="N929" s="7">
        <v>1078000</v>
      </c>
      <c r="O929">
        <f t="shared" si="211"/>
        <v>8.7813620071684593</v>
      </c>
      <c r="P929" t="str">
        <f t="shared" si="228"/>
        <v>2,4-Dichlorophenoxyacetic acid</v>
      </c>
      <c r="Q929" t="str">
        <f>VLOOKUP(P929,[1]Sheet1!$A$1:$C$40,2,FALSE)</f>
        <v>2,4 D</v>
      </c>
      <c r="R929" t="str">
        <f>VLOOKUP(P929,[1]Sheet1!$A$1:$C$40,3,FALSE)</f>
        <v>Herbicide</v>
      </c>
    </row>
    <row r="930" spans="1:18" ht="22" customHeight="1" x14ac:dyDescent="0.3">
      <c r="A930" s="2">
        <v>43305</v>
      </c>
      <c r="B930" s="12" t="str">
        <f t="shared" si="220"/>
        <v>July, 2018</v>
      </c>
      <c r="C930" s="12" t="str">
        <f t="shared" si="221"/>
        <v>July, 2018´</v>
      </c>
      <c r="D930" s="3" t="s">
        <v>37</v>
      </c>
      <c r="E930" s="13" t="s">
        <v>1939</v>
      </c>
      <c r="F930" s="3" t="s">
        <v>20</v>
      </c>
      <c r="G930" s="3" t="s">
        <v>42</v>
      </c>
      <c r="H930" s="3" t="s">
        <v>104</v>
      </c>
      <c r="I930" s="3" t="s">
        <v>21</v>
      </c>
      <c r="J930" s="3" t="s">
        <v>118</v>
      </c>
      <c r="K930" s="3" t="s">
        <v>756</v>
      </c>
      <c r="L930" s="4">
        <v>20246</v>
      </c>
      <c r="M930" s="4">
        <v>20.25</v>
      </c>
      <c r="N930" s="4">
        <v>601000</v>
      </c>
      <c r="O930">
        <f t="shared" si="211"/>
        <v>29.684876024893807</v>
      </c>
      <c r="P930" t="str">
        <f t="shared" ref="P930" si="229">IF(ISNUMBER(SEARCH("FLUAZINAN",K930)),"Fluazinan",IF(ISNUMBER(SEARCH("CYPERMETHRIN",K930)),"Cypermethrin",IF(ISNUMBER(SEARCH("IMAZETAPIR",K930)),"Imazetapyr",IF(ISNUMBER(SEARCH("FIPRONIL",K930)),"Fipronil","FIX IT"))))</f>
        <v>Cypermethrin</v>
      </c>
      <c r="Q930" t="str">
        <f>VLOOKUP(P930,[1]Sheet1!$A$1:$C$40,2,FALSE)</f>
        <v>Not Identified</v>
      </c>
      <c r="R930" t="str">
        <f>VLOOKUP(P930,[1]Sheet1!$A$1:$C$40,3,FALSE)</f>
        <v>Insecticide</v>
      </c>
    </row>
    <row r="931" spans="1:18" ht="22" customHeight="1" x14ac:dyDescent="0.3">
      <c r="A931" s="5">
        <v>43302</v>
      </c>
      <c r="B931" s="12" t="str">
        <f t="shared" si="220"/>
        <v>July, 2018</v>
      </c>
      <c r="C931" s="12" t="str">
        <f t="shared" si="221"/>
        <v>July, 2018´</v>
      </c>
      <c r="D931" s="6" t="s">
        <v>37</v>
      </c>
      <c r="E931" s="9" t="s">
        <v>1939</v>
      </c>
      <c r="F931" s="6" t="s">
        <v>20</v>
      </c>
      <c r="G931" s="6" t="s">
        <v>180</v>
      </c>
      <c r="H931" s="6" t="s">
        <v>739</v>
      </c>
      <c r="I931" s="6" t="s">
        <v>21</v>
      </c>
      <c r="J931" s="6" t="s">
        <v>24</v>
      </c>
      <c r="K931" s="6" t="s">
        <v>757</v>
      </c>
      <c r="L931" s="7">
        <v>100300</v>
      </c>
      <c r="M931" s="7">
        <v>100.3</v>
      </c>
      <c r="N931" s="7">
        <v>380000</v>
      </c>
      <c r="O931">
        <f t="shared" si="211"/>
        <v>3.7886340977068795</v>
      </c>
      <c r="P931" s="11" t="s">
        <v>1918</v>
      </c>
      <c r="Q931" t="str">
        <f>VLOOKUP(P931,[1]Sheet1!$A$1:$C$40,2,FALSE)</f>
        <v>Nufosate</v>
      </c>
      <c r="R931" t="str">
        <f>VLOOKUP(P931,[1]Sheet1!$A$1:$C$40,3,FALSE)</f>
        <v>Herbicide</v>
      </c>
    </row>
    <row r="932" spans="1:18" ht="22" customHeight="1" x14ac:dyDescent="0.3">
      <c r="A932" s="2">
        <v>43301</v>
      </c>
      <c r="B932" s="12" t="str">
        <f t="shared" si="220"/>
        <v>July, 2018</v>
      </c>
      <c r="C932" s="12" t="str">
        <f t="shared" si="221"/>
        <v>July, 2018´</v>
      </c>
      <c r="D932" s="3" t="s">
        <v>37</v>
      </c>
      <c r="E932" s="13" t="s">
        <v>1939</v>
      </c>
      <c r="F932" s="3" t="s">
        <v>408</v>
      </c>
      <c r="G932" s="3" t="s">
        <v>242</v>
      </c>
      <c r="H932" s="3" t="s">
        <v>14</v>
      </c>
      <c r="I932" s="3" t="s">
        <v>15</v>
      </c>
      <c r="J932" s="3" t="s">
        <v>280</v>
      </c>
      <c r="K932" s="3" t="s">
        <v>758</v>
      </c>
      <c r="L932" s="4">
        <v>126900</v>
      </c>
      <c r="M932" s="4">
        <v>126.9</v>
      </c>
      <c r="N932" s="4">
        <v>758000</v>
      </c>
      <c r="O932">
        <f t="shared" si="211"/>
        <v>5.9732072498029947</v>
      </c>
      <c r="P932" t="str">
        <f t="shared" ref="P932" si="230">IF(ISNUMBER(SEARCH("XYLENE",K932)),"Xylene",IF(ISNUMBER(SEARCH("PARAQUAT",K932)),"Paraquat",IF(ISNUMBER(SEARCH("LUFENURON",K932)),"Lufenuron",IF(ISNUMBER(SEARCH("CLETHODIM",K932)),"Clethodim",IF(ISNUMBER(SEARCH("ABAMECTIN",K932)),"Abamectin")))))</f>
        <v>Paraquat</v>
      </c>
      <c r="Q932" t="str">
        <f>VLOOKUP(P932,[1]Sheet1!$A$1:$C$40,2,FALSE)</f>
        <v>Nuquat</v>
      </c>
      <c r="R932" t="str">
        <f>VLOOKUP(P932,[1]Sheet1!$A$1:$C$40,3,FALSE)</f>
        <v>Herbicide</v>
      </c>
    </row>
    <row r="933" spans="1:18" ht="22" customHeight="1" x14ac:dyDescent="0.3">
      <c r="A933" s="5">
        <v>43301</v>
      </c>
      <c r="B933" s="12" t="str">
        <f t="shared" si="220"/>
        <v>July, 2018</v>
      </c>
      <c r="C933" s="12" t="str">
        <f t="shared" si="221"/>
        <v>July, 2018´</v>
      </c>
      <c r="D933" s="6" t="s">
        <v>37</v>
      </c>
      <c r="E933" s="9" t="s">
        <v>1939</v>
      </c>
      <c r="F933" s="6" t="s">
        <v>20</v>
      </c>
      <c r="G933" s="6" t="s">
        <v>649</v>
      </c>
      <c r="H933" s="6" t="s">
        <v>73</v>
      </c>
      <c r="I933" s="6" t="s">
        <v>21</v>
      </c>
      <c r="J933" s="6" t="s">
        <v>587</v>
      </c>
      <c r="K933" s="6" t="s">
        <v>759</v>
      </c>
      <c r="L933" s="7">
        <v>55023</v>
      </c>
      <c r="M933" s="7">
        <v>55.02</v>
      </c>
      <c r="N933" s="7">
        <v>181000</v>
      </c>
      <c r="O933">
        <f t="shared" si="211"/>
        <v>3.289533467822547</v>
      </c>
      <c r="P933" t="str">
        <f t="shared" ref="P933" si="231">IF(ISNUMBER(SEARCH("TRITON",K933)),"Surfactant",IF(ISNUMBER(SEARCH("DIMETHYLAMINE",K933)),"Dimethylamine",IF(ISNUMBER(SEARCH("FLUAZINAN",K933)),"Fluazinan","FIX IT")))</f>
        <v>Surfactant</v>
      </c>
      <c r="Q933" t="str">
        <f>VLOOKUP(P933,[1]Sheet1!$A$1:$C$40,2,FALSE)</f>
        <v>Triton</v>
      </c>
      <c r="R933" t="str">
        <f>VLOOKUP(P933,[1]Sheet1!$A$1:$C$40,3,FALSE)</f>
        <v>Surfactant</v>
      </c>
    </row>
    <row r="934" spans="1:18" ht="22" customHeight="1" x14ac:dyDescent="0.3">
      <c r="A934" s="2">
        <v>43301</v>
      </c>
      <c r="B934" s="12" t="str">
        <f t="shared" si="220"/>
        <v>July, 2018</v>
      </c>
      <c r="C934" s="12" t="str">
        <f t="shared" si="221"/>
        <v>July, 2018´</v>
      </c>
      <c r="D934" s="3" t="s">
        <v>37</v>
      </c>
      <c r="E934" s="13" t="s">
        <v>1939</v>
      </c>
      <c r="F934" s="3" t="s">
        <v>20</v>
      </c>
      <c r="G934" s="3" t="s">
        <v>579</v>
      </c>
      <c r="H934" s="3" t="s">
        <v>28</v>
      </c>
      <c r="I934" s="3" t="s">
        <v>21</v>
      </c>
      <c r="J934" s="3" t="s">
        <v>29</v>
      </c>
      <c r="K934" s="3" t="s">
        <v>760</v>
      </c>
      <c r="L934" s="4">
        <v>122760</v>
      </c>
      <c r="M934" s="4">
        <v>122.76</v>
      </c>
      <c r="N934" s="4">
        <v>1078000</v>
      </c>
      <c r="O934">
        <f t="shared" si="211"/>
        <v>8.7813620071684593</v>
      </c>
      <c r="P934" t="str">
        <f t="shared" si="228"/>
        <v>2,4-Dichlorophenoxyacetic acid</v>
      </c>
      <c r="Q934" t="str">
        <f>VLOOKUP(P934,[1]Sheet1!$A$1:$C$40,2,FALSE)</f>
        <v>2,4 D</v>
      </c>
      <c r="R934" t="str">
        <f>VLOOKUP(P934,[1]Sheet1!$A$1:$C$40,3,FALSE)</f>
        <v>Herbicide</v>
      </c>
    </row>
    <row r="935" spans="1:18" ht="22" customHeight="1" x14ac:dyDescent="0.3">
      <c r="A935" s="5">
        <v>43301</v>
      </c>
      <c r="B935" s="12" t="str">
        <f t="shared" si="220"/>
        <v>July, 2018</v>
      </c>
      <c r="C935" s="12" t="str">
        <f t="shared" si="221"/>
        <v>July, 2018´</v>
      </c>
      <c r="D935" s="6" t="s">
        <v>37</v>
      </c>
      <c r="E935" s="9" t="s">
        <v>1939</v>
      </c>
      <c r="F935" s="6" t="s">
        <v>20</v>
      </c>
      <c r="G935" s="6" t="s">
        <v>649</v>
      </c>
      <c r="H935" s="6" t="s">
        <v>73</v>
      </c>
      <c r="I935" s="6" t="s">
        <v>21</v>
      </c>
      <c r="J935" s="6" t="s">
        <v>587</v>
      </c>
      <c r="K935" s="6" t="s">
        <v>759</v>
      </c>
      <c r="L935" s="7">
        <v>55023</v>
      </c>
      <c r="M935" s="7">
        <v>55.02</v>
      </c>
      <c r="N935" s="7">
        <v>181000</v>
      </c>
      <c r="O935">
        <f t="shared" si="211"/>
        <v>3.289533467822547</v>
      </c>
      <c r="P935" t="str">
        <f t="shared" ref="P935:P936" si="232">IF(ISNUMBER(SEARCH("TRITON",K935)),"Surfactant",IF(ISNUMBER(SEARCH("DIMETHYLAMINE",K935)),"Dimethylamine",IF(ISNUMBER(SEARCH("FLUAZINAN",K935)),"Fluazinan","FIX IT")))</f>
        <v>Surfactant</v>
      </c>
      <c r="Q935" t="str">
        <f>VLOOKUP(P935,[1]Sheet1!$A$1:$C$40,2,FALSE)</f>
        <v>Triton</v>
      </c>
      <c r="R935" t="str">
        <f>VLOOKUP(P935,[1]Sheet1!$A$1:$C$40,3,FALSE)</f>
        <v>Surfactant</v>
      </c>
    </row>
    <row r="936" spans="1:18" ht="22" customHeight="1" x14ac:dyDescent="0.3">
      <c r="A936" s="2">
        <v>43301</v>
      </c>
      <c r="B936" s="12" t="str">
        <f t="shared" si="220"/>
        <v>July, 2018</v>
      </c>
      <c r="C936" s="12" t="str">
        <f t="shared" si="221"/>
        <v>July, 2018´</v>
      </c>
      <c r="D936" s="3" t="s">
        <v>37</v>
      </c>
      <c r="E936" s="13" t="s">
        <v>1939</v>
      </c>
      <c r="F936" s="3" t="s">
        <v>20</v>
      </c>
      <c r="G936" s="3" t="s">
        <v>649</v>
      </c>
      <c r="H936" s="3" t="s">
        <v>73</v>
      </c>
      <c r="I936" s="3" t="s">
        <v>21</v>
      </c>
      <c r="J936" s="3" t="s">
        <v>587</v>
      </c>
      <c r="K936" s="3" t="s">
        <v>759</v>
      </c>
      <c r="L936" s="4">
        <v>55023</v>
      </c>
      <c r="M936" s="4">
        <v>55.02</v>
      </c>
      <c r="N936" s="4">
        <v>181000</v>
      </c>
      <c r="O936">
        <f t="shared" si="211"/>
        <v>3.289533467822547</v>
      </c>
      <c r="P936" t="str">
        <f t="shared" si="232"/>
        <v>Surfactant</v>
      </c>
      <c r="Q936" t="str">
        <f>VLOOKUP(P936,[1]Sheet1!$A$1:$C$40,2,FALSE)</f>
        <v>Triton</v>
      </c>
      <c r="R936" t="str">
        <f>VLOOKUP(P936,[1]Sheet1!$A$1:$C$40,3,FALSE)</f>
        <v>Surfactant</v>
      </c>
    </row>
    <row r="937" spans="1:18" ht="22" customHeight="1" x14ac:dyDescent="0.3">
      <c r="A937" s="5">
        <v>43298</v>
      </c>
      <c r="B937" s="12" t="str">
        <f t="shared" si="220"/>
        <v>July, 2018</v>
      </c>
      <c r="C937" s="12" t="str">
        <f t="shared" si="221"/>
        <v>July, 2018´</v>
      </c>
      <c r="D937" s="6" t="s">
        <v>37</v>
      </c>
      <c r="E937" s="9" t="s">
        <v>1939</v>
      </c>
      <c r="F937" s="6" t="s">
        <v>20</v>
      </c>
      <c r="G937" s="6" t="s">
        <v>42</v>
      </c>
      <c r="H937" s="6" t="s">
        <v>43</v>
      </c>
      <c r="I937" s="6" t="s">
        <v>21</v>
      </c>
      <c r="J937" s="6" t="s">
        <v>44</v>
      </c>
      <c r="K937" s="6" t="s">
        <v>761</v>
      </c>
      <c r="L937" s="7">
        <v>105944</v>
      </c>
      <c r="M937" s="7">
        <v>105.94</v>
      </c>
      <c r="N937" s="7">
        <v>3106000</v>
      </c>
      <c r="O937">
        <f t="shared" si="211"/>
        <v>29.317375217095826</v>
      </c>
      <c r="P937" t="str">
        <f t="shared" si="228"/>
        <v>Chlorpyrifos</v>
      </c>
      <c r="Q937" t="str">
        <f>VLOOKUP(P937,[1]Sheet1!$A$1:$C$40,2,FALSE)</f>
        <v>Agripec</v>
      </c>
      <c r="R937" t="str">
        <f>VLOOKUP(P937,[1]Sheet1!$A$1:$C$40,3,FALSE)</f>
        <v>Pesticide</v>
      </c>
    </row>
    <row r="938" spans="1:18" ht="22" customHeight="1" x14ac:dyDescent="0.3">
      <c r="A938" s="2">
        <v>43295</v>
      </c>
      <c r="B938" s="12" t="str">
        <f t="shared" si="220"/>
        <v>July, 2018</v>
      </c>
      <c r="C938" s="12" t="str">
        <f t="shared" si="221"/>
        <v>July, 2018´</v>
      </c>
      <c r="D938" s="3" t="s">
        <v>37</v>
      </c>
      <c r="E938" s="13" t="s">
        <v>1939</v>
      </c>
      <c r="F938" s="3" t="s">
        <v>20</v>
      </c>
      <c r="G938" s="3" t="s">
        <v>80</v>
      </c>
      <c r="H938" s="3" t="s">
        <v>81</v>
      </c>
      <c r="I938" s="3" t="s">
        <v>21</v>
      </c>
      <c r="J938" s="3" t="s">
        <v>137</v>
      </c>
      <c r="K938" s="3" t="s">
        <v>762</v>
      </c>
      <c r="L938" s="4">
        <v>128940</v>
      </c>
      <c r="M938" s="4">
        <v>128.94</v>
      </c>
      <c r="N938" s="4">
        <v>315000</v>
      </c>
      <c r="O938">
        <f t="shared" si="211"/>
        <v>2.44299674267101</v>
      </c>
      <c r="P938" t="str">
        <f>IF(ISNUMBER(SEARCH("TRITON",K938)),"Surfactant",IF(ISNUMBER(SEARCH("DIMETHYLAMINE",K938)),"Dimethylamine",IF(ISNUMBER(SEARCH("FLUAZINAN",K938)),"Fluazinan","FIX IT")))</f>
        <v>Dimethylamine</v>
      </c>
      <c r="Q938" t="str">
        <f>VLOOKUP(P938,[1]Sheet1!$A$1:$C$40,2,FALSE)</f>
        <v>Not Identified</v>
      </c>
      <c r="R938" t="str">
        <f>VLOOKUP(P938,[1]Sheet1!$A$1:$C$40,3,FALSE)</f>
        <v>General Chemical</v>
      </c>
    </row>
    <row r="939" spans="1:18" ht="22" customHeight="1" x14ac:dyDescent="0.3">
      <c r="A939" s="5">
        <v>43295</v>
      </c>
      <c r="B939" s="12" t="str">
        <f t="shared" si="220"/>
        <v>July, 2018</v>
      </c>
      <c r="C939" s="12" t="str">
        <f t="shared" si="221"/>
        <v>July, 2018´</v>
      </c>
      <c r="D939" s="6" t="s">
        <v>37</v>
      </c>
      <c r="E939" s="9" t="s">
        <v>1939</v>
      </c>
      <c r="F939" s="6" t="s">
        <v>20</v>
      </c>
      <c r="G939" s="6" t="s">
        <v>579</v>
      </c>
      <c r="H939" s="6" t="s">
        <v>28</v>
      </c>
      <c r="I939" s="6" t="s">
        <v>21</v>
      </c>
      <c r="J939" s="6" t="s">
        <v>29</v>
      </c>
      <c r="K939" s="6" t="s">
        <v>763</v>
      </c>
      <c r="L939" s="7">
        <v>122760</v>
      </c>
      <c r="M939" s="7">
        <v>122.76</v>
      </c>
      <c r="N939" s="7">
        <v>1078000</v>
      </c>
      <c r="O939">
        <f t="shared" si="211"/>
        <v>8.7813620071684593</v>
      </c>
      <c r="P939" t="str">
        <f t="shared" si="228"/>
        <v>2,4-Dichlorophenoxyacetic acid</v>
      </c>
      <c r="Q939" t="str">
        <f>VLOOKUP(P939,[1]Sheet1!$A$1:$C$40,2,FALSE)</f>
        <v>2,4 D</v>
      </c>
      <c r="R939" t="str">
        <f>VLOOKUP(P939,[1]Sheet1!$A$1:$C$40,3,FALSE)</f>
        <v>Herbicide</v>
      </c>
    </row>
    <row r="940" spans="1:18" ht="22" customHeight="1" x14ac:dyDescent="0.3">
      <c r="A940" s="2">
        <v>43295</v>
      </c>
      <c r="B940" s="12" t="str">
        <f t="shared" si="220"/>
        <v>July, 2018</v>
      </c>
      <c r="C940" s="12" t="str">
        <f t="shared" si="221"/>
        <v>July, 2018´</v>
      </c>
      <c r="D940" s="3" t="s">
        <v>37</v>
      </c>
      <c r="E940" s="13" t="s">
        <v>1939</v>
      </c>
      <c r="F940" s="3" t="s">
        <v>20</v>
      </c>
      <c r="G940" s="3" t="s">
        <v>180</v>
      </c>
      <c r="H940" s="3" t="s">
        <v>14</v>
      </c>
      <c r="I940" s="3" t="s">
        <v>21</v>
      </c>
      <c r="J940" s="3" t="s">
        <v>54</v>
      </c>
      <c r="K940" s="3" t="s">
        <v>764</v>
      </c>
      <c r="L940" s="4">
        <v>15090</v>
      </c>
      <c r="M940" s="4">
        <v>15.09</v>
      </c>
      <c r="N940" s="4">
        <v>362000</v>
      </c>
      <c r="O940">
        <f t="shared" si="211"/>
        <v>23.989396951623593</v>
      </c>
      <c r="P940" t="s">
        <v>1914</v>
      </c>
      <c r="Q940" t="str">
        <f>VLOOKUP(P940,[1]Sheet1!$A$1:$C$40,2,FALSE)</f>
        <v>Fluazinan Pestanal</v>
      </c>
      <c r="R940" t="str">
        <f>VLOOKUP(P940,[1]Sheet1!$A$1:$C$40,3,FALSE)</f>
        <v>Fungicide</v>
      </c>
    </row>
    <row r="941" spans="1:18" ht="22" customHeight="1" x14ac:dyDescent="0.3">
      <c r="A941" s="5">
        <v>43295</v>
      </c>
      <c r="B941" s="12" t="str">
        <f t="shared" si="220"/>
        <v>July, 2018</v>
      </c>
      <c r="C941" s="12" t="str">
        <f t="shared" si="221"/>
        <v>July, 2018´</v>
      </c>
      <c r="D941" s="6" t="s">
        <v>37</v>
      </c>
      <c r="E941" s="9" t="s">
        <v>1939</v>
      </c>
      <c r="F941" s="6" t="s">
        <v>20</v>
      </c>
      <c r="G941" s="6" t="s">
        <v>180</v>
      </c>
      <c r="H941" s="6" t="s">
        <v>14</v>
      </c>
      <c r="I941" s="6" t="s">
        <v>21</v>
      </c>
      <c r="J941" s="6" t="s">
        <v>24</v>
      </c>
      <c r="K941" s="6" t="s">
        <v>765</v>
      </c>
      <c r="L941" s="7">
        <v>100300</v>
      </c>
      <c r="M941" s="7">
        <v>100.3</v>
      </c>
      <c r="N941" s="7">
        <v>380000</v>
      </c>
      <c r="O941">
        <f t="shared" si="211"/>
        <v>3.7886340977068795</v>
      </c>
      <c r="P941" s="11" t="s">
        <v>1918</v>
      </c>
      <c r="Q941" t="str">
        <f>VLOOKUP(P941,[1]Sheet1!$A$1:$C$40,2,FALSE)</f>
        <v>Nufosate</v>
      </c>
      <c r="R941" t="str">
        <f>VLOOKUP(P941,[1]Sheet1!$A$1:$C$40,3,FALSE)</f>
        <v>Herbicide</v>
      </c>
    </row>
    <row r="942" spans="1:18" ht="22" customHeight="1" x14ac:dyDescent="0.3">
      <c r="A942" s="2">
        <v>43295</v>
      </c>
      <c r="B942" s="12" t="str">
        <f t="shared" si="220"/>
        <v>July, 2018</v>
      </c>
      <c r="C942" s="12" t="str">
        <f t="shared" si="221"/>
        <v>July, 2018´</v>
      </c>
      <c r="D942" s="3" t="s">
        <v>37</v>
      </c>
      <c r="E942" s="13" t="s">
        <v>1939</v>
      </c>
      <c r="F942" s="3" t="s">
        <v>20</v>
      </c>
      <c r="G942" s="3" t="s">
        <v>180</v>
      </c>
      <c r="H942" s="3" t="s">
        <v>14</v>
      </c>
      <c r="I942" s="3" t="s">
        <v>21</v>
      </c>
      <c r="J942" s="3" t="s">
        <v>24</v>
      </c>
      <c r="K942" s="3" t="s">
        <v>765</v>
      </c>
      <c r="L942" s="4">
        <v>100300</v>
      </c>
      <c r="M942" s="4">
        <v>100.3</v>
      </c>
      <c r="N942" s="4">
        <v>380000</v>
      </c>
      <c r="O942">
        <f t="shared" si="211"/>
        <v>3.7886340977068795</v>
      </c>
      <c r="P942" s="11" t="s">
        <v>1918</v>
      </c>
      <c r="Q942" t="str">
        <f>VLOOKUP(P942,[1]Sheet1!$A$1:$C$40,2,FALSE)</f>
        <v>Nufosate</v>
      </c>
      <c r="R942" t="str">
        <f>VLOOKUP(P942,[1]Sheet1!$A$1:$C$40,3,FALSE)</f>
        <v>Herbicide</v>
      </c>
    </row>
    <row r="943" spans="1:18" ht="22" customHeight="1" x14ac:dyDescent="0.3">
      <c r="A943" s="5">
        <v>43295</v>
      </c>
      <c r="B943" s="12" t="str">
        <f t="shared" si="220"/>
        <v>July, 2018</v>
      </c>
      <c r="C943" s="12" t="str">
        <f t="shared" si="221"/>
        <v>July, 2018´</v>
      </c>
      <c r="D943" s="6" t="s">
        <v>37</v>
      </c>
      <c r="E943" s="9" t="s">
        <v>1939</v>
      </c>
      <c r="F943" s="6" t="s">
        <v>20</v>
      </c>
      <c r="G943" s="6" t="s">
        <v>579</v>
      </c>
      <c r="H943" s="6" t="s">
        <v>28</v>
      </c>
      <c r="I943" s="6" t="s">
        <v>21</v>
      </c>
      <c r="J943" s="6" t="s">
        <v>29</v>
      </c>
      <c r="K943" s="6" t="s">
        <v>763</v>
      </c>
      <c r="L943" s="7">
        <v>122760</v>
      </c>
      <c r="M943" s="7">
        <v>122.76</v>
      </c>
      <c r="N943" s="7">
        <v>1078000</v>
      </c>
      <c r="O943">
        <f t="shared" si="211"/>
        <v>8.7813620071684593</v>
      </c>
      <c r="P943" t="str">
        <f t="shared" si="228"/>
        <v>2,4-Dichlorophenoxyacetic acid</v>
      </c>
      <c r="Q943" t="str">
        <f>VLOOKUP(P943,[1]Sheet1!$A$1:$C$40,2,FALSE)</f>
        <v>2,4 D</v>
      </c>
      <c r="R943" t="str">
        <f>VLOOKUP(P943,[1]Sheet1!$A$1:$C$40,3,FALSE)</f>
        <v>Herbicide</v>
      </c>
    </row>
    <row r="944" spans="1:18" ht="22" customHeight="1" x14ac:dyDescent="0.3">
      <c r="A944" s="2">
        <v>43295</v>
      </c>
      <c r="B944" s="12" t="str">
        <f t="shared" si="220"/>
        <v>July, 2018</v>
      </c>
      <c r="C944" s="12" t="str">
        <f t="shared" si="221"/>
        <v>July, 2018´</v>
      </c>
      <c r="D944" s="3" t="s">
        <v>37</v>
      </c>
      <c r="E944" s="13" t="s">
        <v>1939</v>
      </c>
      <c r="F944" s="3" t="s">
        <v>20</v>
      </c>
      <c r="G944" s="3" t="s">
        <v>180</v>
      </c>
      <c r="H944" s="3" t="s">
        <v>14</v>
      </c>
      <c r="I944" s="3" t="s">
        <v>21</v>
      </c>
      <c r="J944" s="3" t="s">
        <v>54</v>
      </c>
      <c r="K944" s="3" t="s">
        <v>766</v>
      </c>
      <c r="L944" s="4">
        <v>10080</v>
      </c>
      <c r="M944" s="4">
        <v>10.08</v>
      </c>
      <c r="N944" s="4">
        <v>242000</v>
      </c>
      <c r="O944">
        <f t="shared" si="211"/>
        <v>24.00793650793651</v>
      </c>
      <c r="P944" s="11" t="s">
        <v>1920</v>
      </c>
      <c r="Q944" t="str">
        <f>VLOOKUP(P944,[1]Sheet1!$A$1:$C$40,2,FALSE)</f>
        <v>Nufarm Fluroxypyr</v>
      </c>
      <c r="R944" t="str">
        <f>VLOOKUP(P944,[1]Sheet1!$A$1:$C$40,3,FALSE)</f>
        <v>Herbicide</v>
      </c>
    </row>
    <row r="945" spans="1:18" ht="22" customHeight="1" x14ac:dyDescent="0.3">
      <c r="A945" s="2">
        <v>43292</v>
      </c>
      <c r="B945" s="12" t="str">
        <f t="shared" si="220"/>
        <v>July, 2018</v>
      </c>
      <c r="C945" s="12" t="str">
        <f t="shared" si="221"/>
        <v>July, 2018´</v>
      </c>
      <c r="D945" s="3" t="s">
        <v>37</v>
      </c>
      <c r="E945" s="9" t="s">
        <v>1939</v>
      </c>
      <c r="F945" s="3" t="s">
        <v>20</v>
      </c>
      <c r="G945" s="3" t="s">
        <v>449</v>
      </c>
      <c r="H945" s="3" t="s">
        <v>73</v>
      </c>
      <c r="I945" s="3" t="s">
        <v>21</v>
      </c>
      <c r="J945" s="3" t="s">
        <v>102</v>
      </c>
      <c r="K945" s="3" t="s">
        <v>767</v>
      </c>
      <c r="L945" s="4">
        <v>101577</v>
      </c>
      <c r="M945" s="4">
        <v>101.58</v>
      </c>
      <c r="N945" s="4">
        <v>329000</v>
      </c>
      <c r="O945">
        <f t="shared" si="211"/>
        <v>3.2389221969540349</v>
      </c>
      <c r="P945" t="str">
        <f t="shared" si="228"/>
        <v>Isopropylamine</v>
      </c>
      <c r="Q945" t="str">
        <f>VLOOKUP(P945,[1]Sheet1!$A$1:$C$40,2,FALSE)</f>
        <v>Not Identified</v>
      </c>
      <c r="R945" t="str">
        <f>VLOOKUP(P945,[1]Sheet1!$A$1:$C$40,3,FALSE)</f>
        <v>General Chemical</v>
      </c>
    </row>
    <row r="946" spans="1:18" ht="22" customHeight="1" x14ac:dyDescent="0.3">
      <c r="A946" s="5">
        <v>43292</v>
      </c>
      <c r="B946" s="12" t="str">
        <f t="shared" si="220"/>
        <v>July, 2018</v>
      </c>
      <c r="C946" s="12" t="str">
        <f t="shared" si="221"/>
        <v>July, 2018´</v>
      </c>
      <c r="D946" s="6" t="s">
        <v>37</v>
      </c>
      <c r="E946" s="13" t="s">
        <v>1939</v>
      </c>
      <c r="F946" s="6" t="s">
        <v>20</v>
      </c>
      <c r="G946" s="6" t="s">
        <v>449</v>
      </c>
      <c r="H946" s="6" t="s">
        <v>73</v>
      </c>
      <c r="I946" s="6" t="s">
        <v>21</v>
      </c>
      <c r="J946" s="6" t="s">
        <v>102</v>
      </c>
      <c r="K946" s="6" t="s">
        <v>768</v>
      </c>
      <c r="L946" s="7">
        <v>101133</v>
      </c>
      <c r="M946" s="7">
        <v>101.13</v>
      </c>
      <c r="N946" s="7">
        <v>328000</v>
      </c>
      <c r="O946">
        <f t="shared" si="211"/>
        <v>3.2432539329397923</v>
      </c>
      <c r="P946" t="str">
        <f t="shared" si="228"/>
        <v>Isopropylamine</v>
      </c>
      <c r="Q946" t="str">
        <f>VLOOKUP(P946,[1]Sheet1!$A$1:$C$40,2,FALSE)</f>
        <v>Not Identified</v>
      </c>
      <c r="R946" t="str">
        <f>VLOOKUP(P946,[1]Sheet1!$A$1:$C$40,3,FALSE)</f>
        <v>General Chemical</v>
      </c>
    </row>
    <row r="947" spans="1:18" ht="22" customHeight="1" x14ac:dyDescent="0.3">
      <c r="A947" s="5">
        <v>43292</v>
      </c>
      <c r="B947" s="12" t="str">
        <f t="shared" si="220"/>
        <v>July, 2018</v>
      </c>
      <c r="C947" s="12" t="str">
        <f t="shared" si="221"/>
        <v>July, 2018´</v>
      </c>
      <c r="D947" s="6" t="s">
        <v>37</v>
      </c>
      <c r="E947" s="9" t="s">
        <v>1939</v>
      </c>
      <c r="F947" s="6" t="s">
        <v>20</v>
      </c>
      <c r="G947" s="6" t="s">
        <v>86</v>
      </c>
      <c r="H947" s="6" t="s">
        <v>87</v>
      </c>
      <c r="I947" s="6" t="s">
        <v>21</v>
      </c>
      <c r="J947" s="6" t="s">
        <v>137</v>
      </c>
      <c r="K947" s="6" t="s">
        <v>769</v>
      </c>
      <c r="L947" s="7">
        <v>91400</v>
      </c>
      <c r="M947" s="7">
        <v>91.4</v>
      </c>
      <c r="N947" s="7">
        <v>97300</v>
      </c>
      <c r="O947">
        <f t="shared" si="211"/>
        <v>1.0645514223194747</v>
      </c>
      <c r="P947" t="str">
        <f>IF(ISNUMBER(SEARCH("TRITON",K947)),"Surfactant",IF(ISNUMBER(SEARCH("DIMETHYLAMINE",K947)),"Dimethylamine",IF(ISNUMBER(SEARCH("FLUAZINAN",K947)),"Fluazinan","FIX IT")))</f>
        <v>Dimethylamine</v>
      </c>
      <c r="Q947" t="str">
        <f>VLOOKUP(P947,[1]Sheet1!$A$1:$C$40,2,FALSE)</f>
        <v>Not Identified</v>
      </c>
      <c r="R947" t="str">
        <f>VLOOKUP(P947,[1]Sheet1!$A$1:$C$40,3,FALSE)</f>
        <v>General Chemical</v>
      </c>
    </row>
    <row r="948" spans="1:18" ht="22" customHeight="1" x14ac:dyDescent="0.3">
      <c r="A948" s="2">
        <v>43290</v>
      </c>
      <c r="B948" s="12" t="str">
        <f t="shared" si="220"/>
        <v>July, 2018</v>
      </c>
      <c r="C948" s="12" t="str">
        <f t="shared" si="221"/>
        <v>July, 2018´</v>
      </c>
      <c r="D948" s="3" t="s">
        <v>37</v>
      </c>
      <c r="E948" s="13" t="s">
        <v>1939</v>
      </c>
      <c r="F948" s="3" t="s">
        <v>408</v>
      </c>
      <c r="G948" s="3" t="s">
        <v>242</v>
      </c>
      <c r="H948" s="3" t="s">
        <v>243</v>
      </c>
      <c r="I948" s="3" t="s">
        <v>15</v>
      </c>
      <c r="J948" s="3" t="s">
        <v>244</v>
      </c>
      <c r="K948" s="3" t="s">
        <v>770</v>
      </c>
      <c r="L948" s="4">
        <v>139320.01</v>
      </c>
      <c r="M948" s="4">
        <v>139.32</v>
      </c>
      <c r="N948" s="4">
        <v>833000</v>
      </c>
      <c r="O948">
        <f t="shared" si="211"/>
        <v>5.9790406274016199</v>
      </c>
      <c r="P948" t="str">
        <f t="shared" si="216"/>
        <v>Glyphosate</v>
      </c>
      <c r="Q948" t="str">
        <f>VLOOKUP(P948,[1]Sheet1!$A$1:$C$40,2,FALSE)</f>
        <v>Nufosate</v>
      </c>
      <c r="R948" t="str">
        <f>VLOOKUP(P948,[1]Sheet1!$A$1:$C$40,3,FALSE)</f>
        <v>Herbicide</v>
      </c>
    </row>
    <row r="949" spans="1:18" ht="22" customHeight="1" x14ac:dyDescent="0.3">
      <c r="A949" s="5">
        <v>43290</v>
      </c>
      <c r="B949" s="12" t="str">
        <f t="shared" si="220"/>
        <v>July, 2018</v>
      </c>
      <c r="C949" s="12" t="str">
        <f t="shared" si="221"/>
        <v>July, 2018´</v>
      </c>
      <c r="D949" s="6" t="s">
        <v>37</v>
      </c>
      <c r="E949" s="9" t="s">
        <v>1939</v>
      </c>
      <c r="F949" s="6" t="s">
        <v>408</v>
      </c>
      <c r="G949" s="6" t="s">
        <v>242</v>
      </c>
      <c r="H949" s="6" t="s">
        <v>243</v>
      </c>
      <c r="I949" s="6" t="s">
        <v>15</v>
      </c>
      <c r="J949" s="6" t="s">
        <v>244</v>
      </c>
      <c r="K949" s="6" t="s">
        <v>771</v>
      </c>
      <c r="L949" s="7">
        <v>139320.01</v>
      </c>
      <c r="M949" s="7">
        <v>139.32</v>
      </c>
      <c r="N949" s="7">
        <v>833000</v>
      </c>
      <c r="O949">
        <f t="shared" si="211"/>
        <v>5.9790406274016199</v>
      </c>
      <c r="P949" t="str">
        <f t="shared" si="216"/>
        <v>Glyphosate</v>
      </c>
      <c r="Q949" t="str">
        <f>VLOOKUP(P949,[1]Sheet1!$A$1:$C$40,2,FALSE)</f>
        <v>Nufosate</v>
      </c>
      <c r="R949" t="str">
        <f>VLOOKUP(P949,[1]Sheet1!$A$1:$C$40,3,FALSE)</f>
        <v>Herbicide</v>
      </c>
    </row>
    <row r="950" spans="1:18" ht="22" customHeight="1" x14ac:dyDescent="0.3">
      <c r="A950" s="2">
        <v>43290</v>
      </c>
      <c r="B950" s="12" t="str">
        <f t="shared" si="220"/>
        <v>July, 2018</v>
      </c>
      <c r="C950" s="12" t="str">
        <f t="shared" si="221"/>
        <v>July, 2018´</v>
      </c>
      <c r="D950" s="3" t="s">
        <v>37</v>
      </c>
      <c r="E950" s="13" t="s">
        <v>1939</v>
      </c>
      <c r="F950" s="3" t="s">
        <v>20</v>
      </c>
      <c r="G950" s="3" t="s">
        <v>579</v>
      </c>
      <c r="H950" s="3" t="s">
        <v>28</v>
      </c>
      <c r="I950" s="3" t="s">
        <v>21</v>
      </c>
      <c r="J950" s="3" t="s">
        <v>29</v>
      </c>
      <c r="K950" s="3" t="s">
        <v>734</v>
      </c>
      <c r="L950" s="4">
        <v>81840</v>
      </c>
      <c r="M950" s="4">
        <v>81.84</v>
      </c>
      <c r="N950" s="4">
        <v>718000</v>
      </c>
      <c r="O950">
        <f t="shared" ref="O950:O1012" si="233">N950/L950</f>
        <v>8.7732160312805476</v>
      </c>
      <c r="P950" t="str">
        <f t="shared" ref="P950:P951" si="234">IF(ISNUMBER(SEARCH("CLORPIRIFOS",K950)),"Chlorpyrifos",IF(ISNUMBER(SEARCH("TEBUCONAZOLE",K950)),"Tebuconazole",IF(ISNUMBER(SEARCH("ACID",K950)),"2,4-Dichlorophenoxyacetic acid",IF(ISNUMBER(SEARCH("ACETAMIPRID",K950)),"Acetamiprid",IF(ISNUMBER(SEARCH("NUFURON",K950)),"Metsulfuron",IF(ISNUMBER(SEARCH("MONOISOPROPYLAMINE",K950)),"Isopropylamine","FIX IT"))))))</f>
        <v>2,4-Dichlorophenoxyacetic acid</v>
      </c>
      <c r="Q950" t="str">
        <f>VLOOKUP(P950,[1]Sheet1!$A$1:$C$40,2,FALSE)</f>
        <v>2,4 D</v>
      </c>
      <c r="R950" t="str">
        <f>VLOOKUP(P950,[1]Sheet1!$A$1:$C$40,3,FALSE)</f>
        <v>Herbicide</v>
      </c>
    </row>
    <row r="951" spans="1:18" ht="22" customHeight="1" x14ac:dyDescent="0.3">
      <c r="A951" s="5">
        <v>43290</v>
      </c>
      <c r="B951" s="12" t="str">
        <f t="shared" si="220"/>
        <v>July, 2018</v>
      </c>
      <c r="C951" s="12" t="str">
        <f t="shared" si="221"/>
        <v>July, 2018´</v>
      </c>
      <c r="D951" s="6" t="s">
        <v>37</v>
      </c>
      <c r="E951" s="9" t="s">
        <v>1939</v>
      </c>
      <c r="F951" s="6" t="s">
        <v>20</v>
      </c>
      <c r="G951" s="6" t="s">
        <v>579</v>
      </c>
      <c r="H951" s="6" t="s">
        <v>28</v>
      </c>
      <c r="I951" s="6" t="s">
        <v>21</v>
      </c>
      <c r="J951" s="6" t="s">
        <v>29</v>
      </c>
      <c r="K951" s="6" t="s">
        <v>689</v>
      </c>
      <c r="L951" s="7">
        <v>122760</v>
      </c>
      <c r="M951" s="7">
        <v>122.76</v>
      </c>
      <c r="N951" s="7">
        <v>1078000</v>
      </c>
      <c r="O951">
        <f t="shared" si="233"/>
        <v>8.7813620071684593</v>
      </c>
      <c r="P951" t="str">
        <f t="shared" si="234"/>
        <v>2,4-Dichlorophenoxyacetic acid</v>
      </c>
      <c r="Q951" t="str">
        <f>VLOOKUP(P951,[1]Sheet1!$A$1:$C$40,2,FALSE)</f>
        <v>2,4 D</v>
      </c>
      <c r="R951" t="str">
        <f>VLOOKUP(P951,[1]Sheet1!$A$1:$C$40,3,FALSE)</f>
        <v>Herbicide</v>
      </c>
    </row>
    <row r="952" spans="1:18" ht="22" customHeight="1" x14ac:dyDescent="0.3">
      <c r="A952" s="2">
        <v>43288</v>
      </c>
      <c r="B952" s="12" t="str">
        <f t="shared" si="220"/>
        <v>July, 2018</v>
      </c>
      <c r="C952" s="12" t="str">
        <f t="shared" si="221"/>
        <v>July, 2018´</v>
      </c>
      <c r="D952" s="3" t="s">
        <v>37</v>
      </c>
      <c r="E952" s="13" t="s">
        <v>1939</v>
      </c>
      <c r="F952" s="3" t="s">
        <v>20</v>
      </c>
      <c r="G952" s="3" t="s">
        <v>180</v>
      </c>
      <c r="H952" s="3" t="s">
        <v>14</v>
      </c>
      <c r="I952" s="3" t="s">
        <v>21</v>
      </c>
      <c r="J952" s="3" t="s">
        <v>22</v>
      </c>
      <c r="K952" s="3" t="s">
        <v>772</v>
      </c>
      <c r="L952" s="4">
        <v>50400</v>
      </c>
      <c r="M952" s="4">
        <v>50.4</v>
      </c>
      <c r="N952" s="4">
        <v>2633000</v>
      </c>
      <c r="O952">
        <f t="shared" si="233"/>
        <v>52.242063492063494</v>
      </c>
      <c r="P952" t="str">
        <f t="shared" ref="P952:P1010" si="235">IF(ISNUMBER(SEARCH("IMAZETHAPYR",K952)),"Imazethapyr",IF(ISNUMBER(SEARCH("NIPPON 40",K952)),"Nicosulfuron",IF(ISNUMBER(SEARCH("PICLORAM",K952)),"Picloram",IF(ISNUMBER(SEARCH("GLYPHOSATE",K952)),"Glyphosate",IF(ISNUMBER(SEARCH("FLUTRIAFOL",K952)),"Flutriafol",IF(ISNUMBER(SEARCH("IMIDACLOPRID",K952)),"Imidacloprid",IF(ISNUMBER(SEARCH("CYHALOTHRIN",K952)),"Cyhalothrin","FIX IT")))))))</f>
        <v>Picloram</v>
      </c>
      <c r="Q952" t="str">
        <f>VLOOKUP(P952,[1]Sheet1!$A$1:$C$40,2,FALSE)</f>
        <v>Not Identified</v>
      </c>
      <c r="R952" t="str">
        <f>VLOOKUP(P952,[1]Sheet1!$A$1:$C$40,3,FALSE)</f>
        <v>Herbicide</v>
      </c>
    </row>
    <row r="953" spans="1:18" ht="22" customHeight="1" x14ac:dyDescent="0.3">
      <c r="A953" s="5">
        <v>43286</v>
      </c>
      <c r="B953" s="12" t="str">
        <f t="shared" si="220"/>
        <v>July, 2018</v>
      </c>
      <c r="C953" s="12" t="str">
        <f t="shared" si="221"/>
        <v>July, 2018´</v>
      </c>
      <c r="D953" s="6" t="s">
        <v>37</v>
      </c>
      <c r="E953" s="9" t="s">
        <v>1939</v>
      </c>
      <c r="F953" s="6" t="s">
        <v>20</v>
      </c>
      <c r="G953" s="6" t="s">
        <v>449</v>
      </c>
      <c r="H953" s="6" t="s">
        <v>73</v>
      </c>
      <c r="I953" s="6" t="s">
        <v>21</v>
      </c>
      <c r="J953" s="6" t="s">
        <v>102</v>
      </c>
      <c r="K953" s="6" t="s">
        <v>773</v>
      </c>
      <c r="L953" s="7">
        <v>72720</v>
      </c>
      <c r="M953" s="7">
        <v>72.72</v>
      </c>
      <c r="N953" s="7">
        <v>236000</v>
      </c>
      <c r="O953">
        <f t="shared" si="233"/>
        <v>3.2453245324532451</v>
      </c>
      <c r="P953" t="str">
        <f t="shared" ref="P953:P954" si="236">IF(ISNUMBER(SEARCH("CLORPIRIFOS",K953)),"Chlorpyrifos",IF(ISNUMBER(SEARCH("TEBUCONAZOLE",K953)),"Tebuconazole",IF(ISNUMBER(SEARCH("ACID",K953)),"2,4-Dichlorophenoxyacetic acid",IF(ISNUMBER(SEARCH("ACETAMIPRID",K953)),"Acetamiprid",IF(ISNUMBER(SEARCH("NUFURON",K953)),"Metsulfuron",IF(ISNUMBER(SEARCH("MONOISOPROPYLAMINE",K953)),"Isopropylamine","FIX IT"))))))</f>
        <v>Isopropylamine</v>
      </c>
      <c r="Q953" t="str">
        <f>VLOOKUP(P953,[1]Sheet1!$A$1:$C$40,2,FALSE)</f>
        <v>Not Identified</v>
      </c>
      <c r="R953" t="str">
        <f>VLOOKUP(P953,[1]Sheet1!$A$1:$C$40,3,FALSE)</f>
        <v>General Chemical</v>
      </c>
    </row>
    <row r="954" spans="1:18" ht="22" customHeight="1" x14ac:dyDescent="0.3">
      <c r="A954" s="2">
        <v>43286</v>
      </c>
      <c r="B954" s="12" t="str">
        <f t="shared" si="220"/>
        <v>July, 2018</v>
      </c>
      <c r="C954" s="12" t="str">
        <f t="shared" si="221"/>
        <v>July, 2018´</v>
      </c>
      <c r="D954" s="3" t="s">
        <v>37</v>
      </c>
      <c r="E954" s="13" t="s">
        <v>1939</v>
      </c>
      <c r="F954" s="3" t="s">
        <v>20</v>
      </c>
      <c r="G954" s="3" t="s">
        <v>449</v>
      </c>
      <c r="H954" s="3" t="s">
        <v>73</v>
      </c>
      <c r="I954" s="3" t="s">
        <v>21</v>
      </c>
      <c r="J954" s="3" t="s">
        <v>102</v>
      </c>
      <c r="K954" s="3" t="s">
        <v>774</v>
      </c>
      <c r="L954" s="4">
        <v>101540</v>
      </c>
      <c r="M954" s="4">
        <v>101.54</v>
      </c>
      <c r="N954" s="4">
        <v>329000</v>
      </c>
      <c r="O954">
        <f t="shared" si="233"/>
        <v>3.2401024226905655</v>
      </c>
      <c r="P954" t="str">
        <f t="shared" si="236"/>
        <v>Isopropylamine</v>
      </c>
      <c r="Q954" t="str">
        <f>VLOOKUP(P954,[1]Sheet1!$A$1:$C$40,2,FALSE)</f>
        <v>Not Identified</v>
      </c>
      <c r="R954" t="str">
        <f>VLOOKUP(P954,[1]Sheet1!$A$1:$C$40,3,FALSE)</f>
        <v>General Chemical</v>
      </c>
    </row>
    <row r="955" spans="1:18" ht="22" customHeight="1" x14ac:dyDescent="0.3">
      <c r="A955" s="5">
        <v>43283</v>
      </c>
      <c r="B955" s="12" t="str">
        <f t="shared" si="220"/>
        <v>July, 2018</v>
      </c>
      <c r="C955" s="12" t="str">
        <f t="shared" si="221"/>
        <v>July, 2018´</v>
      </c>
      <c r="D955" s="6" t="s">
        <v>37</v>
      </c>
      <c r="E955" s="9" t="s">
        <v>1939</v>
      </c>
      <c r="F955" s="6" t="s">
        <v>408</v>
      </c>
      <c r="G955" s="6" t="s">
        <v>242</v>
      </c>
      <c r="H955" s="6" t="s">
        <v>243</v>
      </c>
      <c r="I955" s="6" t="s">
        <v>15</v>
      </c>
      <c r="J955" s="6" t="s">
        <v>244</v>
      </c>
      <c r="K955" s="6" t="s">
        <v>775</v>
      </c>
      <c r="L955" s="7">
        <v>108000</v>
      </c>
      <c r="M955" s="7">
        <v>108</v>
      </c>
      <c r="N955" s="7">
        <v>645000</v>
      </c>
      <c r="O955">
        <f t="shared" si="233"/>
        <v>5.9722222222222223</v>
      </c>
      <c r="P955" t="str">
        <f t="shared" si="235"/>
        <v>Glyphosate</v>
      </c>
      <c r="Q955" t="str">
        <f>VLOOKUP(P955,[1]Sheet1!$A$1:$C$40,2,FALSE)</f>
        <v>Nufosate</v>
      </c>
      <c r="R955" t="str">
        <f>VLOOKUP(P955,[1]Sheet1!$A$1:$C$40,3,FALSE)</f>
        <v>Herbicide</v>
      </c>
    </row>
    <row r="956" spans="1:18" ht="22" customHeight="1" x14ac:dyDescent="0.3">
      <c r="A956" s="2">
        <v>43283</v>
      </c>
      <c r="B956" s="12" t="str">
        <f t="shared" si="220"/>
        <v>July, 2018</v>
      </c>
      <c r="C956" s="12" t="str">
        <f t="shared" si="221"/>
        <v>July, 2018´</v>
      </c>
      <c r="D956" s="3" t="s">
        <v>37</v>
      </c>
      <c r="E956" s="13" t="s">
        <v>1939</v>
      </c>
      <c r="F956" s="3" t="s">
        <v>408</v>
      </c>
      <c r="G956" s="3" t="s">
        <v>242</v>
      </c>
      <c r="H956" s="3" t="s">
        <v>243</v>
      </c>
      <c r="I956" s="3" t="s">
        <v>15</v>
      </c>
      <c r="J956" s="3" t="s">
        <v>244</v>
      </c>
      <c r="K956" s="3" t="s">
        <v>776</v>
      </c>
      <c r="L956" s="4">
        <v>116100</v>
      </c>
      <c r="M956" s="4">
        <v>116.1</v>
      </c>
      <c r="N956" s="4">
        <v>694000</v>
      </c>
      <c r="O956">
        <f t="shared" si="233"/>
        <v>5.9776055124892338</v>
      </c>
      <c r="P956" t="str">
        <f t="shared" si="235"/>
        <v>Glyphosate</v>
      </c>
      <c r="Q956" t="str">
        <f>VLOOKUP(P956,[1]Sheet1!$A$1:$C$40,2,FALSE)</f>
        <v>Nufosate</v>
      </c>
      <c r="R956" t="str">
        <f>VLOOKUP(P956,[1]Sheet1!$A$1:$C$40,3,FALSE)</f>
        <v>Herbicide</v>
      </c>
    </row>
    <row r="957" spans="1:18" ht="22" customHeight="1" x14ac:dyDescent="0.3">
      <c r="A957" s="2">
        <v>43283</v>
      </c>
      <c r="B957" s="12" t="str">
        <f t="shared" si="220"/>
        <v>July, 2018</v>
      </c>
      <c r="C957" s="12" t="str">
        <f t="shared" si="221"/>
        <v>July, 2018´</v>
      </c>
      <c r="D957" s="3" t="s">
        <v>37</v>
      </c>
      <c r="E957" s="9" t="s">
        <v>1939</v>
      </c>
      <c r="F957" s="3" t="s">
        <v>408</v>
      </c>
      <c r="G957" s="3" t="s">
        <v>242</v>
      </c>
      <c r="H957" s="3" t="s">
        <v>243</v>
      </c>
      <c r="I957" s="3" t="s">
        <v>15</v>
      </c>
      <c r="J957" s="3" t="s">
        <v>244</v>
      </c>
      <c r="K957" s="3" t="s">
        <v>777</v>
      </c>
      <c r="L957" s="4">
        <v>139320.01</v>
      </c>
      <c r="M957" s="4">
        <v>139.32</v>
      </c>
      <c r="N957" s="4">
        <v>833000</v>
      </c>
      <c r="O957">
        <f t="shared" si="233"/>
        <v>5.9790406274016199</v>
      </c>
      <c r="P957" s="11" t="str">
        <f t="shared" ref="P957" si="237">IF(ISNUMBER(SEARCH("NUFOSATE",K957)),"Glyphosate",IF(ISNUMBER(SEARCH("HALOXYFOP",K957)),"Haloxyfop - P",IF(ISNUMBER(SEARCH("AZOXYSTROBIN",K957)),"Azoxystrobin",IF(ISNUMBER(SEARCH("ETHEPHON",K957)),"Ethephon",IF(ISNUMBER(SEARCH("KROMO",K957)),"Clorimuron",IF(ISNUMBER(SEARCH("MAESTRO",K957)),"3,5-dibromo-4-hydroxybenzonitrile",))))))</f>
        <v>Glyphosate</v>
      </c>
      <c r="Q957" t="str">
        <f>VLOOKUP(P957,[1]Sheet1!$A$1:$C$40,2,FALSE)</f>
        <v>Nufosate</v>
      </c>
      <c r="R957" t="str">
        <f>VLOOKUP(P957,[1]Sheet1!$A$1:$C$40,3,FALSE)</f>
        <v>Herbicide</v>
      </c>
    </row>
    <row r="958" spans="1:18" ht="22" customHeight="1" x14ac:dyDescent="0.3">
      <c r="A958" s="5">
        <v>43283</v>
      </c>
      <c r="B958" s="12" t="str">
        <f t="shared" si="220"/>
        <v>July, 2018</v>
      </c>
      <c r="C958" s="12" t="str">
        <f t="shared" si="221"/>
        <v>July, 2018´</v>
      </c>
      <c r="D958" s="6" t="s">
        <v>37</v>
      </c>
      <c r="E958" s="13" t="s">
        <v>1939</v>
      </c>
      <c r="F958" s="6" t="s">
        <v>408</v>
      </c>
      <c r="G958" s="6" t="s">
        <v>242</v>
      </c>
      <c r="H958" s="6" t="s">
        <v>243</v>
      </c>
      <c r="I958" s="6" t="s">
        <v>15</v>
      </c>
      <c r="J958" s="6" t="s">
        <v>244</v>
      </c>
      <c r="K958" s="6" t="s">
        <v>778</v>
      </c>
      <c r="L958" s="7">
        <v>116100</v>
      </c>
      <c r="M958" s="7">
        <v>116.1</v>
      </c>
      <c r="N958" s="7">
        <v>694000</v>
      </c>
      <c r="O958">
        <f t="shared" si="233"/>
        <v>5.9776055124892338</v>
      </c>
      <c r="P958" t="str">
        <f t="shared" si="235"/>
        <v>Glyphosate</v>
      </c>
      <c r="Q958" t="str">
        <f>VLOOKUP(P958,[1]Sheet1!$A$1:$C$40,2,FALSE)</f>
        <v>Nufosate</v>
      </c>
      <c r="R958" t="str">
        <f>VLOOKUP(P958,[1]Sheet1!$A$1:$C$40,3,FALSE)</f>
        <v>Herbicide</v>
      </c>
    </row>
    <row r="959" spans="1:18" ht="22" customHeight="1" x14ac:dyDescent="0.3">
      <c r="A959" s="2">
        <v>43282</v>
      </c>
      <c r="B959" s="12" t="str">
        <f t="shared" si="220"/>
        <v>July, 2018</v>
      </c>
      <c r="C959" s="12" t="str">
        <f t="shared" si="221"/>
        <v>July, 2018´</v>
      </c>
      <c r="D959" s="3" t="s">
        <v>37</v>
      </c>
      <c r="E959" s="9" t="s">
        <v>1939</v>
      </c>
      <c r="F959" s="3" t="s">
        <v>20</v>
      </c>
      <c r="G959" s="3" t="s">
        <v>180</v>
      </c>
      <c r="H959" s="3" t="s">
        <v>14</v>
      </c>
      <c r="I959" s="3" t="s">
        <v>21</v>
      </c>
      <c r="J959" s="3" t="s">
        <v>54</v>
      </c>
      <c r="K959" s="3" t="s">
        <v>779</v>
      </c>
      <c r="L959" s="4">
        <v>20120</v>
      </c>
      <c r="M959" s="4">
        <v>20.12</v>
      </c>
      <c r="N959" s="4">
        <v>483000</v>
      </c>
      <c r="O959">
        <f t="shared" si="233"/>
        <v>24.005964214711728</v>
      </c>
      <c r="P959" t="s">
        <v>1914</v>
      </c>
      <c r="Q959" t="str">
        <f>VLOOKUP(P959,[1]Sheet1!$A$1:$C$40,2,FALSE)</f>
        <v>Fluazinan Pestanal</v>
      </c>
      <c r="R959" t="str">
        <f>VLOOKUP(P959,[1]Sheet1!$A$1:$C$40,3,FALSE)</f>
        <v>Fungicide</v>
      </c>
    </row>
    <row r="960" spans="1:18" ht="22" customHeight="1" x14ac:dyDescent="0.3">
      <c r="A960" s="5">
        <v>43282</v>
      </c>
      <c r="B960" s="12" t="str">
        <f t="shared" si="220"/>
        <v>July, 2018</v>
      </c>
      <c r="C960" s="12" t="str">
        <f t="shared" si="221"/>
        <v>July, 2018´</v>
      </c>
      <c r="D960" s="6" t="s">
        <v>37</v>
      </c>
      <c r="E960" s="13" t="s">
        <v>1939</v>
      </c>
      <c r="F960" s="6" t="s">
        <v>20</v>
      </c>
      <c r="G960" s="6" t="s">
        <v>180</v>
      </c>
      <c r="H960" s="6" t="s">
        <v>14</v>
      </c>
      <c r="I960" s="6" t="s">
        <v>21</v>
      </c>
      <c r="J960" s="6" t="s">
        <v>24</v>
      </c>
      <c r="K960" s="6" t="s">
        <v>780</v>
      </c>
      <c r="L960" s="7">
        <v>100300</v>
      </c>
      <c r="M960" s="7">
        <v>100.3</v>
      </c>
      <c r="N960" s="7">
        <v>380000</v>
      </c>
      <c r="O960">
        <f t="shared" si="233"/>
        <v>3.7886340977068795</v>
      </c>
      <c r="P960" s="11" t="s">
        <v>1918</v>
      </c>
      <c r="Q960" t="str">
        <f>VLOOKUP(P960,[1]Sheet1!$A$1:$C$40,2,FALSE)</f>
        <v>Nufosate</v>
      </c>
      <c r="R960" t="str">
        <f>VLOOKUP(P960,[1]Sheet1!$A$1:$C$40,3,FALSE)</f>
        <v>Herbicide</v>
      </c>
    </row>
    <row r="961" spans="1:18" ht="22" customHeight="1" x14ac:dyDescent="0.3">
      <c r="A961" s="2">
        <v>43282</v>
      </c>
      <c r="B961" s="12" t="str">
        <f t="shared" si="220"/>
        <v>July, 2018</v>
      </c>
      <c r="C961" s="12" t="str">
        <f t="shared" si="221"/>
        <v>July, 2018´</v>
      </c>
      <c r="D961" s="3" t="s">
        <v>37</v>
      </c>
      <c r="E961" s="9" t="s">
        <v>1939</v>
      </c>
      <c r="F961" s="3" t="s">
        <v>20</v>
      </c>
      <c r="G961" s="3" t="s">
        <v>180</v>
      </c>
      <c r="H961" s="3" t="s">
        <v>14</v>
      </c>
      <c r="I961" s="3" t="s">
        <v>21</v>
      </c>
      <c r="J961" s="3" t="s">
        <v>24</v>
      </c>
      <c r="K961" s="3" t="s">
        <v>780</v>
      </c>
      <c r="L961" s="4">
        <v>100300</v>
      </c>
      <c r="M961" s="4">
        <v>100.3</v>
      </c>
      <c r="N961" s="4">
        <v>380000</v>
      </c>
      <c r="O961">
        <f t="shared" si="233"/>
        <v>3.7886340977068795</v>
      </c>
      <c r="P961" s="11" t="s">
        <v>1918</v>
      </c>
      <c r="Q961" t="str">
        <f>VLOOKUP(P961,[1]Sheet1!$A$1:$C$40,2,FALSE)</f>
        <v>Nufosate</v>
      </c>
      <c r="R961" t="str">
        <f>VLOOKUP(P961,[1]Sheet1!$A$1:$C$40,3,FALSE)</f>
        <v>Herbicide</v>
      </c>
    </row>
    <row r="962" spans="1:18" ht="22" customHeight="1" x14ac:dyDescent="0.3">
      <c r="A962" s="5">
        <v>43282</v>
      </c>
      <c r="B962" s="12" t="str">
        <f t="shared" si="220"/>
        <v>July, 2018</v>
      </c>
      <c r="C962" s="12" t="str">
        <f t="shared" si="221"/>
        <v>July, 2018´</v>
      </c>
      <c r="D962" s="6" t="s">
        <v>37</v>
      </c>
      <c r="E962" s="13" t="s">
        <v>1939</v>
      </c>
      <c r="F962" s="6" t="s">
        <v>20</v>
      </c>
      <c r="G962" s="6" t="s">
        <v>180</v>
      </c>
      <c r="H962" s="6" t="s">
        <v>14</v>
      </c>
      <c r="I962" s="6" t="s">
        <v>21</v>
      </c>
      <c r="J962" s="6" t="s">
        <v>31</v>
      </c>
      <c r="K962" s="6" t="s">
        <v>781</v>
      </c>
      <c r="L962" s="7">
        <v>13590</v>
      </c>
      <c r="M962" s="7">
        <v>13.59</v>
      </c>
      <c r="N962" s="7">
        <v>206000</v>
      </c>
      <c r="O962">
        <f t="shared" si="233"/>
        <v>15.158204562178073</v>
      </c>
      <c r="P962" t="str">
        <f t="shared" si="235"/>
        <v>Flutriafol</v>
      </c>
      <c r="Q962" t="str">
        <f>VLOOKUP(P962,[1]Sheet1!$A$1:$C$40,2,FALSE)</f>
        <v>Intake</v>
      </c>
      <c r="R962" t="str">
        <f>VLOOKUP(P962,[1]Sheet1!$A$1:$C$40,3,FALSE)</f>
        <v>Fungicide</v>
      </c>
    </row>
    <row r="963" spans="1:18" ht="22" customHeight="1" x14ac:dyDescent="0.3">
      <c r="A963" s="2">
        <v>43282</v>
      </c>
      <c r="B963" s="12" t="str">
        <f t="shared" ref="B963:B1026" si="238">TEXT(A963,"MMMM, YYYY")</f>
        <v>July, 2018</v>
      </c>
      <c r="C963" s="12" t="str">
        <f t="shared" ref="C963:C1026" si="239">B963&amp;"´"</f>
        <v>July, 2018´</v>
      </c>
      <c r="D963" s="3" t="s">
        <v>37</v>
      </c>
      <c r="E963" s="9" t="s">
        <v>1939</v>
      </c>
      <c r="F963" s="3" t="s">
        <v>20</v>
      </c>
      <c r="G963" s="3" t="s">
        <v>180</v>
      </c>
      <c r="H963" s="3" t="s">
        <v>14</v>
      </c>
      <c r="I963" s="3" t="s">
        <v>21</v>
      </c>
      <c r="J963" s="3" t="s">
        <v>24</v>
      </c>
      <c r="K963" s="3" t="s">
        <v>780</v>
      </c>
      <c r="L963" s="4">
        <v>100300</v>
      </c>
      <c r="M963" s="4">
        <v>100.3</v>
      </c>
      <c r="N963" s="4">
        <v>380000</v>
      </c>
      <c r="O963">
        <f t="shared" si="233"/>
        <v>3.7886340977068795</v>
      </c>
      <c r="P963" s="11" t="s">
        <v>1918</v>
      </c>
      <c r="Q963" t="str">
        <f>VLOOKUP(P963,[1]Sheet1!$A$1:$C$40,2,FALSE)</f>
        <v>Nufosate</v>
      </c>
      <c r="R963" t="str">
        <f>VLOOKUP(P963,[1]Sheet1!$A$1:$C$40,3,FALSE)</f>
        <v>Herbicide</v>
      </c>
    </row>
    <row r="964" spans="1:18" ht="22" customHeight="1" x14ac:dyDescent="0.3">
      <c r="A964" s="5">
        <v>43282</v>
      </c>
      <c r="B964" s="12" t="str">
        <f t="shared" si="238"/>
        <v>July, 2018</v>
      </c>
      <c r="C964" s="12" t="str">
        <f t="shared" si="239"/>
        <v>July, 2018´</v>
      </c>
      <c r="D964" s="6" t="s">
        <v>37</v>
      </c>
      <c r="E964" s="13" t="s">
        <v>1939</v>
      </c>
      <c r="F964" s="6" t="s">
        <v>20</v>
      </c>
      <c r="G964" s="6" t="s">
        <v>180</v>
      </c>
      <c r="H964" s="6" t="s">
        <v>14</v>
      </c>
      <c r="I964" s="6" t="s">
        <v>21</v>
      </c>
      <c r="J964" s="6" t="s">
        <v>24</v>
      </c>
      <c r="K964" s="6" t="s">
        <v>780</v>
      </c>
      <c r="L964" s="7">
        <v>100300</v>
      </c>
      <c r="M964" s="7">
        <v>100.3</v>
      </c>
      <c r="N964" s="7">
        <v>380000</v>
      </c>
      <c r="O964">
        <f t="shared" si="233"/>
        <v>3.7886340977068795</v>
      </c>
      <c r="P964" s="11" t="s">
        <v>1918</v>
      </c>
      <c r="Q964" t="str">
        <f>VLOOKUP(P964,[1]Sheet1!$A$1:$C$40,2,FALSE)</f>
        <v>Nufosate</v>
      </c>
      <c r="R964" t="str">
        <f>VLOOKUP(P964,[1]Sheet1!$A$1:$C$40,3,FALSE)</f>
        <v>Herbicide</v>
      </c>
    </row>
    <row r="965" spans="1:18" ht="22" customHeight="1" x14ac:dyDescent="0.3">
      <c r="A965" s="2">
        <v>43282</v>
      </c>
      <c r="B965" s="12" t="str">
        <f t="shared" si="238"/>
        <v>July, 2018</v>
      </c>
      <c r="C965" s="12" t="str">
        <f t="shared" si="239"/>
        <v>July, 2018´</v>
      </c>
      <c r="D965" s="3" t="s">
        <v>37</v>
      </c>
      <c r="E965" s="9" t="s">
        <v>1939</v>
      </c>
      <c r="F965" s="3" t="s">
        <v>20</v>
      </c>
      <c r="G965" s="3" t="s">
        <v>171</v>
      </c>
      <c r="H965" s="3" t="s">
        <v>34</v>
      </c>
      <c r="I965" s="3" t="s">
        <v>21</v>
      </c>
      <c r="J965" s="3" t="s">
        <v>35</v>
      </c>
      <c r="K965" s="3" t="s">
        <v>782</v>
      </c>
      <c r="L965" s="4">
        <v>22992</v>
      </c>
      <c r="M965" s="4">
        <v>22.99</v>
      </c>
      <c r="N965" s="4">
        <v>1029000</v>
      </c>
      <c r="O965">
        <f t="shared" si="233"/>
        <v>44.754697286012529</v>
      </c>
      <c r="P965" t="str">
        <f t="shared" si="235"/>
        <v>Imidacloprid</v>
      </c>
      <c r="Q965" t="str">
        <f>VLOOKUP(P965,[1]Sheet1!$A$1:$C$40,2,FALSE)</f>
        <v>Nuprid</v>
      </c>
      <c r="R965" t="str">
        <f>VLOOKUP(P965,[1]Sheet1!$A$1:$C$40,3,FALSE)</f>
        <v>Insecticide</v>
      </c>
    </row>
    <row r="966" spans="1:18" ht="22" customHeight="1" x14ac:dyDescent="0.3">
      <c r="A966" s="5">
        <v>43281</v>
      </c>
      <c r="B966" s="12" t="str">
        <f t="shared" si="238"/>
        <v>June, 2018</v>
      </c>
      <c r="C966" s="12" t="str">
        <f t="shared" si="239"/>
        <v>June, 2018´</v>
      </c>
      <c r="D966" s="6" t="s">
        <v>37</v>
      </c>
      <c r="E966" s="13" t="s">
        <v>1939</v>
      </c>
      <c r="F966" s="6" t="s">
        <v>20</v>
      </c>
      <c r="G966" s="6" t="s">
        <v>579</v>
      </c>
      <c r="H966" s="6" t="s">
        <v>28</v>
      </c>
      <c r="I966" s="6" t="s">
        <v>21</v>
      </c>
      <c r="J966" s="6" t="s">
        <v>29</v>
      </c>
      <c r="K966" s="6" t="s">
        <v>783</v>
      </c>
      <c r="L966" s="7">
        <v>61380</v>
      </c>
      <c r="M966" s="7">
        <v>61.38</v>
      </c>
      <c r="N966" s="7">
        <v>806000</v>
      </c>
      <c r="O966">
        <f t="shared" si="233"/>
        <v>13.131313131313131</v>
      </c>
      <c r="P966" t="str">
        <f t="shared" ref="P966" si="240">IF(ISNUMBER(SEARCH("CLORPIRIFOS",K966)),"Chlorpyrifos",IF(ISNUMBER(SEARCH("TEBUCONAZOLE",K966)),"Tebuconazole",IF(ISNUMBER(SEARCH("ACID",K966)),"2,4-Dichlorophenoxyacetic acid",IF(ISNUMBER(SEARCH("ACETAMIPRID",K966)),"Acetamiprid",IF(ISNUMBER(SEARCH("NUFURON",K966)),"Metsulfuron",IF(ISNUMBER(SEARCH("MONOISOPROPYLAMINE",K966)),"Isopropylamine","FIX IT"))))))</f>
        <v>2,4-Dichlorophenoxyacetic acid</v>
      </c>
      <c r="Q966" t="str">
        <f>VLOOKUP(P966,[1]Sheet1!$A$1:$C$40,2,FALSE)</f>
        <v>2,4 D</v>
      </c>
      <c r="R966" t="str">
        <f>VLOOKUP(P966,[1]Sheet1!$A$1:$C$40,3,FALSE)</f>
        <v>Herbicide</v>
      </c>
    </row>
    <row r="967" spans="1:18" ht="22" customHeight="1" x14ac:dyDescent="0.3">
      <c r="A967" s="2">
        <v>43281</v>
      </c>
      <c r="B967" s="12" t="str">
        <f t="shared" si="238"/>
        <v>June, 2018</v>
      </c>
      <c r="C967" s="12" t="str">
        <f t="shared" si="239"/>
        <v>June, 2018´</v>
      </c>
      <c r="D967" s="3" t="s">
        <v>37</v>
      </c>
      <c r="E967" s="9" t="s">
        <v>1939</v>
      </c>
      <c r="F967" s="3" t="s">
        <v>20</v>
      </c>
      <c r="G967" s="3" t="s">
        <v>80</v>
      </c>
      <c r="H967" s="3" t="s">
        <v>81</v>
      </c>
      <c r="I967" s="3" t="s">
        <v>21</v>
      </c>
      <c r="J967" s="3" t="s">
        <v>321</v>
      </c>
      <c r="K967" s="3" t="s">
        <v>784</v>
      </c>
      <c r="L967" s="4">
        <v>128020</v>
      </c>
      <c r="M967" s="4">
        <v>128.02000000000001</v>
      </c>
      <c r="N967" s="4">
        <v>290000</v>
      </c>
      <c r="O967">
        <f t="shared" si="233"/>
        <v>2.2652710513982188</v>
      </c>
      <c r="P967" t="str">
        <f t="shared" ref="P967" si="241">IF(ISNUMBER(SEARCH("TRITON",K967)),"Surfactant",IF(ISNUMBER(SEARCH("DIMETHYLAMINE",K967)),"Dimethylamine",IF(ISNUMBER(SEARCH("FLUAZINAN",K967)),"Fluazinan","FIX IT")))</f>
        <v>Dimethylamine</v>
      </c>
      <c r="Q967" t="str">
        <f>VLOOKUP(P967,[1]Sheet1!$A$1:$C$40,2,FALSE)</f>
        <v>Not Identified</v>
      </c>
      <c r="R967" t="str">
        <f>VLOOKUP(P967,[1]Sheet1!$A$1:$C$40,3,FALSE)</f>
        <v>General Chemical</v>
      </c>
    </row>
    <row r="968" spans="1:18" ht="22" customHeight="1" x14ac:dyDescent="0.3">
      <c r="A968" s="5">
        <v>43279</v>
      </c>
      <c r="B968" s="12" t="str">
        <f t="shared" si="238"/>
        <v>June, 2018</v>
      </c>
      <c r="C968" s="12" t="str">
        <f t="shared" si="239"/>
        <v>June, 2018´</v>
      </c>
      <c r="D968" s="6" t="s">
        <v>37</v>
      </c>
      <c r="E968" s="13" t="s">
        <v>1939</v>
      </c>
      <c r="F968" s="6" t="s">
        <v>408</v>
      </c>
      <c r="G968" s="6" t="s">
        <v>203</v>
      </c>
      <c r="H968" s="6" t="s">
        <v>39</v>
      </c>
      <c r="I968" s="6" t="s">
        <v>15</v>
      </c>
      <c r="J968" s="6" t="s">
        <v>204</v>
      </c>
      <c r="K968" s="6" t="s">
        <v>785</v>
      </c>
      <c r="L968" s="7">
        <v>13720</v>
      </c>
      <c r="M968" s="7">
        <v>13.72</v>
      </c>
      <c r="N968" s="7">
        <v>42100</v>
      </c>
      <c r="O968">
        <f t="shared" si="233"/>
        <v>3.0685131195335278</v>
      </c>
      <c r="P968" t="str">
        <f t="shared" ref="P968:P970" si="242">IF(ISNUMBER(SEARCH("CIPERMET",K968)),"Cypermethrin",IF(ISNUMBER(SEARCH("MANFIL",K968)),"Mancozeb",IF(ISNUMBER(SEARCH("ISOPROPYLAMINE",K968)),"Isopropylamine",IF(ISNUMBER(SEARCH("CARBENDAZIN",K968)),"Carbendazin",IF(ISNUMBER(SEARCH("CHLORPYRIFOS",K968)),"Chlorpyrifos","FIX IT")))))</f>
        <v>Mancozeb</v>
      </c>
      <c r="Q968" t="str">
        <f>VLOOKUP(P968,[1]Sheet1!$A$1:$C$40,2,FALSE)</f>
        <v>Manfill 800 WP</v>
      </c>
      <c r="R968" t="str">
        <f>VLOOKUP(P968,[1]Sheet1!$A$1:$C$40,3,FALSE)</f>
        <v>Fungicide</v>
      </c>
    </row>
    <row r="969" spans="1:18" ht="22" customHeight="1" x14ac:dyDescent="0.3">
      <c r="A969" s="2">
        <v>43279</v>
      </c>
      <c r="B969" s="12" t="str">
        <f t="shared" si="238"/>
        <v>June, 2018</v>
      </c>
      <c r="C969" s="12" t="str">
        <f t="shared" si="239"/>
        <v>June, 2018´</v>
      </c>
      <c r="D969" s="3" t="s">
        <v>37</v>
      </c>
      <c r="E969" s="9" t="s">
        <v>1939</v>
      </c>
      <c r="F969" s="3" t="s">
        <v>408</v>
      </c>
      <c r="G969" s="3" t="s">
        <v>203</v>
      </c>
      <c r="H969" s="3" t="s">
        <v>39</v>
      </c>
      <c r="I969" s="3" t="s">
        <v>15</v>
      </c>
      <c r="J969" s="3" t="s">
        <v>204</v>
      </c>
      <c r="K969" s="3" t="s">
        <v>786</v>
      </c>
      <c r="L969" s="4">
        <v>133920</v>
      </c>
      <c r="M969" s="4">
        <v>133.91999999999999</v>
      </c>
      <c r="N969" s="4">
        <v>411000</v>
      </c>
      <c r="O969">
        <f t="shared" si="233"/>
        <v>3.0689964157706093</v>
      </c>
      <c r="P969" t="str">
        <f t="shared" si="242"/>
        <v>Mancozeb</v>
      </c>
      <c r="Q969" t="str">
        <f>VLOOKUP(P969,[1]Sheet1!$A$1:$C$40,2,FALSE)</f>
        <v>Manfill 800 WP</v>
      </c>
      <c r="R969" t="str">
        <f>VLOOKUP(P969,[1]Sheet1!$A$1:$C$40,3,FALSE)</f>
        <v>Fungicide</v>
      </c>
    </row>
    <row r="970" spans="1:18" ht="22" customHeight="1" x14ac:dyDescent="0.3">
      <c r="A970" s="5">
        <v>43279</v>
      </c>
      <c r="B970" s="12" t="str">
        <f t="shared" si="238"/>
        <v>June, 2018</v>
      </c>
      <c r="C970" s="12" t="str">
        <f t="shared" si="239"/>
        <v>June, 2018´</v>
      </c>
      <c r="D970" s="6" t="s">
        <v>37</v>
      </c>
      <c r="E970" s="13" t="s">
        <v>1939</v>
      </c>
      <c r="F970" s="6" t="s">
        <v>408</v>
      </c>
      <c r="G970" s="6" t="s">
        <v>203</v>
      </c>
      <c r="H970" s="6" t="s">
        <v>39</v>
      </c>
      <c r="I970" s="6" t="s">
        <v>15</v>
      </c>
      <c r="J970" s="6" t="s">
        <v>204</v>
      </c>
      <c r="K970" s="6" t="s">
        <v>787</v>
      </c>
      <c r="L970" s="7">
        <v>133920</v>
      </c>
      <c r="M970" s="7">
        <v>133.91999999999999</v>
      </c>
      <c r="N970" s="7">
        <v>411000</v>
      </c>
      <c r="O970">
        <f t="shared" si="233"/>
        <v>3.0689964157706093</v>
      </c>
      <c r="P970" t="str">
        <f t="shared" si="242"/>
        <v>Mancozeb</v>
      </c>
      <c r="Q970" t="str">
        <f>VLOOKUP(P970,[1]Sheet1!$A$1:$C$40,2,FALSE)</f>
        <v>Manfill 800 WP</v>
      </c>
      <c r="R970" t="str">
        <f>VLOOKUP(P970,[1]Sheet1!$A$1:$C$40,3,FALSE)</f>
        <v>Fungicide</v>
      </c>
    </row>
    <row r="971" spans="1:18" ht="22" customHeight="1" x14ac:dyDescent="0.3">
      <c r="A971" s="5">
        <v>43278</v>
      </c>
      <c r="B971" s="12" t="str">
        <f t="shared" si="238"/>
        <v>June, 2018</v>
      </c>
      <c r="C971" s="12" t="str">
        <f t="shared" si="239"/>
        <v>June, 2018´</v>
      </c>
      <c r="D971" s="6" t="s">
        <v>37</v>
      </c>
      <c r="E971" s="9" t="s">
        <v>1939</v>
      </c>
      <c r="F971" s="6" t="s">
        <v>408</v>
      </c>
      <c r="G971" s="6" t="s">
        <v>242</v>
      </c>
      <c r="H971" s="6" t="s">
        <v>243</v>
      </c>
      <c r="I971" s="6" t="s">
        <v>15</v>
      </c>
      <c r="J971" s="6" t="s">
        <v>244</v>
      </c>
      <c r="K971" s="6" t="s">
        <v>788</v>
      </c>
      <c r="L971" s="7">
        <v>92880</v>
      </c>
      <c r="M971" s="7">
        <v>92.88</v>
      </c>
      <c r="N971" s="7">
        <v>555000</v>
      </c>
      <c r="O971">
        <f t="shared" si="233"/>
        <v>5.9754521963824292</v>
      </c>
      <c r="P971" t="str">
        <f t="shared" si="235"/>
        <v>Glyphosate</v>
      </c>
      <c r="Q971" t="str">
        <f>VLOOKUP(P971,[1]Sheet1!$A$1:$C$40,2,FALSE)</f>
        <v>Nufosate</v>
      </c>
      <c r="R971" t="str">
        <f>VLOOKUP(P971,[1]Sheet1!$A$1:$C$40,3,FALSE)</f>
        <v>Herbicide</v>
      </c>
    </row>
    <row r="972" spans="1:18" ht="22" customHeight="1" x14ac:dyDescent="0.3">
      <c r="A972" s="2">
        <v>43278</v>
      </c>
      <c r="B972" s="12" t="str">
        <f t="shared" si="238"/>
        <v>June, 2018</v>
      </c>
      <c r="C972" s="12" t="str">
        <f t="shared" si="239"/>
        <v>June, 2018´</v>
      </c>
      <c r="D972" s="3" t="s">
        <v>37</v>
      </c>
      <c r="E972" s="13" t="s">
        <v>1939</v>
      </c>
      <c r="F972" s="3" t="s">
        <v>20</v>
      </c>
      <c r="G972" s="3" t="s">
        <v>663</v>
      </c>
      <c r="H972" s="3" t="s">
        <v>87</v>
      </c>
      <c r="I972" s="3" t="s">
        <v>21</v>
      </c>
      <c r="J972" s="3" t="s">
        <v>137</v>
      </c>
      <c r="K972" s="3" t="s">
        <v>789</v>
      </c>
      <c r="L972" s="4">
        <v>93880</v>
      </c>
      <c r="M972" s="4">
        <v>93.88</v>
      </c>
      <c r="N972" s="4">
        <v>98900</v>
      </c>
      <c r="O972">
        <f t="shared" si="233"/>
        <v>1.0534725181082232</v>
      </c>
      <c r="P972" t="str">
        <f>IF(ISNUMBER(SEARCH("TRITON",K972)),"Surfactant",IF(ISNUMBER(SEARCH("DIMETHYLAMINE",K972)),"Dimethylamine",IF(ISNUMBER(SEARCH("FLUAZINAN",K972)),"Fluazinan","FIX IT")))</f>
        <v>Dimethylamine</v>
      </c>
      <c r="Q972" t="str">
        <f>VLOOKUP(P972,[1]Sheet1!$A$1:$C$40,2,FALSE)</f>
        <v>Not Identified</v>
      </c>
      <c r="R972" t="str">
        <f>VLOOKUP(P972,[1]Sheet1!$A$1:$C$40,3,FALSE)</f>
        <v>General Chemical</v>
      </c>
    </row>
    <row r="973" spans="1:18" ht="22" customHeight="1" x14ac:dyDescent="0.3">
      <c r="A973" s="5">
        <v>43277</v>
      </c>
      <c r="B973" s="12" t="str">
        <f t="shared" si="238"/>
        <v>June, 2018</v>
      </c>
      <c r="C973" s="12" t="str">
        <f t="shared" si="239"/>
        <v>June, 2018´</v>
      </c>
      <c r="D973" s="6" t="s">
        <v>37</v>
      </c>
      <c r="E973" s="9" t="s">
        <v>1939</v>
      </c>
      <c r="F973" s="6" t="s">
        <v>20</v>
      </c>
      <c r="G973" s="6" t="s">
        <v>579</v>
      </c>
      <c r="H973" s="6" t="s">
        <v>28</v>
      </c>
      <c r="I973" s="6" t="s">
        <v>21</v>
      </c>
      <c r="J973" s="6" t="s">
        <v>29</v>
      </c>
      <c r="K973" s="6" t="s">
        <v>673</v>
      </c>
      <c r="L973" s="7">
        <v>122760</v>
      </c>
      <c r="M973" s="7">
        <v>122.76</v>
      </c>
      <c r="N973" s="7">
        <v>1613000</v>
      </c>
      <c r="O973">
        <f t="shared" si="233"/>
        <v>13.139459107201043</v>
      </c>
      <c r="P973" t="str">
        <f t="shared" ref="P973" si="243">IF(ISNUMBER(SEARCH("CLORPIRIFOS",K973)),"Chlorpyrifos",IF(ISNUMBER(SEARCH("TEBUCONAZOLE",K973)),"Tebuconazole",IF(ISNUMBER(SEARCH("ACID",K973)),"2,4-Dichlorophenoxyacetic acid",IF(ISNUMBER(SEARCH("ACETAMIPRID",K973)),"Acetamiprid",IF(ISNUMBER(SEARCH("NUFURON",K973)),"Metsulfuron",IF(ISNUMBER(SEARCH("MONOISOPROPYLAMINE",K973)),"Isopropylamine","FIX IT"))))))</f>
        <v>2,4-Dichlorophenoxyacetic acid</v>
      </c>
      <c r="Q973" t="str">
        <f>VLOOKUP(P973,[1]Sheet1!$A$1:$C$40,2,FALSE)</f>
        <v>2,4 D</v>
      </c>
      <c r="R973" t="str">
        <f>VLOOKUP(P973,[1]Sheet1!$A$1:$C$40,3,FALSE)</f>
        <v>Herbicide</v>
      </c>
    </row>
    <row r="974" spans="1:18" ht="22" customHeight="1" x14ac:dyDescent="0.3">
      <c r="A974" s="2">
        <v>43277</v>
      </c>
      <c r="B974" s="12" t="str">
        <f t="shared" si="238"/>
        <v>June, 2018</v>
      </c>
      <c r="C974" s="12" t="str">
        <f t="shared" si="239"/>
        <v>June, 2018´</v>
      </c>
      <c r="D974" s="3" t="s">
        <v>37</v>
      </c>
      <c r="E974" s="13" t="s">
        <v>1939</v>
      </c>
      <c r="F974" s="3" t="s">
        <v>20</v>
      </c>
      <c r="G974" s="3" t="s">
        <v>42</v>
      </c>
      <c r="H974" s="3" t="s">
        <v>104</v>
      </c>
      <c r="I974" s="3" t="s">
        <v>21</v>
      </c>
      <c r="J974" s="3" t="s">
        <v>118</v>
      </c>
      <c r="K974" s="3" t="s">
        <v>790</v>
      </c>
      <c r="L974" s="4">
        <v>19760</v>
      </c>
      <c r="M974" s="4">
        <v>19.760000000000002</v>
      </c>
      <c r="N974" s="4">
        <v>502000</v>
      </c>
      <c r="O974">
        <f t="shared" si="233"/>
        <v>25.404858299595141</v>
      </c>
      <c r="P974" t="str">
        <f t="shared" ref="P974" si="244">IF(ISNUMBER(SEARCH("FLUAZINAN",K974)),"Fluazinan",IF(ISNUMBER(SEARCH("CYPERMETHRIN",K974)),"Cypermethrin",IF(ISNUMBER(SEARCH("IMAZETAPIR",K974)),"Imazetapyr",IF(ISNUMBER(SEARCH("FIPRONIL",K974)),"Fipronil","FIX IT"))))</f>
        <v>Cypermethrin</v>
      </c>
      <c r="Q974" t="str">
        <f>VLOOKUP(P974,[1]Sheet1!$A$1:$C$40,2,FALSE)</f>
        <v>Not Identified</v>
      </c>
      <c r="R974" t="str">
        <f>VLOOKUP(P974,[1]Sheet1!$A$1:$C$40,3,FALSE)</f>
        <v>Insecticide</v>
      </c>
    </row>
    <row r="975" spans="1:18" ht="22" customHeight="1" x14ac:dyDescent="0.3">
      <c r="A975" s="5">
        <v>43276</v>
      </c>
      <c r="B975" s="12" t="str">
        <f t="shared" si="238"/>
        <v>June, 2018</v>
      </c>
      <c r="C975" s="12" t="str">
        <f t="shared" si="239"/>
        <v>June, 2018´</v>
      </c>
      <c r="D975" s="6" t="s">
        <v>37</v>
      </c>
      <c r="E975" s="9" t="s">
        <v>1939</v>
      </c>
      <c r="F975" s="6" t="s">
        <v>408</v>
      </c>
      <c r="G975" s="6" t="s">
        <v>203</v>
      </c>
      <c r="H975" s="6" t="s">
        <v>39</v>
      </c>
      <c r="I975" s="6" t="s">
        <v>15</v>
      </c>
      <c r="J975" s="6" t="s">
        <v>204</v>
      </c>
      <c r="K975" s="6" t="s">
        <v>791</v>
      </c>
      <c r="L975" s="7">
        <v>104160</v>
      </c>
      <c r="M975" s="7">
        <v>104.16</v>
      </c>
      <c r="N975" s="7">
        <v>320000</v>
      </c>
      <c r="O975">
        <f t="shared" si="233"/>
        <v>3.0721966205837172</v>
      </c>
      <c r="P975" t="str">
        <f>IF(ISNUMBER(SEARCH("CIPERMET",K975)),"Cypermethrin",IF(ISNUMBER(SEARCH("MANFIL",K975)),"Mancozeb",IF(ISNUMBER(SEARCH("ISOPROPYLAMINE",K975)),"Isopropylamine",IF(ISNUMBER(SEARCH("CARBENDAZIN",K975)),"Carbendazin",IF(ISNUMBER(SEARCH("CHLORPYRIFOS",K975)),"Chlorpyrifos","FIX IT")))))</f>
        <v>Mancozeb</v>
      </c>
      <c r="Q975" t="str">
        <f>VLOOKUP(P975,[1]Sheet1!$A$1:$C$40,2,FALSE)</f>
        <v>Manfill 800 WP</v>
      </c>
      <c r="R975" t="str">
        <f>VLOOKUP(P975,[1]Sheet1!$A$1:$C$40,3,FALSE)</f>
        <v>Fungicide</v>
      </c>
    </row>
    <row r="976" spans="1:18" ht="22" customHeight="1" x14ac:dyDescent="0.3">
      <c r="A976" s="2">
        <v>43276</v>
      </c>
      <c r="B976" s="12" t="str">
        <f t="shared" si="238"/>
        <v>June, 2018</v>
      </c>
      <c r="C976" s="12" t="str">
        <f t="shared" si="239"/>
        <v>June, 2018´</v>
      </c>
      <c r="D976" s="3" t="s">
        <v>37</v>
      </c>
      <c r="E976" s="13" t="s">
        <v>1939</v>
      </c>
      <c r="F976" s="3" t="s">
        <v>20</v>
      </c>
      <c r="G976" s="3" t="s">
        <v>792</v>
      </c>
      <c r="H976" s="3" t="s">
        <v>793</v>
      </c>
      <c r="I976" s="3" t="s">
        <v>21</v>
      </c>
      <c r="J976" s="3" t="s">
        <v>16</v>
      </c>
      <c r="K976" s="3" t="s">
        <v>794</v>
      </c>
      <c r="L976" s="4">
        <v>24408</v>
      </c>
      <c r="M976" s="4">
        <v>24.41</v>
      </c>
      <c r="N976" s="4">
        <v>498000</v>
      </c>
      <c r="O976">
        <f t="shared" si="233"/>
        <v>20.403146509341198</v>
      </c>
      <c r="P976" t="str">
        <f>IF(ISNUMBER(SEARCH("FLUAZINAN",K976)),"Fluazinan",IF(ISNUMBER(SEARCH("CYPERMETHRIN",K976)),"Cypermethrin",IF(ISNUMBER(SEARCH("IMAZETAPIR",K976)),"Imazethapyr",IF(ISNUMBER(SEARCH("FIPRONIL",K976)),"Fipronil","FIX IT"))))</f>
        <v>Imazethapyr</v>
      </c>
      <c r="Q976" t="str">
        <f>VLOOKUP(P976,[1]Sheet1!$A$1:$C$40,2,FALSE)</f>
        <v>Kyte</v>
      </c>
      <c r="R976" t="str">
        <f>VLOOKUP(P976,[1]Sheet1!$A$1:$C$40,3,FALSE)</f>
        <v>Herbicide</v>
      </c>
    </row>
    <row r="977" spans="1:18" ht="22" customHeight="1" x14ac:dyDescent="0.3">
      <c r="A977" s="5">
        <v>43276</v>
      </c>
      <c r="B977" s="12" t="str">
        <f t="shared" si="238"/>
        <v>June, 2018</v>
      </c>
      <c r="C977" s="12" t="str">
        <f t="shared" si="239"/>
        <v>June, 2018´</v>
      </c>
      <c r="D977" s="6" t="s">
        <v>37</v>
      </c>
      <c r="E977" s="9" t="s">
        <v>1939</v>
      </c>
      <c r="F977" s="6" t="s">
        <v>20</v>
      </c>
      <c r="G977" s="6" t="s">
        <v>180</v>
      </c>
      <c r="H977" s="6" t="s">
        <v>14</v>
      </c>
      <c r="I977" s="6" t="s">
        <v>21</v>
      </c>
      <c r="J977" s="6" t="s">
        <v>22</v>
      </c>
      <c r="K977" s="6" t="s">
        <v>795</v>
      </c>
      <c r="L977" s="7">
        <v>40320</v>
      </c>
      <c r="M977" s="7">
        <v>40.32</v>
      </c>
      <c r="N977" s="7">
        <v>2158000</v>
      </c>
      <c r="O977">
        <f t="shared" si="233"/>
        <v>53.521825396825399</v>
      </c>
      <c r="P977" t="str">
        <f t="shared" si="235"/>
        <v>Picloram</v>
      </c>
      <c r="Q977" t="str">
        <f>VLOOKUP(P977,[1]Sheet1!$A$1:$C$40,2,FALSE)</f>
        <v>Not Identified</v>
      </c>
      <c r="R977" t="str">
        <f>VLOOKUP(P977,[1]Sheet1!$A$1:$C$40,3,FALSE)</f>
        <v>Herbicide</v>
      </c>
    </row>
    <row r="978" spans="1:18" ht="22" customHeight="1" x14ac:dyDescent="0.3">
      <c r="A978" s="2">
        <v>43276</v>
      </c>
      <c r="B978" s="12" t="str">
        <f t="shared" si="238"/>
        <v>June, 2018</v>
      </c>
      <c r="C978" s="12" t="str">
        <f t="shared" si="239"/>
        <v>June, 2018´</v>
      </c>
      <c r="D978" s="3" t="s">
        <v>37</v>
      </c>
      <c r="E978" s="13" t="s">
        <v>1939</v>
      </c>
      <c r="F978" s="3" t="s">
        <v>20</v>
      </c>
      <c r="G978" s="3" t="s">
        <v>180</v>
      </c>
      <c r="H978" s="3" t="s">
        <v>14</v>
      </c>
      <c r="I978" s="3" t="s">
        <v>21</v>
      </c>
      <c r="J978" s="3" t="s">
        <v>54</v>
      </c>
      <c r="K978" s="3" t="s">
        <v>796</v>
      </c>
      <c r="L978" s="4">
        <v>25150</v>
      </c>
      <c r="M978" s="4">
        <v>25.15</v>
      </c>
      <c r="N978" s="4">
        <v>513000</v>
      </c>
      <c r="O978">
        <f t="shared" si="233"/>
        <v>20.397614314115309</v>
      </c>
      <c r="P978" t="s">
        <v>1914</v>
      </c>
      <c r="Q978" t="str">
        <f>VLOOKUP(P978,[1]Sheet1!$A$1:$C$40,2,FALSE)</f>
        <v>Fluazinan Pestanal</v>
      </c>
      <c r="R978" t="str">
        <f>VLOOKUP(P978,[1]Sheet1!$A$1:$C$40,3,FALSE)</f>
        <v>Fungicide</v>
      </c>
    </row>
    <row r="979" spans="1:18" ht="22" customHeight="1" x14ac:dyDescent="0.3">
      <c r="A979" s="5">
        <v>43276</v>
      </c>
      <c r="B979" s="12" t="str">
        <f t="shared" si="238"/>
        <v>June, 2018</v>
      </c>
      <c r="C979" s="12" t="str">
        <f t="shared" si="239"/>
        <v>June, 2018´</v>
      </c>
      <c r="D979" s="6" t="s">
        <v>37</v>
      </c>
      <c r="E979" s="9" t="s">
        <v>1939</v>
      </c>
      <c r="F979" s="6" t="s">
        <v>20</v>
      </c>
      <c r="G979" s="6" t="s">
        <v>171</v>
      </c>
      <c r="H979" s="6" t="s">
        <v>34</v>
      </c>
      <c r="I979" s="6" t="s">
        <v>21</v>
      </c>
      <c r="J979" s="6" t="s">
        <v>35</v>
      </c>
      <c r="K979" s="6" t="s">
        <v>797</v>
      </c>
      <c r="L979" s="7">
        <v>22992</v>
      </c>
      <c r="M979" s="7">
        <v>22.99</v>
      </c>
      <c r="N979" s="7">
        <v>1029000</v>
      </c>
      <c r="O979">
        <f t="shared" si="233"/>
        <v>44.754697286012529</v>
      </c>
      <c r="P979" t="str">
        <f t="shared" si="235"/>
        <v>Imidacloprid</v>
      </c>
      <c r="Q979" t="str">
        <f>VLOOKUP(P979,[1]Sheet1!$A$1:$C$40,2,FALSE)</f>
        <v>Nuprid</v>
      </c>
      <c r="R979" t="str">
        <f>VLOOKUP(P979,[1]Sheet1!$A$1:$C$40,3,FALSE)</f>
        <v>Insecticide</v>
      </c>
    </row>
    <row r="980" spans="1:18" ht="22" customHeight="1" x14ac:dyDescent="0.3">
      <c r="A980" s="2">
        <v>43276</v>
      </c>
      <c r="B980" s="12" t="str">
        <f t="shared" si="238"/>
        <v>June, 2018</v>
      </c>
      <c r="C980" s="12" t="str">
        <f t="shared" si="239"/>
        <v>June, 2018´</v>
      </c>
      <c r="D980" s="3" t="s">
        <v>37</v>
      </c>
      <c r="E980" s="13" t="s">
        <v>1939</v>
      </c>
      <c r="F980" s="3" t="s">
        <v>20</v>
      </c>
      <c r="G980" s="3" t="s">
        <v>42</v>
      </c>
      <c r="H980" s="3" t="s">
        <v>43</v>
      </c>
      <c r="I980" s="3" t="s">
        <v>21</v>
      </c>
      <c r="J980" s="3" t="s">
        <v>44</v>
      </c>
      <c r="K980" s="3" t="s">
        <v>798</v>
      </c>
      <c r="L980" s="4">
        <v>105917</v>
      </c>
      <c r="M980" s="4">
        <v>105.92</v>
      </c>
      <c r="N980" s="4">
        <v>3370000</v>
      </c>
      <c r="O980">
        <f t="shared" si="233"/>
        <v>31.817366428429807</v>
      </c>
      <c r="P980" t="str">
        <f t="shared" ref="P980:P983" si="245">IF(ISNUMBER(SEARCH("CLORPIRIFOS",K980)),"Chlorpyrifos",IF(ISNUMBER(SEARCH("TEBUCONAZOLE",K980)),"Tebuconazole",IF(ISNUMBER(SEARCH("ACID",K980)),"2,4-Dichlorophenoxyacetic acid",IF(ISNUMBER(SEARCH("ACETAMIPRID",K980)),"Acetamiprid",IF(ISNUMBER(SEARCH("NUFURON",K980)),"Metsulfuron",IF(ISNUMBER(SEARCH("MONOISOPROPYLAMINE",K980)),"Isopropylamine","FIX IT"))))))</f>
        <v>Chlorpyrifos</v>
      </c>
      <c r="Q980" t="str">
        <f>VLOOKUP(P980,[1]Sheet1!$A$1:$C$40,2,FALSE)</f>
        <v>Agripec</v>
      </c>
      <c r="R980" t="str">
        <f>VLOOKUP(P980,[1]Sheet1!$A$1:$C$40,3,FALSE)</f>
        <v>Pesticide</v>
      </c>
    </row>
    <row r="981" spans="1:18" ht="22" customHeight="1" x14ac:dyDescent="0.3">
      <c r="A981" s="5">
        <v>43274</v>
      </c>
      <c r="B981" s="12" t="str">
        <f t="shared" si="238"/>
        <v>June, 2018</v>
      </c>
      <c r="C981" s="12" t="str">
        <f t="shared" si="239"/>
        <v>June, 2018´</v>
      </c>
      <c r="D981" s="6" t="s">
        <v>37</v>
      </c>
      <c r="E981" s="9" t="s">
        <v>1939</v>
      </c>
      <c r="F981" s="6" t="s">
        <v>408</v>
      </c>
      <c r="G981" s="6" t="s">
        <v>242</v>
      </c>
      <c r="H981" s="6" t="s">
        <v>14</v>
      </c>
      <c r="I981" s="6" t="s">
        <v>15</v>
      </c>
      <c r="J981" s="6" t="s">
        <v>280</v>
      </c>
      <c r="K981" s="6" t="s">
        <v>799</v>
      </c>
      <c r="L981" s="7">
        <v>100224</v>
      </c>
      <c r="M981" s="7">
        <v>100.22</v>
      </c>
      <c r="N981" s="7">
        <v>599000</v>
      </c>
      <c r="O981">
        <f t="shared" si="233"/>
        <v>5.9766123882503193</v>
      </c>
      <c r="P981" t="str">
        <f>IF(ISNUMBER(SEARCH("XYLENE",K981)),"Xylene",IF(ISNUMBER(SEARCH("PARAQUAT",K981)),"Paraquat",IF(ISNUMBER(SEARCH("LUFENURON",K981)),"Lufenuron",IF(ISNUMBER(SEARCH("CLETHODIM",K981)),"Clethodim",IF(ISNUMBER(SEARCH("ABAMECTIN",K981)),"Abamectin")))))</f>
        <v>Paraquat</v>
      </c>
      <c r="Q981" t="str">
        <f>VLOOKUP(P981,[1]Sheet1!$A$1:$C$40,2,FALSE)</f>
        <v>Nuquat</v>
      </c>
      <c r="R981" t="str">
        <f>VLOOKUP(P981,[1]Sheet1!$A$1:$C$40,3,FALSE)</f>
        <v>Herbicide</v>
      </c>
    </row>
    <row r="982" spans="1:18" ht="22" customHeight="1" x14ac:dyDescent="0.3">
      <c r="A982" s="2">
        <v>43274</v>
      </c>
      <c r="B982" s="12" t="str">
        <f t="shared" si="238"/>
        <v>June, 2018</v>
      </c>
      <c r="C982" s="12" t="str">
        <f t="shared" si="239"/>
        <v>June, 2018´</v>
      </c>
      <c r="D982" s="3" t="s">
        <v>37</v>
      </c>
      <c r="E982" s="13" t="s">
        <v>1939</v>
      </c>
      <c r="F982" s="3" t="s">
        <v>20</v>
      </c>
      <c r="G982" s="3" t="s">
        <v>579</v>
      </c>
      <c r="H982" s="3" t="s">
        <v>28</v>
      </c>
      <c r="I982" s="3" t="s">
        <v>21</v>
      </c>
      <c r="J982" s="3" t="s">
        <v>29</v>
      </c>
      <c r="K982" s="3" t="s">
        <v>800</v>
      </c>
      <c r="L982" s="4">
        <v>40920</v>
      </c>
      <c r="M982" s="4">
        <v>40.92</v>
      </c>
      <c r="N982" s="4">
        <v>538000</v>
      </c>
      <c r="O982">
        <f t="shared" si="233"/>
        <v>13.147605083088955</v>
      </c>
      <c r="P982" t="str">
        <f t="shared" si="245"/>
        <v>2,4-Dichlorophenoxyacetic acid</v>
      </c>
      <c r="Q982" t="str">
        <f>VLOOKUP(P982,[1]Sheet1!$A$1:$C$40,2,FALSE)</f>
        <v>2,4 D</v>
      </c>
      <c r="R982" t="str">
        <f>VLOOKUP(P982,[1]Sheet1!$A$1:$C$40,3,FALSE)</f>
        <v>Herbicide</v>
      </c>
    </row>
    <row r="983" spans="1:18" ht="22" customHeight="1" x14ac:dyDescent="0.3">
      <c r="A983" s="5">
        <v>43265</v>
      </c>
      <c r="B983" s="12" t="str">
        <f t="shared" si="238"/>
        <v>June, 2018</v>
      </c>
      <c r="C983" s="12" t="str">
        <f t="shared" si="239"/>
        <v>June, 2018´</v>
      </c>
      <c r="D983" s="6" t="s">
        <v>37</v>
      </c>
      <c r="E983" s="9" t="s">
        <v>1939</v>
      </c>
      <c r="F983" s="6" t="s">
        <v>20</v>
      </c>
      <c r="G983" s="6" t="s">
        <v>579</v>
      </c>
      <c r="H983" s="6" t="s">
        <v>28</v>
      </c>
      <c r="I983" s="6" t="s">
        <v>21</v>
      </c>
      <c r="J983" s="6" t="s">
        <v>29</v>
      </c>
      <c r="K983" s="6" t="s">
        <v>801</v>
      </c>
      <c r="L983" s="7">
        <v>122760</v>
      </c>
      <c r="M983" s="7">
        <v>122.76</v>
      </c>
      <c r="N983" s="7">
        <v>1613000</v>
      </c>
      <c r="O983">
        <f t="shared" si="233"/>
        <v>13.139459107201043</v>
      </c>
      <c r="P983" t="str">
        <f t="shared" si="245"/>
        <v>2,4-Dichlorophenoxyacetic acid</v>
      </c>
      <c r="Q983" t="str">
        <f>VLOOKUP(P983,[1]Sheet1!$A$1:$C$40,2,FALSE)</f>
        <v>2,4 D</v>
      </c>
      <c r="R983" t="str">
        <f>VLOOKUP(P983,[1]Sheet1!$A$1:$C$40,3,FALSE)</f>
        <v>Herbicide</v>
      </c>
    </row>
    <row r="984" spans="1:18" ht="22" customHeight="1" x14ac:dyDescent="0.3">
      <c r="A984" s="2">
        <v>43264</v>
      </c>
      <c r="B984" s="12" t="str">
        <f t="shared" si="238"/>
        <v>June, 2018</v>
      </c>
      <c r="C984" s="12" t="str">
        <f t="shared" si="239"/>
        <v>June, 2018´</v>
      </c>
      <c r="D984" s="3" t="s">
        <v>37</v>
      </c>
      <c r="E984" s="13" t="s">
        <v>1939</v>
      </c>
      <c r="F984" s="3" t="s">
        <v>20</v>
      </c>
      <c r="G984" s="3" t="s">
        <v>449</v>
      </c>
      <c r="H984" s="3" t="s">
        <v>73</v>
      </c>
      <c r="I984" s="3" t="s">
        <v>21</v>
      </c>
      <c r="J984" s="3" t="s">
        <v>102</v>
      </c>
      <c r="K984" s="3" t="s">
        <v>802</v>
      </c>
      <c r="L984" s="4">
        <v>116465</v>
      </c>
      <c r="M984" s="4">
        <v>116.46</v>
      </c>
      <c r="N984" s="4">
        <v>390000</v>
      </c>
      <c r="O984">
        <f t="shared" si="233"/>
        <v>3.3486455158202033</v>
      </c>
      <c r="P984" t="str">
        <f t="shared" ref="P984" si="246">IF(ISNUMBER(SEARCH("CIPERMET",K984)),"Cypermethrin",IF(ISNUMBER(SEARCH("MANFIL",K984)),"Mancozeb",IF(ISNUMBER(SEARCH("ISOPROPYLAMINE",K984)),"Isopropylamine",IF(ISNUMBER(SEARCH("CARBENDAZIN",K984)),"Carbendazin",IF(ISNUMBER(SEARCH("CHLORPYRIFOS",K984)),"Chlorpyrifos","FIX IT")))))</f>
        <v>Isopropylamine</v>
      </c>
      <c r="Q984" t="str">
        <f>VLOOKUP(P984,[1]Sheet1!$A$1:$C$40,2,FALSE)</f>
        <v>Not Identified</v>
      </c>
      <c r="R984" t="str">
        <f>VLOOKUP(P984,[1]Sheet1!$A$1:$C$40,3,FALSE)</f>
        <v>General Chemical</v>
      </c>
    </row>
    <row r="985" spans="1:18" ht="22" customHeight="1" x14ac:dyDescent="0.3">
      <c r="A985" s="2">
        <v>43261</v>
      </c>
      <c r="B985" s="12" t="str">
        <f t="shared" si="238"/>
        <v>June, 2018</v>
      </c>
      <c r="C985" s="12" t="str">
        <f t="shared" si="239"/>
        <v>June, 2018´</v>
      </c>
      <c r="D985" s="3" t="s">
        <v>37</v>
      </c>
      <c r="E985" s="9" t="s">
        <v>1939</v>
      </c>
      <c r="F985" s="3" t="s">
        <v>20</v>
      </c>
      <c r="G985" s="3" t="s">
        <v>180</v>
      </c>
      <c r="H985" s="3" t="s">
        <v>14</v>
      </c>
      <c r="I985" s="3" t="s">
        <v>21</v>
      </c>
      <c r="J985" s="3" t="s">
        <v>24</v>
      </c>
      <c r="K985" s="3" t="s">
        <v>707</v>
      </c>
      <c r="L985" s="4">
        <v>100300</v>
      </c>
      <c r="M985" s="4">
        <v>100.3</v>
      </c>
      <c r="N985" s="4">
        <v>399000</v>
      </c>
      <c r="O985">
        <f t="shared" si="233"/>
        <v>3.9780658025922233</v>
      </c>
      <c r="P985" s="11" t="s">
        <v>1918</v>
      </c>
      <c r="Q985" t="str">
        <f>VLOOKUP(P985,[1]Sheet1!$A$1:$C$40,2,FALSE)</f>
        <v>Nufosate</v>
      </c>
      <c r="R985" t="str">
        <f>VLOOKUP(P985,[1]Sheet1!$A$1:$C$40,3,FALSE)</f>
        <v>Herbicide</v>
      </c>
    </row>
    <row r="986" spans="1:18" ht="22" customHeight="1" x14ac:dyDescent="0.3">
      <c r="A986" s="2">
        <v>43261</v>
      </c>
      <c r="B986" s="12" t="str">
        <f t="shared" si="238"/>
        <v>June, 2018</v>
      </c>
      <c r="C986" s="12" t="str">
        <f t="shared" si="239"/>
        <v>June, 2018´</v>
      </c>
      <c r="D986" s="3" t="s">
        <v>37</v>
      </c>
      <c r="E986" s="13" t="s">
        <v>1939</v>
      </c>
      <c r="F986" s="3" t="s">
        <v>20</v>
      </c>
      <c r="G986" s="3" t="s">
        <v>171</v>
      </c>
      <c r="H986" s="3" t="s">
        <v>34</v>
      </c>
      <c r="I986" s="3" t="s">
        <v>21</v>
      </c>
      <c r="J986" s="3" t="s">
        <v>35</v>
      </c>
      <c r="K986" s="3" t="s">
        <v>803</v>
      </c>
      <c r="L986" s="4">
        <v>45984</v>
      </c>
      <c r="M986" s="4">
        <v>45.98</v>
      </c>
      <c r="N986" s="4">
        <v>2059000</v>
      </c>
      <c r="O986">
        <f t="shared" si="233"/>
        <v>44.776443980514962</v>
      </c>
      <c r="P986" t="str">
        <f t="shared" si="235"/>
        <v>Imidacloprid</v>
      </c>
      <c r="Q986" t="str">
        <f>VLOOKUP(P986,[1]Sheet1!$A$1:$C$40,2,FALSE)</f>
        <v>Nuprid</v>
      </c>
      <c r="R986" t="str">
        <f>VLOOKUP(P986,[1]Sheet1!$A$1:$C$40,3,FALSE)</f>
        <v>Insecticide</v>
      </c>
    </row>
    <row r="987" spans="1:18" ht="22" customHeight="1" x14ac:dyDescent="0.3">
      <c r="A987" s="5">
        <v>43261</v>
      </c>
      <c r="B987" s="12" t="str">
        <f t="shared" si="238"/>
        <v>June, 2018</v>
      </c>
      <c r="C987" s="12" t="str">
        <f t="shared" si="239"/>
        <v>June, 2018´</v>
      </c>
      <c r="D987" s="6" t="s">
        <v>37</v>
      </c>
      <c r="E987" s="9" t="s">
        <v>1939</v>
      </c>
      <c r="F987" s="6" t="s">
        <v>20</v>
      </c>
      <c r="G987" s="6" t="s">
        <v>180</v>
      </c>
      <c r="H987" s="6" t="s">
        <v>14</v>
      </c>
      <c r="I987" s="6" t="s">
        <v>21</v>
      </c>
      <c r="J987" s="6" t="s">
        <v>54</v>
      </c>
      <c r="K987" s="6" t="s">
        <v>804</v>
      </c>
      <c r="L987" s="7">
        <v>20120</v>
      </c>
      <c r="M987" s="7">
        <v>20.12</v>
      </c>
      <c r="N987" s="7">
        <v>410000</v>
      </c>
      <c r="O987">
        <f t="shared" si="233"/>
        <v>20.377733598409542</v>
      </c>
      <c r="P987" t="s">
        <v>1914</v>
      </c>
      <c r="Q987" t="str">
        <f>VLOOKUP(P987,[1]Sheet1!$A$1:$C$40,2,FALSE)</f>
        <v>Fluazinan Pestanal</v>
      </c>
      <c r="R987" t="str">
        <f>VLOOKUP(P987,[1]Sheet1!$A$1:$C$40,3,FALSE)</f>
        <v>Fungicide</v>
      </c>
    </row>
    <row r="988" spans="1:18" ht="22" customHeight="1" x14ac:dyDescent="0.3">
      <c r="A988" s="5">
        <v>43261</v>
      </c>
      <c r="B988" s="12" t="str">
        <f t="shared" si="238"/>
        <v>June, 2018</v>
      </c>
      <c r="C988" s="12" t="str">
        <f t="shared" si="239"/>
        <v>June, 2018´</v>
      </c>
      <c r="D988" s="6" t="s">
        <v>37</v>
      </c>
      <c r="E988" s="13" t="s">
        <v>1939</v>
      </c>
      <c r="F988" s="6" t="s">
        <v>20</v>
      </c>
      <c r="G988" s="6" t="s">
        <v>180</v>
      </c>
      <c r="H988" s="6" t="s">
        <v>14</v>
      </c>
      <c r="I988" s="6" t="s">
        <v>21</v>
      </c>
      <c r="J988" s="6" t="s">
        <v>24</v>
      </c>
      <c r="K988" s="6" t="s">
        <v>805</v>
      </c>
      <c r="L988" s="7">
        <v>100300</v>
      </c>
      <c r="M988" s="7">
        <v>100.3</v>
      </c>
      <c r="N988" s="7">
        <v>399000</v>
      </c>
      <c r="O988">
        <f t="shared" si="233"/>
        <v>3.9780658025922233</v>
      </c>
      <c r="P988" s="11" t="s">
        <v>1918</v>
      </c>
      <c r="Q988" t="str">
        <f>VLOOKUP(P988,[1]Sheet1!$A$1:$C$40,2,FALSE)</f>
        <v>Nufosate</v>
      </c>
      <c r="R988" t="str">
        <f>VLOOKUP(P988,[1]Sheet1!$A$1:$C$40,3,FALSE)</f>
        <v>Herbicide</v>
      </c>
    </row>
    <row r="989" spans="1:18" ht="22" customHeight="1" x14ac:dyDescent="0.3">
      <c r="A989" s="2">
        <v>43256</v>
      </c>
      <c r="B989" s="12" t="str">
        <f t="shared" si="238"/>
        <v>June, 2018</v>
      </c>
      <c r="C989" s="12" t="str">
        <f t="shared" si="239"/>
        <v>June, 2018´</v>
      </c>
      <c r="D989" s="3" t="s">
        <v>37</v>
      </c>
      <c r="E989" s="9" t="s">
        <v>1939</v>
      </c>
      <c r="F989" s="3" t="s">
        <v>20</v>
      </c>
      <c r="G989" s="3" t="s">
        <v>579</v>
      </c>
      <c r="H989" s="3" t="s">
        <v>28</v>
      </c>
      <c r="I989" s="3" t="s">
        <v>21</v>
      </c>
      <c r="J989" s="3" t="s">
        <v>29</v>
      </c>
      <c r="K989" s="3" t="s">
        <v>806</v>
      </c>
      <c r="L989" s="4">
        <v>122760</v>
      </c>
      <c r="M989" s="4">
        <v>122.76</v>
      </c>
      <c r="N989" s="4">
        <v>1613000</v>
      </c>
      <c r="O989">
        <f t="shared" si="233"/>
        <v>13.139459107201043</v>
      </c>
      <c r="P989" t="str">
        <f t="shared" ref="P989" si="247">IF(ISNUMBER(SEARCH("CLORPIRIFOS",K989)),"Chlorpyrifos",IF(ISNUMBER(SEARCH("TEBUCONAZOLE",K989)),"Tebuconazole",IF(ISNUMBER(SEARCH("ACID",K989)),"2,4-Dichlorophenoxyacetic acid",IF(ISNUMBER(SEARCH("ACETAMIPRID",K989)),"Acetamiprid",IF(ISNUMBER(SEARCH("NUFURON",K989)),"Metsulfuron",IF(ISNUMBER(SEARCH("MONOISOPROPYLAMINE",K989)),"Isopropylamine","FIX IT"))))))</f>
        <v>2,4-Dichlorophenoxyacetic acid</v>
      </c>
      <c r="Q989" t="str">
        <f>VLOOKUP(P989,[1]Sheet1!$A$1:$C$40,2,FALSE)</f>
        <v>2,4 D</v>
      </c>
      <c r="R989" t="str">
        <f>VLOOKUP(P989,[1]Sheet1!$A$1:$C$40,3,FALSE)</f>
        <v>Herbicide</v>
      </c>
    </row>
    <row r="990" spans="1:18" ht="22" customHeight="1" x14ac:dyDescent="0.3">
      <c r="A990" s="5">
        <v>43255</v>
      </c>
      <c r="B990" s="12" t="str">
        <f t="shared" si="238"/>
        <v>June, 2018</v>
      </c>
      <c r="C990" s="12" t="str">
        <f t="shared" si="239"/>
        <v>June, 2018´</v>
      </c>
      <c r="D990" s="6" t="s">
        <v>37</v>
      </c>
      <c r="E990" s="13" t="s">
        <v>1939</v>
      </c>
      <c r="F990" s="6" t="s">
        <v>20</v>
      </c>
      <c r="G990" s="6" t="s">
        <v>792</v>
      </c>
      <c r="H990" s="6" t="s">
        <v>14</v>
      </c>
      <c r="I990" s="6" t="s">
        <v>21</v>
      </c>
      <c r="J990" s="6" t="s">
        <v>326</v>
      </c>
      <c r="K990" s="6" t="s">
        <v>602</v>
      </c>
      <c r="L990" s="7">
        <v>13440</v>
      </c>
      <c r="M990" s="7">
        <v>13.44</v>
      </c>
      <c r="N990" s="7">
        <v>228000</v>
      </c>
      <c r="O990">
        <f t="shared" si="233"/>
        <v>16.964285714285715</v>
      </c>
      <c r="P990" t="str">
        <f>IF(ISNUMBER(SEARCH("XYLENE",K990)),"Xylene",IF(ISNUMBER(SEARCH("PARAQUAT",K990)),"Paraquat",IF(ISNUMBER(SEARCH("LUFENURON",K990)),"Lufenuron",IF(ISNUMBER(SEARCH("CLETHODIM",K990)),"Clethodim",IF(ISNUMBER(SEARCH("ABAMECTIN",K990)),"Abamectin")))))</f>
        <v>Abamectin</v>
      </c>
      <c r="Q990" t="str">
        <f>VLOOKUP(P990,[1]Sheet1!$A$1:$C$40,2,FALSE)</f>
        <v>Not Identified</v>
      </c>
      <c r="R990" t="str">
        <f>VLOOKUP(P990,[1]Sheet1!$A$1:$C$40,3,FALSE)</f>
        <v>Insecticide</v>
      </c>
    </row>
    <row r="991" spans="1:18" ht="22" customHeight="1" x14ac:dyDescent="0.3">
      <c r="A991" s="2">
        <v>43253</v>
      </c>
      <c r="B991" s="12" t="str">
        <f t="shared" si="238"/>
        <v>June, 2018</v>
      </c>
      <c r="C991" s="12" t="str">
        <f t="shared" si="239"/>
        <v>June, 2018´</v>
      </c>
      <c r="D991" s="3" t="s">
        <v>37</v>
      </c>
      <c r="E991" s="9" t="s">
        <v>1939</v>
      </c>
      <c r="F991" s="3" t="s">
        <v>20</v>
      </c>
      <c r="G991" s="3" t="s">
        <v>180</v>
      </c>
      <c r="H991" s="3" t="s">
        <v>14</v>
      </c>
      <c r="I991" s="3" t="s">
        <v>21</v>
      </c>
      <c r="J991" s="3" t="s">
        <v>31</v>
      </c>
      <c r="K991" s="3" t="s">
        <v>807</v>
      </c>
      <c r="L991" s="4">
        <v>46345</v>
      </c>
      <c r="M991" s="4">
        <v>46.35</v>
      </c>
      <c r="N991" s="4">
        <v>699000</v>
      </c>
      <c r="O991">
        <f t="shared" si="233"/>
        <v>15.082533175099796</v>
      </c>
      <c r="P991" t="str">
        <f t="shared" si="235"/>
        <v>Flutriafol</v>
      </c>
      <c r="Q991" t="str">
        <f>VLOOKUP(P991,[1]Sheet1!$A$1:$C$40,2,FALSE)</f>
        <v>Intake</v>
      </c>
      <c r="R991" t="str">
        <f>VLOOKUP(P991,[1]Sheet1!$A$1:$C$40,3,FALSE)</f>
        <v>Fungicide</v>
      </c>
    </row>
    <row r="992" spans="1:18" ht="22" customHeight="1" x14ac:dyDescent="0.3">
      <c r="A992" s="5">
        <v>43246</v>
      </c>
      <c r="B992" s="12" t="str">
        <f t="shared" si="238"/>
        <v>May, 2018</v>
      </c>
      <c r="C992" s="12" t="str">
        <f t="shared" si="239"/>
        <v>May, 2018´</v>
      </c>
      <c r="D992" s="6" t="s">
        <v>37</v>
      </c>
      <c r="E992" s="13" t="s">
        <v>1939</v>
      </c>
      <c r="F992" s="6" t="s">
        <v>20</v>
      </c>
      <c r="G992" s="6" t="s">
        <v>180</v>
      </c>
      <c r="H992" s="6" t="s">
        <v>14</v>
      </c>
      <c r="I992" s="6" t="s">
        <v>21</v>
      </c>
      <c r="J992" s="6" t="s">
        <v>24</v>
      </c>
      <c r="K992" s="6" t="s">
        <v>780</v>
      </c>
      <c r="L992" s="7">
        <v>100300</v>
      </c>
      <c r="M992" s="7">
        <v>100.3</v>
      </c>
      <c r="N992" s="7">
        <v>398000</v>
      </c>
      <c r="O992">
        <f t="shared" si="233"/>
        <v>3.9680957128614156</v>
      </c>
      <c r="P992" s="11" t="s">
        <v>1918</v>
      </c>
      <c r="Q992" t="str">
        <f>VLOOKUP(P992,[1]Sheet1!$A$1:$C$40,2,FALSE)</f>
        <v>Nufosate</v>
      </c>
      <c r="R992" t="str">
        <f>VLOOKUP(P992,[1]Sheet1!$A$1:$C$40,3,FALSE)</f>
        <v>Herbicide</v>
      </c>
    </row>
    <row r="993" spans="1:18" ht="22" customHeight="1" x14ac:dyDescent="0.3">
      <c r="A993" s="2">
        <v>43246</v>
      </c>
      <c r="B993" s="12" t="str">
        <f t="shared" si="238"/>
        <v>May, 2018</v>
      </c>
      <c r="C993" s="12" t="str">
        <f t="shared" si="239"/>
        <v>May, 2018´</v>
      </c>
      <c r="D993" s="3" t="s">
        <v>37</v>
      </c>
      <c r="E993" s="9" t="s">
        <v>1939</v>
      </c>
      <c r="F993" s="3" t="s">
        <v>20</v>
      </c>
      <c r="G993" s="3" t="s">
        <v>171</v>
      </c>
      <c r="H993" s="3" t="s">
        <v>34</v>
      </c>
      <c r="I993" s="3" t="s">
        <v>21</v>
      </c>
      <c r="J993" s="3" t="s">
        <v>29</v>
      </c>
      <c r="K993" s="3" t="s">
        <v>808</v>
      </c>
      <c r="L993" s="4">
        <v>93500</v>
      </c>
      <c r="M993" s="4">
        <v>93.5</v>
      </c>
      <c r="N993" s="4">
        <v>248000</v>
      </c>
      <c r="O993">
        <f t="shared" si="233"/>
        <v>2.6524064171122994</v>
      </c>
      <c r="P993" t="str">
        <f t="shared" ref="P993:P996" si="248">IF(ISNUMBER(SEARCH("CLORPIRIFOS",K993)),"Chlorpyrifos",IF(ISNUMBER(SEARCH("TEBUCONAZOLE",K993)),"Tebuconazole",IF(ISNUMBER(SEARCH("ACID",K993)),"2,4-Dichlorophenoxyacetic acid",IF(ISNUMBER(SEARCH("ACETAMIPRID",K993)),"Acetamiprid",IF(ISNUMBER(SEARCH("NUFURON",K993)),"Metsulfuron",IF(ISNUMBER(SEARCH("MONOISOPROPYLAMINE",K993)),"Isopropylamine","FIX IT"))))))</f>
        <v>2,4-Dichlorophenoxyacetic acid</v>
      </c>
      <c r="Q993" t="str">
        <f>VLOOKUP(P993,[1]Sheet1!$A$1:$C$40,2,FALSE)</f>
        <v>2,4 D</v>
      </c>
      <c r="R993" t="str">
        <f>VLOOKUP(P993,[1]Sheet1!$A$1:$C$40,3,FALSE)</f>
        <v>Herbicide</v>
      </c>
    </row>
    <row r="994" spans="1:18" ht="22" customHeight="1" x14ac:dyDescent="0.3">
      <c r="A994" s="5">
        <v>43246</v>
      </c>
      <c r="B994" s="12" t="str">
        <f t="shared" si="238"/>
        <v>May, 2018</v>
      </c>
      <c r="C994" s="12" t="str">
        <f t="shared" si="239"/>
        <v>May, 2018´</v>
      </c>
      <c r="D994" s="6" t="s">
        <v>37</v>
      </c>
      <c r="E994" s="13" t="s">
        <v>1939</v>
      </c>
      <c r="F994" s="6" t="s">
        <v>20</v>
      </c>
      <c r="G994" s="6" t="s">
        <v>180</v>
      </c>
      <c r="H994" s="6" t="s">
        <v>14</v>
      </c>
      <c r="I994" s="6" t="s">
        <v>21</v>
      </c>
      <c r="J994" s="6" t="s">
        <v>24</v>
      </c>
      <c r="K994" s="6" t="s">
        <v>780</v>
      </c>
      <c r="L994" s="7">
        <v>100300</v>
      </c>
      <c r="M994" s="7">
        <v>100.3</v>
      </c>
      <c r="N994" s="7">
        <v>398000</v>
      </c>
      <c r="O994">
        <f t="shared" si="233"/>
        <v>3.9680957128614156</v>
      </c>
      <c r="P994" s="11" t="s">
        <v>1918</v>
      </c>
      <c r="Q994" t="str">
        <f>VLOOKUP(P994,[1]Sheet1!$A$1:$C$40,2,FALSE)</f>
        <v>Nufosate</v>
      </c>
      <c r="R994" t="str">
        <f>VLOOKUP(P994,[1]Sheet1!$A$1:$C$40,3,FALSE)</f>
        <v>Herbicide</v>
      </c>
    </row>
    <row r="995" spans="1:18" ht="22" customHeight="1" x14ac:dyDescent="0.3">
      <c r="A995" s="2">
        <v>43246</v>
      </c>
      <c r="B995" s="12" t="str">
        <f t="shared" si="238"/>
        <v>May, 2018</v>
      </c>
      <c r="C995" s="12" t="str">
        <f t="shared" si="239"/>
        <v>May, 2018´</v>
      </c>
      <c r="D995" s="3" t="s">
        <v>37</v>
      </c>
      <c r="E995" s="9" t="s">
        <v>1939</v>
      </c>
      <c r="F995" s="3" t="s">
        <v>20</v>
      </c>
      <c r="G995" s="3" t="s">
        <v>171</v>
      </c>
      <c r="H995" s="3" t="s">
        <v>34</v>
      </c>
      <c r="I995" s="3" t="s">
        <v>21</v>
      </c>
      <c r="J995" s="3" t="s">
        <v>29</v>
      </c>
      <c r="K995" s="3" t="s">
        <v>809</v>
      </c>
      <c r="L995" s="4">
        <v>74800</v>
      </c>
      <c r="M995" s="4">
        <v>74.8</v>
      </c>
      <c r="N995" s="4">
        <v>198000</v>
      </c>
      <c r="O995">
        <f t="shared" si="233"/>
        <v>2.6470588235294117</v>
      </c>
      <c r="P995" t="str">
        <f t="shared" si="248"/>
        <v>2,4-Dichlorophenoxyacetic acid</v>
      </c>
      <c r="Q995" t="str">
        <f>VLOOKUP(P995,[1]Sheet1!$A$1:$C$40,2,FALSE)</f>
        <v>2,4 D</v>
      </c>
      <c r="R995" t="str">
        <f>VLOOKUP(P995,[1]Sheet1!$A$1:$C$40,3,FALSE)</f>
        <v>Herbicide</v>
      </c>
    </row>
    <row r="996" spans="1:18" ht="22" customHeight="1" x14ac:dyDescent="0.3">
      <c r="A996" s="5">
        <v>43246</v>
      </c>
      <c r="B996" s="12" t="str">
        <f t="shared" si="238"/>
        <v>May, 2018</v>
      </c>
      <c r="C996" s="12" t="str">
        <f t="shared" si="239"/>
        <v>May, 2018´</v>
      </c>
      <c r="D996" s="6" t="s">
        <v>37</v>
      </c>
      <c r="E996" s="13" t="s">
        <v>1939</v>
      </c>
      <c r="F996" s="6" t="s">
        <v>20</v>
      </c>
      <c r="G996" s="6" t="s">
        <v>171</v>
      </c>
      <c r="H996" s="6" t="s">
        <v>34</v>
      </c>
      <c r="I996" s="6" t="s">
        <v>21</v>
      </c>
      <c r="J996" s="6" t="s">
        <v>29</v>
      </c>
      <c r="K996" s="6" t="s">
        <v>810</v>
      </c>
      <c r="L996" s="7">
        <v>74800</v>
      </c>
      <c r="M996" s="7">
        <v>74.8</v>
      </c>
      <c r="N996" s="7">
        <v>198000</v>
      </c>
      <c r="O996">
        <f t="shared" si="233"/>
        <v>2.6470588235294117</v>
      </c>
      <c r="P996" t="str">
        <f t="shared" si="248"/>
        <v>2,4-Dichlorophenoxyacetic acid</v>
      </c>
      <c r="Q996" t="str">
        <f>VLOOKUP(P996,[1]Sheet1!$A$1:$C$40,2,FALSE)</f>
        <v>2,4 D</v>
      </c>
      <c r="R996" t="str">
        <f>VLOOKUP(P996,[1]Sheet1!$A$1:$C$40,3,FALSE)</f>
        <v>Herbicide</v>
      </c>
    </row>
    <row r="997" spans="1:18" ht="22" customHeight="1" x14ac:dyDescent="0.3">
      <c r="A997" s="2">
        <v>43246</v>
      </c>
      <c r="B997" s="12" t="str">
        <f t="shared" si="238"/>
        <v>May, 2018</v>
      </c>
      <c r="C997" s="12" t="str">
        <f t="shared" si="239"/>
        <v>May, 2018´</v>
      </c>
      <c r="D997" s="3" t="s">
        <v>37</v>
      </c>
      <c r="E997" s="9" t="s">
        <v>1939</v>
      </c>
      <c r="F997" s="3" t="s">
        <v>20</v>
      </c>
      <c r="G997" s="3" t="s">
        <v>171</v>
      </c>
      <c r="H997" s="3" t="s">
        <v>34</v>
      </c>
      <c r="I997" s="3" t="s">
        <v>21</v>
      </c>
      <c r="J997" s="3" t="s">
        <v>35</v>
      </c>
      <c r="K997" s="3" t="s">
        <v>811</v>
      </c>
      <c r="L997" s="4">
        <v>22992</v>
      </c>
      <c r="M997" s="4">
        <v>22.99</v>
      </c>
      <c r="N997" s="4">
        <v>1031000</v>
      </c>
      <c r="O997">
        <f t="shared" si="233"/>
        <v>44.841684064022267</v>
      </c>
      <c r="P997" t="str">
        <f t="shared" si="235"/>
        <v>Imidacloprid</v>
      </c>
      <c r="Q997" t="str">
        <f>VLOOKUP(P997,[1]Sheet1!$A$1:$C$40,2,FALSE)</f>
        <v>Nuprid</v>
      </c>
      <c r="R997" t="str">
        <f>VLOOKUP(P997,[1]Sheet1!$A$1:$C$40,3,FALSE)</f>
        <v>Insecticide</v>
      </c>
    </row>
    <row r="998" spans="1:18" ht="22" customHeight="1" x14ac:dyDescent="0.3">
      <c r="A998" s="5">
        <v>43244</v>
      </c>
      <c r="B998" s="12" t="str">
        <f t="shared" si="238"/>
        <v>May, 2018</v>
      </c>
      <c r="C998" s="12" t="str">
        <f t="shared" si="239"/>
        <v>May, 2018´</v>
      </c>
      <c r="D998" s="6" t="s">
        <v>37</v>
      </c>
      <c r="E998" s="13" t="s">
        <v>1939</v>
      </c>
      <c r="F998" s="6" t="s">
        <v>20</v>
      </c>
      <c r="G998" s="6" t="s">
        <v>38</v>
      </c>
      <c r="H998" s="6" t="s">
        <v>39</v>
      </c>
      <c r="I998" s="6" t="s">
        <v>812</v>
      </c>
      <c r="J998" s="6" t="s">
        <v>40</v>
      </c>
      <c r="K998" s="6" t="s">
        <v>813</v>
      </c>
      <c r="L998" s="7">
        <v>42750</v>
      </c>
      <c r="M998" s="7">
        <v>42.75</v>
      </c>
      <c r="N998" s="7">
        <v>257000</v>
      </c>
      <c r="O998">
        <f t="shared" si="233"/>
        <v>6.0116959064327489</v>
      </c>
      <c r="P998" t="str">
        <f t="shared" si="235"/>
        <v>Cyhalothrin</v>
      </c>
      <c r="Q998" t="str">
        <f>VLOOKUP(P998,[1]Sheet1!$A$1:$C$40,2,FALSE)</f>
        <v>Kaiso</v>
      </c>
      <c r="R998" t="str">
        <f>VLOOKUP(P998,[1]Sheet1!$A$1:$C$40,3,FALSE)</f>
        <v>Pesticide</v>
      </c>
    </row>
    <row r="999" spans="1:18" ht="22" customHeight="1" x14ac:dyDescent="0.3">
      <c r="A999" s="2">
        <v>43244</v>
      </c>
      <c r="B999" s="12" t="str">
        <f t="shared" si="238"/>
        <v>May, 2018</v>
      </c>
      <c r="C999" s="12" t="str">
        <f t="shared" si="239"/>
        <v>May, 2018´</v>
      </c>
      <c r="D999" s="3" t="s">
        <v>37</v>
      </c>
      <c r="E999" s="9" t="s">
        <v>1939</v>
      </c>
      <c r="F999" s="3" t="s">
        <v>20</v>
      </c>
      <c r="G999" s="3" t="s">
        <v>38</v>
      </c>
      <c r="H999" s="3" t="s">
        <v>39</v>
      </c>
      <c r="I999" s="3" t="s">
        <v>812</v>
      </c>
      <c r="J999" s="3" t="s">
        <v>40</v>
      </c>
      <c r="K999" s="3" t="s">
        <v>814</v>
      </c>
      <c r="L999" s="4">
        <v>42750</v>
      </c>
      <c r="M999" s="4">
        <v>42.75</v>
      </c>
      <c r="N999" s="4">
        <v>257000</v>
      </c>
      <c r="O999">
        <f t="shared" si="233"/>
        <v>6.0116959064327489</v>
      </c>
      <c r="P999" t="str">
        <f t="shared" si="235"/>
        <v>Cyhalothrin</v>
      </c>
      <c r="Q999" t="str">
        <f>VLOOKUP(P999,[1]Sheet1!$A$1:$C$40,2,FALSE)</f>
        <v>Kaiso</v>
      </c>
      <c r="R999" t="str">
        <f>VLOOKUP(P999,[1]Sheet1!$A$1:$C$40,3,FALSE)</f>
        <v>Pesticide</v>
      </c>
    </row>
    <row r="1000" spans="1:18" ht="22" customHeight="1" x14ac:dyDescent="0.3">
      <c r="A1000" s="5">
        <v>43243</v>
      </c>
      <c r="B1000" s="12" t="str">
        <f t="shared" si="238"/>
        <v>May, 2018</v>
      </c>
      <c r="C1000" s="12" t="str">
        <f t="shared" si="239"/>
        <v>May, 2018´</v>
      </c>
      <c r="D1000" s="6" t="s">
        <v>37</v>
      </c>
      <c r="E1000" s="13" t="s">
        <v>1939</v>
      </c>
      <c r="F1000" s="6" t="s">
        <v>20</v>
      </c>
      <c r="G1000" s="6" t="s">
        <v>42</v>
      </c>
      <c r="H1000" s="6" t="s">
        <v>104</v>
      </c>
      <c r="I1000" s="6" t="s">
        <v>21</v>
      </c>
      <c r="J1000" s="6" t="s">
        <v>165</v>
      </c>
      <c r="K1000" s="6" t="s">
        <v>815</v>
      </c>
      <c r="L1000" s="7">
        <v>19760</v>
      </c>
      <c r="M1000" s="7">
        <v>19.760000000000002</v>
      </c>
      <c r="N1000" s="7">
        <v>502000</v>
      </c>
      <c r="O1000">
        <f t="shared" si="233"/>
        <v>25.404858299595141</v>
      </c>
      <c r="P1000" t="str">
        <f>IF(ISNUMBER(SEARCH("FLUAZINAN",K1000)),"Fluazinan",IF(ISNUMBER(SEARCH("CYPERMETHRIN",K1000)),"Cypermethrin",IF(ISNUMBER(SEARCH("IMAZETAPIR",K1000)),"Imazetapyr",IF(ISNUMBER(SEARCH("FIPRONIL",K1000)),"Fipronil","FIX IT"))))</f>
        <v>Cypermethrin</v>
      </c>
      <c r="Q1000" t="str">
        <f>VLOOKUP(P1000,[1]Sheet1!$A$1:$C$40,2,FALSE)</f>
        <v>Not Identified</v>
      </c>
      <c r="R1000" t="str">
        <f>VLOOKUP(P1000,[1]Sheet1!$A$1:$C$40,3,FALSE)</f>
        <v>Insecticide</v>
      </c>
    </row>
    <row r="1001" spans="1:18" ht="22" customHeight="1" x14ac:dyDescent="0.3">
      <c r="A1001" s="2">
        <v>43243</v>
      </c>
      <c r="B1001" s="12" t="str">
        <f t="shared" si="238"/>
        <v>May, 2018</v>
      </c>
      <c r="C1001" s="12" t="str">
        <f t="shared" si="239"/>
        <v>May, 2018´</v>
      </c>
      <c r="D1001" s="3" t="s">
        <v>37</v>
      </c>
      <c r="E1001" s="9" t="s">
        <v>1939</v>
      </c>
      <c r="F1001" s="3" t="s">
        <v>20</v>
      </c>
      <c r="G1001" s="3" t="s">
        <v>579</v>
      </c>
      <c r="H1001" s="3" t="s">
        <v>28</v>
      </c>
      <c r="I1001" s="3" t="s">
        <v>21</v>
      </c>
      <c r="J1001" s="3" t="s">
        <v>29</v>
      </c>
      <c r="K1001" s="3" t="s">
        <v>816</v>
      </c>
      <c r="L1001" s="4">
        <v>163679.99</v>
      </c>
      <c r="M1001" s="4">
        <v>163.68</v>
      </c>
      <c r="N1001" s="4">
        <v>2270000</v>
      </c>
      <c r="O1001">
        <f t="shared" si="233"/>
        <v>13.868524796464126</v>
      </c>
      <c r="P1001" t="str">
        <f t="shared" ref="P1001" si="249">IF(ISNUMBER(SEARCH("CLORPIRIFOS",K1001)),"Chlorpyrifos",IF(ISNUMBER(SEARCH("TEBUCONAZOLE",K1001)),"Tebuconazole",IF(ISNUMBER(SEARCH("ACID",K1001)),"2,4-Dichlorophenoxyacetic acid",IF(ISNUMBER(SEARCH("ACETAMIPRID",K1001)),"Acetamiprid",IF(ISNUMBER(SEARCH("NUFURON",K1001)),"Metsulfuron",IF(ISNUMBER(SEARCH("MONOISOPROPYLAMINE",K1001)),"Isopropylamine","FIX IT"))))))</f>
        <v>2,4-Dichlorophenoxyacetic acid</v>
      </c>
      <c r="Q1001" t="str">
        <f>VLOOKUP(P1001,[1]Sheet1!$A$1:$C$40,2,FALSE)</f>
        <v>2,4 D</v>
      </c>
      <c r="R1001" t="str">
        <f>VLOOKUP(P1001,[1]Sheet1!$A$1:$C$40,3,FALSE)</f>
        <v>Herbicide</v>
      </c>
    </row>
    <row r="1002" spans="1:18" ht="22" customHeight="1" x14ac:dyDescent="0.3">
      <c r="A1002" s="5">
        <v>43240</v>
      </c>
      <c r="B1002" s="12" t="str">
        <f t="shared" si="238"/>
        <v>May, 2018</v>
      </c>
      <c r="C1002" s="12" t="str">
        <f t="shared" si="239"/>
        <v>May, 2018´</v>
      </c>
      <c r="D1002" s="6" t="s">
        <v>37</v>
      </c>
      <c r="E1002" s="13" t="s">
        <v>1939</v>
      </c>
      <c r="F1002" s="6" t="s">
        <v>20</v>
      </c>
      <c r="G1002" s="6" t="s">
        <v>180</v>
      </c>
      <c r="H1002" s="6" t="s">
        <v>14</v>
      </c>
      <c r="I1002" s="6" t="s">
        <v>21</v>
      </c>
      <c r="J1002" s="6" t="s">
        <v>22</v>
      </c>
      <c r="K1002" s="6" t="s">
        <v>817</v>
      </c>
      <c r="L1002" s="7">
        <v>50400</v>
      </c>
      <c r="M1002" s="7">
        <v>50.4</v>
      </c>
      <c r="N1002" s="7">
        <v>2723000</v>
      </c>
      <c r="O1002">
        <f t="shared" si="233"/>
        <v>54.027777777777779</v>
      </c>
      <c r="P1002" t="str">
        <f t="shared" si="235"/>
        <v>Picloram</v>
      </c>
      <c r="Q1002" t="str">
        <f>VLOOKUP(P1002,[1]Sheet1!$A$1:$C$40,2,FALSE)</f>
        <v>Not Identified</v>
      </c>
      <c r="R1002" t="str">
        <f>VLOOKUP(P1002,[1]Sheet1!$A$1:$C$40,3,FALSE)</f>
        <v>Herbicide</v>
      </c>
    </row>
    <row r="1003" spans="1:18" ht="22" customHeight="1" x14ac:dyDescent="0.3">
      <c r="A1003" s="2">
        <v>43240</v>
      </c>
      <c r="B1003" s="12" t="str">
        <f t="shared" si="238"/>
        <v>May, 2018</v>
      </c>
      <c r="C1003" s="12" t="str">
        <f t="shared" si="239"/>
        <v>May, 2018´</v>
      </c>
      <c r="D1003" s="3" t="s">
        <v>37</v>
      </c>
      <c r="E1003" s="9" t="s">
        <v>1939</v>
      </c>
      <c r="F1003" s="3" t="s">
        <v>20</v>
      </c>
      <c r="G1003" s="3" t="s">
        <v>171</v>
      </c>
      <c r="H1003" s="3" t="s">
        <v>34</v>
      </c>
      <c r="I1003" s="3" t="s">
        <v>21</v>
      </c>
      <c r="J1003" s="3" t="s">
        <v>35</v>
      </c>
      <c r="K1003" s="3" t="s">
        <v>818</v>
      </c>
      <c r="L1003" s="4">
        <v>45984</v>
      </c>
      <c r="M1003" s="4">
        <v>45.98</v>
      </c>
      <c r="N1003" s="4">
        <v>2062000</v>
      </c>
      <c r="O1003">
        <f t="shared" si="233"/>
        <v>44.841684064022267</v>
      </c>
      <c r="P1003" t="str">
        <f t="shared" si="235"/>
        <v>Imidacloprid</v>
      </c>
      <c r="Q1003" t="str">
        <f>VLOOKUP(P1003,[1]Sheet1!$A$1:$C$40,2,FALSE)</f>
        <v>Nuprid</v>
      </c>
      <c r="R1003" t="str">
        <f>VLOOKUP(P1003,[1]Sheet1!$A$1:$C$40,3,FALSE)</f>
        <v>Insecticide</v>
      </c>
    </row>
    <row r="1004" spans="1:18" ht="22" customHeight="1" x14ac:dyDescent="0.3">
      <c r="A1004" s="5">
        <v>43238</v>
      </c>
      <c r="B1004" s="12" t="str">
        <f t="shared" si="238"/>
        <v>May, 2018</v>
      </c>
      <c r="C1004" s="12" t="str">
        <f t="shared" si="239"/>
        <v>May, 2018´</v>
      </c>
      <c r="D1004" s="6" t="s">
        <v>37</v>
      </c>
      <c r="E1004" s="13" t="s">
        <v>1939</v>
      </c>
      <c r="F1004" s="6" t="s">
        <v>20</v>
      </c>
      <c r="G1004" s="6" t="s">
        <v>568</v>
      </c>
      <c r="H1004" s="6" t="s">
        <v>14</v>
      </c>
      <c r="I1004" s="6" t="s">
        <v>21</v>
      </c>
      <c r="J1004" s="6" t="s">
        <v>569</v>
      </c>
      <c r="K1004" s="6" t="s">
        <v>819</v>
      </c>
      <c r="L1004" s="7">
        <v>13303</v>
      </c>
      <c r="M1004" s="7">
        <v>13.3</v>
      </c>
      <c r="N1004" s="7">
        <v>143000</v>
      </c>
      <c r="O1004">
        <f t="shared" si="233"/>
        <v>10.749455010148086</v>
      </c>
      <c r="P1004" s="11" t="s">
        <v>1923</v>
      </c>
      <c r="Q1004" t="str">
        <f>VLOOKUP(P1004,[1]Sheet1!$A$1:$C$40,2,FALSE)</f>
        <v>Not Identified</v>
      </c>
      <c r="R1004" t="str">
        <f>VLOOKUP(P1004,[1]Sheet1!$A$1:$C$40,3,FALSE)</f>
        <v>Herbicide</v>
      </c>
    </row>
    <row r="1005" spans="1:18" ht="22" customHeight="1" x14ac:dyDescent="0.3">
      <c r="A1005" s="2">
        <v>43236</v>
      </c>
      <c r="B1005" s="12" t="str">
        <f t="shared" si="238"/>
        <v>May, 2018</v>
      </c>
      <c r="C1005" s="12" t="str">
        <f t="shared" si="239"/>
        <v>May, 2018´</v>
      </c>
      <c r="D1005" s="3" t="s">
        <v>37</v>
      </c>
      <c r="E1005" s="9" t="s">
        <v>1939</v>
      </c>
      <c r="F1005" s="3" t="s">
        <v>20</v>
      </c>
      <c r="G1005" s="3" t="s">
        <v>649</v>
      </c>
      <c r="H1005" s="3" t="s">
        <v>73</v>
      </c>
      <c r="I1005" s="3" t="s">
        <v>21</v>
      </c>
      <c r="J1005" s="3" t="s">
        <v>587</v>
      </c>
      <c r="K1005" s="3" t="s">
        <v>820</v>
      </c>
      <c r="L1005" s="4">
        <v>52131</v>
      </c>
      <c r="M1005" s="4">
        <v>52.13</v>
      </c>
      <c r="N1005" s="4">
        <v>176000</v>
      </c>
      <c r="O1005">
        <f t="shared" si="233"/>
        <v>3.3761101839596401</v>
      </c>
      <c r="P1005" t="str">
        <f t="shared" ref="P1005" si="250">IF(ISNUMBER(SEARCH("TRITON",K1005)),"Surfactant",IF(ISNUMBER(SEARCH("DIMETHYLAMINE",K1005)),"Dimethylamine",IF(ISNUMBER(SEARCH("FLUAZINAN",K1005)),"Fluazinan","FIX IT")))</f>
        <v>Surfactant</v>
      </c>
      <c r="Q1005" t="str">
        <f>VLOOKUP(P1005,[1]Sheet1!$A$1:$C$40,2,FALSE)</f>
        <v>Triton</v>
      </c>
      <c r="R1005" t="str">
        <f>VLOOKUP(P1005,[1]Sheet1!$A$1:$C$40,3,FALSE)</f>
        <v>Surfactant</v>
      </c>
    </row>
    <row r="1006" spans="1:18" ht="22" customHeight="1" x14ac:dyDescent="0.3">
      <c r="A1006" s="5">
        <v>43232</v>
      </c>
      <c r="B1006" s="12" t="str">
        <f t="shared" si="238"/>
        <v>May, 2018</v>
      </c>
      <c r="C1006" s="12" t="str">
        <f t="shared" si="239"/>
        <v>May, 2018´</v>
      </c>
      <c r="D1006" s="6" t="s">
        <v>37</v>
      </c>
      <c r="E1006" s="13" t="s">
        <v>1939</v>
      </c>
      <c r="F1006" s="6" t="s">
        <v>20</v>
      </c>
      <c r="G1006" s="6" t="s">
        <v>171</v>
      </c>
      <c r="H1006" s="6" t="s">
        <v>34</v>
      </c>
      <c r="I1006" s="6" t="s">
        <v>21</v>
      </c>
      <c r="J1006" s="6" t="s">
        <v>29</v>
      </c>
      <c r="K1006" s="6" t="s">
        <v>821</v>
      </c>
      <c r="L1006" s="7">
        <v>93500</v>
      </c>
      <c r="M1006" s="7">
        <v>93.5</v>
      </c>
      <c r="N1006" s="7">
        <v>248000</v>
      </c>
      <c r="O1006">
        <f t="shared" si="233"/>
        <v>2.6524064171122994</v>
      </c>
      <c r="P1006" t="str">
        <f t="shared" ref="P1006" si="251">IF(ISNUMBER(SEARCH("CLORPIRIFOS",K1006)),"Chlorpyrifos",IF(ISNUMBER(SEARCH("TEBUCONAZOLE",K1006)),"Tebuconazole",IF(ISNUMBER(SEARCH("ACID",K1006)),"2,4-Dichlorophenoxyacetic acid",IF(ISNUMBER(SEARCH("ACETAMIPRID",K1006)),"Acetamiprid",IF(ISNUMBER(SEARCH("NUFURON",K1006)),"Metsulfuron",IF(ISNUMBER(SEARCH("MONOISOPROPYLAMINE",K1006)),"Isopropylamine","FIX IT"))))))</f>
        <v>2,4-Dichlorophenoxyacetic acid</v>
      </c>
      <c r="Q1006" t="str">
        <f>VLOOKUP(P1006,[1]Sheet1!$A$1:$C$40,2,FALSE)</f>
        <v>2,4 D</v>
      </c>
      <c r="R1006" t="str">
        <f>VLOOKUP(P1006,[1]Sheet1!$A$1:$C$40,3,FALSE)</f>
        <v>Herbicide</v>
      </c>
    </row>
    <row r="1007" spans="1:18" ht="22" customHeight="1" x14ac:dyDescent="0.3">
      <c r="A1007" s="2">
        <v>43232</v>
      </c>
      <c r="B1007" s="12" t="str">
        <f t="shared" si="238"/>
        <v>May, 2018</v>
      </c>
      <c r="C1007" s="12" t="str">
        <f t="shared" si="239"/>
        <v>May, 2018´</v>
      </c>
      <c r="D1007" s="3" t="s">
        <v>37</v>
      </c>
      <c r="E1007" s="9" t="s">
        <v>1939</v>
      </c>
      <c r="F1007" s="3" t="s">
        <v>20</v>
      </c>
      <c r="G1007" s="3" t="s">
        <v>173</v>
      </c>
      <c r="H1007" s="3" t="s">
        <v>174</v>
      </c>
      <c r="I1007" s="3" t="s">
        <v>21</v>
      </c>
      <c r="J1007" s="3" t="s">
        <v>165</v>
      </c>
      <c r="K1007" s="3" t="s">
        <v>822</v>
      </c>
      <c r="L1007" s="4">
        <v>21680</v>
      </c>
      <c r="M1007" s="4">
        <v>21.68</v>
      </c>
      <c r="N1007" s="4">
        <v>1133000</v>
      </c>
      <c r="O1007">
        <f t="shared" si="233"/>
        <v>52.260147601476014</v>
      </c>
      <c r="P1007" t="str">
        <f>IF(ISNUMBER(SEARCH("CIPERMET",K1007)),"Cypermethrin",IF(ISNUMBER(SEARCH("MANFIL",K1007)),"Mancozeb",IF(ISNUMBER(SEARCH("ISOPROPYLAMINE",K1007)),"Isopropylamine",IF(ISNUMBER(SEARCH("CARBENDAZIN",K1007)),"Carbendazin",IF(ISNUMBER(SEARCH("CHLORPYRIFOS",K1007)),"Chlorpyrifos","FIX IT")))))</f>
        <v>Cypermethrin</v>
      </c>
      <c r="Q1007" t="str">
        <f>VLOOKUP(P1007,[1]Sheet1!$A$1:$C$40,2,FALSE)</f>
        <v>Not Identified</v>
      </c>
      <c r="R1007" t="str">
        <f>VLOOKUP(P1007,[1]Sheet1!$A$1:$C$40,3,FALSE)</f>
        <v>Insecticide</v>
      </c>
    </row>
    <row r="1008" spans="1:18" ht="22" customHeight="1" x14ac:dyDescent="0.3">
      <c r="A1008" s="5">
        <v>43232</v>
      </c>
      <c r="B1008" s="12" t="str">
        <f t="shared" si="238"/>
        <v>May, 2018</v>
      </c>
      <c r="C1008" s="12" t="str">
        <f t="shared" si="239"/>
        <v>May, 2018´</v>
      </c>
      <c r="D1008" s="6" t="s">
        <v>37</v>
      </c>
      <c r="E1008" s="13" t="s">
        <v>1939</v>
      </c>
      <c r="F1008" s="6" t="s">
        <v>20</v>
      </c>
      <c r="G1008" s="6" t="s">
        <v>171</v>
      </c>
      <c r="H1008" s="6" t="s">
        <v>34</v>
      </c>
      <c r="I1008" s="6" t="s">
        <v>21</v>
      </c>
      <c r="J1008" s="6" t="s">
        <v>35</v>
      </c>
      <c r="K1008" s="6" t="s">
        <v>823</v>
      </c>
      <c r="L1008" s="7">
        <v>22992</v>
      </c>
      <c r="M1008" s="7">
        <v>22.99</v>
      </c>
      <c r="N1008" s="7">
        <v>1031000</v>
      </c>
      <c r="O1008">
        <f t="shared" si="233"/>
        <v>44.841684064022267</v>
      </c>
      <c r="P1008" t="str">
        <f t="shared" si="235"/>
        <v>Imidacloprid</v>
      </c>
      <c r="Q1008" t="str">
        <f>VLOOKUP(P1008,[1]Sheet1!$A$1:$C$40,2,FALSE)</f>
        <v>Nuprid</v>
      </c>
      <c r="R1008" t="str">
        <f>VLOOKUP(P1008,[1]Sheet1!$A$1:$C$40,3,FALSE)</f>
        <v>Insecticide</v>
      </c>
    </row>
    <row r="1009" spans="1:18" ht="22" customHeight="1" x14ac:dyDescent="0.3">
      <c r="A1009" s="2">
        <v>43232</v>
      </c>
      <c r="B1009" s="12" t="str">
        <f t="shared" si="238"/>
        <v>May, 2018</v>
      </c>
      <c r="C1009" s="12" t="str">
        <f t="shared" si="239"/>
        <v>May, 2018´</v>
      </c>
      <c r="D1009" s="3" t="s">
        <v>37</v>
      </c>
      <c r="E1009" s="9" t="s">
        <v>1939</v>
      </c>
      <c r="F1009" s="3" t="s">
        <v>20</v>
      </c>
      <c r="G1009" s="3" t="s">
        <v>180</v>
      </c>
      <c r="H1009" s="3" t="s">
        <v>14</v>
      </c>
      <c r="I1009" s="3" t="s">
        <v>21</v>
      </c>
      <c r="J1009" s="3" t="s">
        <v>22</v>
      </c>
      <c r="K1009" s="3" t="s">
        <v>795</v>
      </c>
      <c r="L1009" s="4">
        <v>40320</v>
      </c>
      <c r="M1009" s="4">
        <v>40.32</v>
      </c>
      <c r="N1009" s="4">
        <v>2179000</v>
      </c>
      <c r="O1009">
        <f t="shared" si="233"/>
        <v>54.042658730158728</v>
      </c>
      <c r="P1009" t="str">
        <f t="shared" si="235"/>
        <v>Picloram</v>
      </c>
      <c r="Q1009" t="str">
        <f>VLOOKUP(P1009,[1]Sheet1!$A$1:$C$40,2,FALSE)</f>
        <v>Not Identified</v>
      </c>
      <c r="R1009" t="str">
        <f>VLOOKUP(P1009,[1]Sheet1!$A$1:$C$40,3,FALSE)</f>
        <v>Herbicide</v>
      </c>
    </row>
    <row r="1010" spans="1:18" ht="22" customHeight="1" x14ac:dyDescent="0.3">
      <c r="A1010" s="5">
        <v>43232</v>
      </c>
      <c r="B1010" s="12" t="str">
        <f t="shared" si="238"/>
        <v>May, 2018</v>
      </c>
      <c r="C1010" s="12" t="str">
        <f t="shared" si="239"/>
        <v>May, 2018´</v>
      </c>
      <c r="D1010" s="6" t="s">
        <v>37</v>
      </c>
      <c r="E1010" s="13" t="s">
        <v>1939</v>
      </c>
      <c r="F1010" s="6" t="s">
        <v>20</v>
      </c>
      <c r="G1010" s="6" t="s">
        <v>180</v>
      </c>
      <c r="H1010" s="6" t="s">
        <v>14</v>
      </c>
      <c r="I1010" s="6" t="s">
        <v>21</v>
      </c>
      <c r="J1010" s="6" t="s">
        <v>22</v>
      </c>
      <c r="K1010" s="6" t="s">
        <v>824</v>
      </c>
      <c r="L1010" s="7">
        <v>20160</v>
      </c>
      <c r="M1010" s="7">
        <v>20.16</v>
      </c>
      <c r="N1010" s="7">
        <v>1089000</v>
      </c>
      <c r="O1010">
        <f t="shared" si="233"/>
        <v>54.017857142857146</v>
      </c>
      <c r="P1010" t="str">
        <f t="shared" si="235"/>
        <v>Picloram</v>
      </c>
      <c r="Q1010" t="str">
        <f>VLOOKUP(P1010,[1]Sheet1!$A$1:$C$40,2,FALSE)</f>
        <v>Not Identified</v>
      </c>
      <c r="R1010" t="str">
        <f>VLOOKUP(P1010,[1]Sheet1!$A$1:$C$40,3,FALSE)</f>
        <v>Herbicide</v>
      </c>
    </row>
    <row r="1011" spans="1:18" ht="22" customHeight="1" x14ac:dyDescent="0.3">
      <c r="A1011" s="2">
        <v>43232</v>
      </c>
      <c r="B1011" s="12" t="str">
        <f t="shared" si="238"/>
        <v>May, 2018</v>
      </c>
      <c r="C1011" s="12" t="str">
        <f t="shared" si="239"/>
        <v>May, 2018´</v>
      </c>
      <c r="D1011" s="3" t="s">
        <v>37</v>
      </c>
      <c r="E1011" s="9" t="s">
        <v>1939</v>
      </c>
      <c r="F1011" s="3" t="s">
        <v>20</v>
      </c>
      <c r="G1011" s="3" t="s">
        <v>171</v>
      </c>
      <c r="H1011" s="3" t="s">
        <v>34</v>
      </c>
      <c r="I1011" s="3" t="s">
        <v>21</v>
      </c>
      <c r="J1011" s="3" t="s">
        <v>29</v>
      </c>
      <c r="K1011" s="3" t="s">
        <v>821</v>
      </c>
      <c r="L1011" s="4">
        <v>93500</v>
      </c>
      <c r="M1011" s="4">
        <v>93.5</v>
      </c>
      <c r="N1011" s="4">
        <v>248000</v>
      </c>
      <c r="O1011">
        <f t="shared" si="233"/>
        <v>2.6524064171122994</v>
      </c>
      <c r="P1011" t="str">
        <f t="shared" ref="P1011:P1015" si="252">IF(ISNUMBER(SEARCH("CLORPIRIFOS",K1011)),"Chlorpyrifos",IF(ISNUMBER(SEARCH("TEBUCONAZOLE",K1011)),"Tebuconazole",IF(ISNUMBER(SEARCH("ACID",K1011)),"2,4-Dichlorophenoxyacetic acid",IF(ISNUMBER(SEARCH("ACETAMIPRID",K1011)),"Acetamiprid",IF(ISNUMBER(SEARCH("NUFURON",K1011)),"Metsulfuron",IF(ISNUMBER(SEARCH("MONOISOPROPYLAMINE",K1011)),"Isopropylamine","FIX IT"))))))</f>
        <v>2,4-Dichlorophenoxyacetic acid</v>
      </c>
      <c r="Q1011" t="str">
        <f>VLOOKUP(P1011,[1]Sheet1!$A$1:$C$40,2,FALSE)</f>
        <v>2,4 D</v>
      </c>
      <c r="R1011" t="str">
        <f>VLOOKUP(P1011,[1]Sheet1!$A$1:$C$40,3,FALSE)</f>
        <v>Herbicide</v>
      </c>
    </row>
    <row r="1012" spans="1:18" ht="22" customHeight="1" x14ac:dyDescent="0.3">
      <c r="A1012" s="5">
        <v>43230</v>
      </c>
      <c r="B1012" s="12" t="str">
        <f t="shared" si="238"/>
        <v>May, 2018</v>
      </c>
      <c r="C1012" s="12" t="str">
        <f t="shared" si="239"/>
        <v>May, 2018´</v>
      </c>
      <c r="D1012" s="6" t="s">
        <v>37</v>
      </c>
      <c r="E1012" s="13" t="s">
        <v>1939</v>
      </c>
      <c r="F1012" s="6" t="s">
        <v>20</v>
      </c>
      <c r="G1012" s="6" t="s">
        <v>42</v>
      </c>
      <c r="H1012" s="6" t="s">
        <v>43</v>
      </c>
      <c r="I1012" s="6" t="s">
        <v>21</v>
      </c>
      <c r="J1012" s="6" t="s">
        <v>702</v>
      </c>
      <c r="K1012" s="9" t="s">
        <v>825</v>
      </c>
      <c r="L1012" s="7">
        <v>20941</v>
      </c>
      <c r="M1012" s="7">
        <v>20.94</v>
      </c>
      <c r="N1012" s="7">
        <v>1406000</v>
      </c>
      <c r="O1012">
        <f t="shared" si="233"/>
        <v>67.141015233274445</v>
      </c>
      <c r="P1012" s="11" t="s">
        <v>1925</v>
      </c>
      <c r="Q1012" t="str">
        <f>VLOOKUP(P1012,[1]Sheet1!$A$1:$C$40,2,FALSE)</f>
        <v>Not Identified</v>
      </c>
      <c r="R1012" t="str">
        <f>VLOOKUP(P1012,[1]Sheet1!$A$1:$C$40,3,FALSE)</f>
        <v>Insecticide</v>
      </c>
    </row>
    <row r="1013" spans="1:18" ht="22" customHeight="1" x14ac:dyDescent="0.3">
      <c r="A1013" s="2">
        <v>43229</v>
      </c>
      <c r="B1013" s="12" t="str">
        <f t="shared" si="238"/>
        <v>May, 2018</v>
      </c>
      <c r="C1013" s="12" t="str">
        <f t="shared" si="239"/>
        <v>May, 2018´</v>
      </c>
      <c r="D1013" s="3" t="s">
        <v>37</v>
      </c>
      <c r="E1013" s="9" t="s">
        <v>1939</v>
      </c>
      <c r="F1013" s="3" t="s">
        <v>20</v>
      </c>
      <c r="G1013" s="3" t="s">
        <v>449</v>
      </c>
      <c r="H1013" s="3" t="s">
        <v>73</v>
      </c>
      <c r="I1013" s="3" t="s">
        <v>21</v>
      </c>
      <c r="J1013" s="3" t="s">
        <v>102</v>
      </c>
      <c r="K1013" s="3" t="s">
        <v>826</v>
      </c>
      <c r="L1013" s="4">
        <v>86937</v>
      </c>
      <c r="M1013" s="4">
        <v>86.94</v>
      </c>
      <c r="N1013" s="4">
        <v>309000</v>
      </c>
      <c r="O1013">
        <f t="shared" ref="O1013:O1072" si="253">N1013/L1013</f>
        <v>3.5542979398875048</v>
      </c>
      <c r="P1013" t="str">
        <f t="shared" si="252"/>
        <v>Isopropylamine</v>
      </c>
      <c r="Q1013" t="str">
        <f>VLOOKUP(P1013,[1]Sheet1!$A$1:$C$40,2,FALSE)</f>
        <v>Not Identified</v>
      </c>
      <c r="R1013" t="str">
        <f>VLOOKUP(P1013,[1]Sheet1!$A$1:$C$40,3,FALSE)</f>
        <v>General Chemical</v>
      </c>
    </row>
    <row r="1014" spans="1:18" ht="22" customHeight="1" x14ac:dyDescent="0.3">
      <c r="A1014" s="5">
        <v>43229</v>
      </c>
      <c r="B1014" s="12" t="str">
        <f t="shared" si="238"/>
        <v>May, 2018</v>
      </c>
      <c r="C1014" s="12" t="str">
        <f t="shared" si="239"/>
        <v>May, 2018´</v>
      </c>
      <c r="D1014" s="6" t="s">
        <v>37</v>
      </c>
      <c r="E1014" s="13" t="s">
        <v>1939</v>
      </c>
      <c r="F1014" s="6" t="s">
        <v>20</v>
      </c>
      <c r="G1014" s="6" t="s">
        <v>449</v>
      </c>
      <c r="H1014" s="6" t="s">
        <v>73</v>
      </c>
      <c r="I1014" s="6" t="s">
        <v>21</v>
      </c>
      <c r="J1014" s="6" t="s">
        <v>102</v>
      </c>
      <c r="K1014" s="6" t="s">
        <v>827</v>
      </c>
      <c r="L1014" s="7">
        <v>28940</v>
      </c>
      <c r="M1014" s="7">
        <v>28.94</v>
      </c>
      <c r="N1014" s="7">
        <v>103000</v>
      </c>
      <c r="O1014">
        <f t="shared" si="253"/>
        <v>3.5590877677954387</v>
      </c>
      <c r="P1014" t="str">
        <f t="shared" si="252"/>
        <v>Isopropylamine</v>
      </c>
      <c r="Q1014" t="str">
        <f>VLOOKUP(P1014,[1]Sheet1!$A$1:$C$40,2,FALSE)</f>
        <v>Not Identified</v>
      </c>
      <c r="R1014" t="str">
        <f>VLOOKUP(P1014,[1]Sheet1!$A$1:$C$40,3,FALSE)</f>
        <v>General Chemical</v>
      </c>
    </row>
    <row r="1015" spans="1:18" ht="22" customHeight="1" x14ac:dyDescent="0.3">
      <c r="A1015" s="2">
        <v>43229</v>
      </c>
      <c r="B1015" s="12" t="str">
        <f t="shared" si="238"/>
        <v>May, 2018</v>
      </c>
      <c r="C1015" s="12" t="str">
        <f t="shared" si="239"/>
        <v>May, 2018´</v>
      </c>
      <c r="D1015" s="3" t="s">
        <v>37</v>
      </c>
      <c r="E1015" s="9" t="s">
        <v>1939</v>
      </c>
      <c r="F1015" s="3" t="s">
        <v>20</v>
      </c>
      <c r="G1015" s="3" t="s">
        <v>579</v>
      </c>
      <c r="H1015" s="3" t="s">
        <v>28</v>
      </c>
      <c r="I1015" s="3" t="s">
        <v>21</v>
      </c>
      <c r="J1015" s="3" t="s">
        <v>29</v>
      </c>
      <c r="K1015" s="3" t="s">
        <v>816</v>
      </c>
      <c r="L1015" s="4">
        <v>163679.99</v>
      </c>
      <c r="M1015" s="4">
        <v>163.68</v>
      </c>
      <c r="N1015" s="4">
        <v>2270000</v>
      </c>
      <c r="O1015">
        <f t="shared" si="253"/>
        <v>13.868524796464126</v>
      </c>
      <c r="P1015" t="str">
        <f t="shared" si="252"/>
        <v>2,4-Dichlorophenoxyacetic acid</v>
      </c>
      <c r="Q1015" t="str">
        <f>VLOOKUP(P1015,[1]Sheet1!$A$1:$C$40,2,FALSE)</f>
        <v>2,4 D</v>
      </c>
      <c r="R1015" t="str">
        <f>VLOOKUP(P1015,[1]Sheet1!$A$1:$C$40,3,FALSE)</f>
        <v>Herbicide</v>
      </c>
    </row>
    <row r="1016" spans="1:18" ht="22" customHeight="1" x14ac:dyDescent="0.3">
      <c r="A1016" s="5">
        <v>43225</v>
      </c>
      <c r="B1016" s="12" t="str">
        <f t="shared" si="238"/>
        <v>May, 2018</v>
      </c>
      <c r="C1016" s="12" t="str">
        <f t="shared" si="239"/>
        <v>May, 2018´</v>
      </c>
      <c r="D1016" s="6" t="s">
        <v>37</v>
      </c>
      <c r="E1016" s="13" t="s">
        <v>1939</v>
      </c>
      <c r="F1016" s="6" t="s">
        <v>20</v>
      </c>
      <c r="G1016" s="6" t="s">
        <v>180</v>
      </c>
      <c r="H1016" s="6" t="s">
        <v>14</v>
      </c>
      <c r="I1016" s="6" t="s">
        <v>21</v>
      </c>
      <c r="J1016" s="6" t="s">
        <v>22</v>
      </c>
      <c r="K1016" s="6" t="s">
        <v>824</v>
      </c>
      <c r="L1016" s="7">
        <v>20160</v>
      </c>
      <c r="M1016" s="7">
        <v>20.16</v>
      </c>
      <c r="N1016" s="7">
        <v>1089000</v>
      </c>
      <c r="O1016">
        <f t="shared" si="253"/>
        <v>54.017857142857146</v>
      </c>
      <c r="P1016" t="str">
        <f t="shared" ref="P1016:P1072" si="254">IF(ISNUMBER(SEARCH("IMAZETHAPYR",K1016)),"Imazethapyr",IF(ISNUMBER(SEARCH("NIPPON 40",K1016)),"Nicosulfuron",IF(ISNUMBER(SEARCH("PICLORAM",K1016)),"Picloram",IF(ISNUMBER(SEARCH("GLYPHOSATE",K1016)),"Glyphosate",IF(ISNUMBER(SEARCH("FLUTRIAFOL",K1016)),"Flutriafol",IF(ISNUMBER(SEARCH("IMIDACLOPRID",K1016)),"Imidacloprid",IF(ISNUMBER(SEARCH("CYHALOTHRIN",K1016)),"Cyhalothrin","FIX IT")))))))</f>
        <v>Picloram</v>
      </c>
      <c r="Q1016" t="str">
        <f>VLOOKUP(P1016,[1]Sheet1!$A$1:$C$40,2,FALSE)</f>
        <v>Not Identified</v>
      </c>
      <c r="R1016" t="str">
        <f>VLOOKUP(P1016,[1]Sheet1!$A$1:$C$40,3,FALSE)</f>
        <v>Herbicide</v>
      </c>
    </row>
    <row r="1017" spans="1:18" ht="22" customHeight="1" x14ac:dyDescent="0.3">
      <c r="A1017" s="2">
        <v>43225</v>
      </c>
      <c r="B1017" s="12" t="str">
        <f t="shared" si="238"/>
        <v>May, 2018</v>
      </c>
      <c r="C1017" s="12" t="str">
        <f t="shared" si="239"/>
        <v>May, 2018´</v>
      </c>
      <c r="D1017" s="3" t="s">
        <v>37</v>
      </c>
      <c r="E1017" s="9" t="s">
        <v>1939</v>
      </c>
      <c r="F1017" s="3" t="s">
        <v>20</v>
      </c>
      <c r="G1017" s="3" t="s">
        <v>173</v>
      </c>
      <c r="H1017" s="3" t="s">
        <v>174</v>
      </c>
      <c r="I1017" s="3" t="s">
        <v>21</v>
      </c>
      <c r="J1017" s="3" t="s">
        <v>165</v>
      </c>
      <c r="K1017" s="3" t="s">
        <v>828</v>
      </c>
      <c r="L1017" s="4">
        <v>21680</v>
      </c>
      <c r="M1017" s="4">
        <v>21.68</v>
      </c>
      <c r="N1017" s="4">
        <v>1133000</v>
      </c>
      <c r="O1017">
        <f t="shared" si="253"/>
        <v>52.260147601476014</v>
      </c>
      <c r="P1017" t="str">
        <f t="shared" ref="P1017" si="255">IF(ISNUMBER(SEARCH("CIPERMET",K1017)),"Cypermethrin",IF(ISNUMBER(SEARCH("MANFIL",K1017)),"Mancozeb",IF(ISNUMBER(SEARCH("ISOPROPYLAMINE",K1017)),"Isopropylamine",IF(ISNUMBER(SEARCH("CARBENDAZIN",K1017)),"Carbendazin",IF(ISNUMBER(SEARCH("CHLORPYRIFOS",K1017)),"Chlorpyrifos","FIX IT")))))</f>
        <v>Cypermethrin</v>
      </c>
      <c r="Q1017" t="str">
        <f>VLOOKUP(P1017,[1]Sheet1!$A$1:$C$40,2,FALSE)</f>
        <v>Not Identified</v>
      </c>
      <c r="R1017" t="str">
        <f>VLOOKUP(P1017,[1]Sheet1!$A$1:$C$40,3,FALSE)</f>
        <v>Insecticide</v>
      </c>
    </row>
    <row r="1018" spans="1:18" ht="22" customHeight="1" x14ac:dyDescent="0.3">
      <c r="A1018" s="5">
        <v>43224</v>
      </c>
      <c r="B1018" s="12" t="str">
        <f t="shared" si="238"/>
        <v>May, 2018</v>
      </c>
      <c r="C1018" s="12" t="str">
        <f t="shared" si="239"/>
        <v>May, 2018´</v>
      </c>
      <c r="D1018" s="6" t="s">
        <v>37</v>
      </c>
      <c r="E1018" s="13" t="s">
        <v>1939</v>
      </c>
      <c r="F1018" s="6" t="s">
        <v>20</v>
      </c>
      <c r="G1018" s="6" t="s">
        <v>38</v>
      </c>
      <c r="H1018" s="6" t="s">
        <v>39</v>
      </c>
      <c r="I1018" s="6" t="s">
        <v>812</v>
      </c>
      <c r="J1018" s="6" t="s">
        <v>40</v>
      </c>
      <c r="K1018" s="6" t="s">
        <v>829</v>
      </c>
      <c r="L1018" s="7">
        <v>21375</v>
      </c>
      <c r="M1018" s="7">
        <v>21.38</v>
      </c>
      <c r="N1018" s="7">
        <v>128000</v>
      </c>
      <c r="O1018">
        <f t="shared" si="253"/>
        <v>5.9883040935672511</v>
      </c>
      <c r="P1018" s="11" t="s">
        <v>1913</v>
      </c>
      <c r="Q1018" t="str">
        <f>VLOOKUP(P1018,[1]Sheet1!$A$1:$C$40,2,FALSE)</f>
        <v>Kaiso</v>
      </c>
      <c r="R1018" t="str">
        <f>VLOOKUP(P1018,[1]Sheet1!$A$1:$C$40,3,FALSE)</f>
        <v>Pesticide</v>
      </c>
    </row>
    <row r="1019" spans="1:18" ht="22" customHeight="1" x14ac:dyDescent="0.3">
      <c r="A1019" s="2">
        <v>43224</v>
      </c>
      <c r="B1019" s="12" t="str">
        <f t="shared" si="238"/>
        <v>May, 2018</v>
      </c>
      <c r="C1019" s="12" t="str">
        <f t="shared" si="239"/>
        <v>May, 2018´</v>
      </c>
      <c r="D1019" s="3" t="s">
        <v>37</v>
      </c>
      <c r="E1019" s="9" t="s">
        <v>1939</v>
      </c>
      <c r="F1019" s="3" t="s">
        <v>20</v>
      </c>
      <c r="G1019" s="3" t="s">
        <v>171</v>
      </c>
      <c r="H1019" s="3" t="s">
        <v>34</v>
      </c>
      <c r="I1019" s="3" t="s">
        <v>812</v>
      </c>
      <c r="J1019" s="3" t="s">
        <v>35</v>
      </c>
      <c r="K1019" s="3" t="s">
        <v>830</v>
      </c>
      <c r="L1019" s="4">
        <v>6885</v>
      </c>
      <c r="M1019" s="4">
        <v>6.89</v>
      </c>
      <c r="N1019" s="4">
        <v>309000</v>
      </c>
      <c r="O1019">
        <f t="shared" si="253"/>
        <v>44.880174291938999</v>
      </c>
      <c r="P1019" t="str">
        <f t="shared" si="254"/>
        <v>Imidacloprid</v>
      </c>
      <c r="Q1019" t="str">
        <f>VLOOKUP(P1019,[1]Sheet1!$A$1:$C$40,2,FALSE)</f>
        <v>Nuprid</v>
      </c>
      <c r="R1019" t="str">
        <f>VLOOKUP(P1019,[1]Sheet1!$A$1:$C$40,3,FALSE)</f>
        <v>Insecticide</v>
      </c>
    </row>
    <row r="1020" spans="1:18" ht="22" customHeight="1" x14ac:dyDescent="0.3">
      <c r="A1020" s="5">
        <v>43223</v>
      </c>
      <c r="B1020" s="12" t="str">
        <f t="shared" si="238"/>
        <v>May, 2018</v>
      </c>
      <c r="C1020" s="12" t="str">
        <f t="shared" si="239"/>
        <v>May, 2018´</v>
      </c>
      <c r="D1020" s="6" t="s">
        <v>37</v>
      </c>
      <c r="E1020" s="13" t="s">
        <v>1939</v>
      </c>
      <c r="F1020" s="6" t="s">
        <v>20</v>
      </c>
      <c r="G1020" s="6" t="s">
        <v>579</v>
      </c>
      <c r="H1020" s="6" t="s">
        <v>28</v>
      </c>
      <c r="I1020" s="6" t="s">
        <v>21</v>
      </c>
      <c r="J1020" s="6" t="s">
        <v>29</v>
      </c>
      <c r="K1020" s="6" t="s">
        <v>816</v>
      </c>
      <c r="L1020" s="7">
        <v>163679.99</v>
      </c>
      <c r="M1020" s="7">
        <v>163.68</v>
      </c>
      <c r="N1020" s="7">
        <v>2270000</v>
      </c>
      <c r="O1020">
        <f t="shared" si="253"/>
        <v>13.868524796464126</v>
      </c>
      <c r="P1020" t="str">
        <f t="shared" ref="P1020:P1030" si="256">IF(ISNUMBER(SEARCH("CLORPIRIFOS",K1020)),"Chlorpyrifos",IF(ISNUMBER(SEARCH("TEBUCONAZOLE",K1020)),"Tebuconazole",IF(ISNUMBER(SEARCH("ACID",K1020)),"2,4-Dichlorophenoxyacetic acid",IF(ISNUMBER(SEARCH("ACETAMIPRID",K1020)),"Acetamiprid",IF(ISNUMBER(SEARCH("NUFURON",K1020)),"Metsulfuron",IF(ISNUMBER(SEARCH("MONOISOPROPYLAMINE",K1020)),"Isopropylamine","FIX IT"))))))</f>
        <v>2,4-Dichlorophenoxyacetic acid</v>
      </c>
      <c r="Q1020" t="str">
        <f>VLOOKUP(P1020,[1]Sheet1!$A$1:$C$40,2,FALSE)</f>
        <v>2,4 D</v>
      </c>
      <c r="R1020" t="str">
        <f>VLOOKUP(P1020,[1]Sheet1!$A$1:$C$40,3,FALSE)</f>
        <v>Herbicide</v>
      </c>
    </row>
    <row r="1021" spans="1:18" ht="22" customHeight="1" x14ac:dyDescent="0.3">
      <c r="A1021" s="2">
        <v>43223</v>
      </c>
      <c r="B1021" s="12" t="str">
        <f t="shared" si="238"/>
        <v>May, 2018</v>
      </c>
      <c r="C1021" s="12" t="str">
        <f t="shared" si="239"/>
        <v>May, 2018´</v>
      </c>
      <c r="D1021" s="3" t="s">
        <v>37</v>
      </c>
      <c r="E1021" s="9" t="s">
        <v>1939</v>
      </c>
      <c r="F1021" s="3" t="s">
        <v>20</v>
      </c>
      <c r="G1021" s="3" t="s">
        <v>579</v>
      </c>
      <c r="H1021" s="3" t="s">
        <v>28</v>
      </c>
      <c r="I1021" s="3" t="s">
        <v>21</v>
      </c>
      <c r="J1021" s="3" t="s">
        <v>29</v>
      </c>
      <c r="K1021" s="3" t="s">
        <v>831</v>
      </c>
      <c r="L1021" s="4">
        <v>92070</v>
      </c>
      <c r="M1021" s="4">
        <v>92.07</v>
      </c>
      <c r="N1021" s="4">
        <v>1277000</v>
      </c>
      <c r="O1021">
        <f t="shared" si="253"/>
        <v>13.869881611817096</v>
      </c>
      <c r="P1021" t="str">
        <f t="shared" si="256"/>
        <v>2,4-Dichlorophenoxyacetic acid</v>
      </c>
      <c r="Q1021" t="str">
        <f>VLOOKUP(P1021,[1]Sheet1!$A$1:$C$40,2,FALSE)</f>
        <v>2,4 D</v>
      </c>
      <c r="R1021" t="str">
        <f>VLOOKUP(P1021,[1]Sheet1!$A$1:$C$40,3,FALSE)</f>
        <v>Herbicide</v>
      </c>
    </row>
    <row r="1022" spans="1:18" ht="22" customHeight="1" x14ac:dyDescent="0.3">
      <c r="A1022" s="5">
        <v>43223</v>
      </c>
      <c r="B1022" s="12" t="str">
        <f t="shared" si="238"/>
        <v>May, 2018</v>
      </c>
      <c r="C1022" s="12" t="str">
        <f t="shared" si="239"/>
        <v>May, 2018´</v>
      </c>
      <c r="D1022" s="6" t="s">
        <v>37</v>
      </c>
      <c r="E1022" s="13" t="s">
        <v>1939</v>
      </c>
      <c r="F1022" s="6" t="s">
        <v>20</v>
      </c>
      <c r="G1022" s="6" t="s">
        <v>579</v>
      </c>
      <c r="H1022" s="6" t="s">
        <v>28</v>
      </c>
      <c r="I1022" s="6" t="s">
        <v>21</v>
      </c>
      <c r="J1022" s="6" t="s">
        <v>29</v>
      </c>
      <c r="K1022" s="6" t="s">
        <v>816</v>
      </c>
      <c r="L1022" s="7">
        <v>163679.99</v>
      </c>
      <c r="M1022" s="7">
        <v>163.68</v>
      </c>
      <c r="N1022" s="7">
        <v>2270000</v>
      </c>
      <c r="O1022">
        <f t="shared" si="253"/>
        <v>13.868524796464126</v>
      </c>
      <c r="P1022" t="str">
        <f t="shared" si="256"/>
        <v>2,4-Dichlorophenoxyacetic acid</v>
      </c>
      <c r="Q1022" t="str">
        <f>VLOOKUP(P1022,[1]Sheet1!$A$1:$C$40,2,FALSE)</f>
        <v>2,4 D</v>
      </c>
      <c r="R1022" t="str">
        <f>VLOOKUP(P1022,[1]Sheet1!$A$1:$C$40,3,FALSE)</f>
        <v>Herbicide</v>
      </c>
    </row>
    <row r="1023" spans="1:18" ht="22" customHeight="1" x14ac:dyDescent="0.3">
      <c r="A1023" s="2">
        <v>43222</v>
      </c>
      <c r="B1023" s="12" t="str">
        <f t="shared" si="238"/>
        <v>May, 2018</v>
      </c>
      <c r="C1023" s="12" t="str">
        <f t="shared" si="239"/>
        <v>May, 2018´</v>
      </c>
      <c r="D1023" s="3" t="s">
        <v>37</v>
      </c>
      <c r="E1023" s="9" t="s">
        <v>1939</v>
      </c>
      <c r="F1023" s="3" t="s">
        <v>20</v>
      </c>
      <c r="G1023" s="3" t="s">
        <v>649</v>
      </c>
      <c r="H1023" s="3" t="s">
        <v>73</v>
      </c>
      <c r="I1023" s="3" t="s">
        <v>21</v>
      </c>
      <c r="J1023" s="3" t="s">
        <v>587</v>
      </c>
      <c r="K1023" s="3" t="s">
        <v>832</v>
      </c>
      <c r="L1023" s="4">
        <v>52131</v>
      </c>
      <c r="M1023" s="4">
        <v>52.13</v>
      </c>
      <c r="N1023" s="4">
        <v>176000</v>
      </c>
      <c r="O1023">
        <f t="shared" si="253"/>
        <v>3.3761101839596401</v>
      </c>
      <c r="P1023" t="str">
        <f>IF(ISNUMBER(SEARCH("TRITON",K1023)),"Surfactant",IF(ISNUMBER(SEARCH("DIMETHYLAMINE",K1023)),"Dimethylamine",IF(ISNUMBER(SEARCH("FLUAZINAN",K1023)),"Fluazinan","FIX IT")))</f>
        <v>Surfactant</v>
      </c>
      <c r="Q1023" t="str">
        <f>VLOOKUP(P1023,[1]Sheet1!$A$1:$C$40,2,FALSE)</f>
        <v>Triton</v>
      </c>
      <c r="R1023" t="str">
        <f>VLOOKUP(P1023,[1]Sheet1!$A$1:$C$40,3,FALSE)</f>
        <v>Surfactant</v>
      </c>
    </row>
    <row r="1024" spans="1:18" ht="22" customHeight="1" x14ac:dyDescent="0.3">
      <c r="A1024" s="5">
        <v>43222</v>
      </c>
      <c r="B1024" s="12" t="str">
        <f t="shared" si="238"/>
        <v>May, 2018</v>
      </c>
      <c r="C1024" s="12" t="str">
        <f t="shared" si="239"/>
        <v>May, 2018´</v>
      </c>
      <c r="D1024" s="6" t="s">
        <v>37</v>
      </c>
      <c r="E1024" s="13" t="s">
        <v>1939</v>
      </c>
      <c r="F1024" s="6" t="s">
        <v>20</v>
      </c>
      <c r="G1024" s="6" t="s">
        <v>449</v>
      </c>
      <c r="H1024" s="6" t="s">
        <v>73</v>
      </c>
      <c r="I1024" s="6" t="s">
        <v>21</v>
      </c>
      <c r="J1024" s="6" t="s">
        <v>102</v>
      </c>
      <c r="K1024" s="6" t="s">
        <v>833</v>
      </c>
      <c r="L1024" s="7">
        <v>87215</v>
      </c>
      <c r="M1024" s="7">
        <v>87.21</v>
      </c>
      <c r="N1024" s="7">
        <v>310000</v>
      </c>
      <c r="O1024">
        <f t="shared" si="253"/>
        <v>3.5544344436163504</v>
      </c>
      <c r="P1024" t="str">
        <f t="shared" si="256"/>
        <v>Isopropylamine</v>
      </c>
      <c r="Q1024" t="str">
        <f>VLOOKUP(P1024,[1]Sheet1!$A$1:$C$40,2,FALSE)</f>
        <v>Not Identified</v>
      </c>
      <c r="R1024" t="str">
        <f>VLOOKUP(P1024,[1]Sheet1!$A$1:$C$40,3,FALSE)</f>
        <v>General Chemical</v>
      </c>
    </row>
    <row r="1025" spans="1:18" ht="22" customHeight="1" x14ac:dyDescent="0.3">
      <c r="A1025" s="2">
        <v>43221</v>
      </c>
      <c r="B1025" s="12" t="str">
        <f t="shared" si="238"/>
        <v>May, 2018</v>
      </c>
      <c r="C1025" s="12" t="str">
        <f t="shared" si="239"/>
        <v>May, 2018´</v>
      </c>
      <c r="D1025" s="3" t="s">
        <v>37</v>
      </c>
      <c r="E1025" s="9" t="s">
        <v>1939</v>
      </c>
      <c r="F1025" s="3" t="s">
        <v>20</v>
      </c>
      <c r="G1025" s="3" t="s">
        <v>834</v>
      </c>
      <c r="H1025" s="3" t="s">
        <v>87</v>
      </c>
      <c r="I1025" s="3" t="s">
        <v>21</v>
      </c>
      <c r="J1025" s="3" t="s">
        <v>137</v>
      </c>
      <c r="K1025" s="3" t="s">
        <v>835</v>
      </c>
      <c r="L1025" s="4">
        <v>146720</v>
      </c>
      <c r="M1025" s="4">
        <v>146.72</v>
      </c>
      <c r="N1025" s="4">
        <v>154000</v>
      </c>
      <c r="O1025">
        <f t="shared" si="253"/>
        <v>1.0496183206106871</v>
      </c>
      <c r="P1025" t="str">
        <f t="shared" ref="P1025" si="257">IF(ISNUMBER(SEARCH("TRITON",K1025)),"Surfactant",IF(ISNUMBER(SEARCH("DIMETHYLAMINE",K1025)),"Dimethylamine",IF(ISNUMBER(SEARCH("FLUAZINAN",K1025)),"Fluazinan","FIX IT")))</f>
        <v>Dimethylamine</v>
      </c>
      <c r="Q1025" t="str">
        <f>VLOOKUP(P1025,[1]Sheet1!$A$1:$C$40,2,FALSE)</f>
        <v>Not Identified</v>
      </c>
      <c r="R1025" t="str">
        <f>VLOOKUP(P1025,[1]Sheet1!$A$1:$C$40,3,FALSE)</f>
        <v>General Chemical</v>
      </c>
    </row>
    <row r="1026" spans="1:18" ht="22" customHeight="1" x14ac:dyDescent="0.3">
      <c r="A1026" s="5">
        <v>43221</v>
      </c>
      <c r="B1026" s="12" t="str">
        <f t="shared" si="238"/>
        <v>May, 2018</v>
      </c>
      <c r="C1026" s="12" t="str">
        <f t="shared" si="239"/>
        <v>May, 2018´</v>
      </c>
      <c r="D1026" s="6" t="s">
        <v>37</v>
      </c>
      <c r="E1026" s="13" t="s">
        <v>1939</v>
      </c>
      <c r="F1026" s="6" t="s">
        <v>20</v>
      </c>
      <c r="G1026" s="6" t="s">
        <v>173</v>
      </c>
      <c r="H1026" s="6" t="s">
        <v>174</v>
      </c>
      <c r="I1026" s="6" t="s">
        <v>812</v>
      </c>
      <c r="J1026" s="6" t="s">
        <v>165</v>
      </c>
      <c r="K1026" s="6" t="s">
        <v>836</v>
      </c>
      <c r="L1026" s="7">
        <v>21680</v>
      </c>
      <c r="M1026" s="7">
        <v>21.68</v>
      </c>
      <c r="N1026" s="7">
        <v>1133000</v>
      </c>
      <c r="O1026">
        <f t="shared" si="253"/>
        <v>52.260147601476014</v>
      </c>
      <c r="P1026" t="str">
        <f>IF(ISNUMBER(SEARCH("CIPERMET",K1026)),"Cypermethrin",IF(ISNUMBER(SEARCH("MANFIL",K1026)),"Mancozeb",IF(ISNUMBER(SEARCH("ISOPROPYLAMINE",K1026)),"Isopropylamine",IF(ISNUMBER(SEARCH("CARBENDAZIN",K1026)),"Carbendazin",IF(ISNUMBER(SEARCH("CHLORPYRIFOS",K1026)),"Chlorpyrifos","FIX IT")))))</f>
        <v>Cypermethrin</v>
      </c>
      <c r="Q1026" t="str">
        <f>VLOOKUP(P1026,[1]Sheet1!$A$1:$C$40,2,FALSE)</f>
        <v>Not Identified</v>
      </c>
      <c r="R1026" t="str">
        <f>VLOOKUP(P1026,[1]Sheet1!$A$1:$C$40,3,FALSE)</f>
        <v>Insecticide</v>
      </c>
    </row>
    <row r="1027" spans="1:18" ht="22" customHeight="1" x14ac:dyDescent="0.3">
      <c r="A1027" s="2">
        <v>43220</v>
      </c>
      <c r="B1027" s="12" t="str">
        <f t="shared" ref="B1027:B1090" si="258">TEXT(A1027,"MMMM, YYYY")</f>
        <v>April, 2018</v>
      </c>
      <c r="C1027" s="12" t="str">
        <f t="shared" ref="C1027:C1090" si="259">B1027&amp;"´"</f>
        <v>April, 2018´</v>
      </c>
      <c r="D1027" s="3" t="s">
        <v>37</v>
      </c>
      <c r="E1027" s="9" t="s">
        <v>1939</v>
      </c>
      <c r="F1027" s="3" t="s">
        <v>408</v>
      </c>
      <c r="G1027" s="3" t="s">
        <v>111</v>
      </c>
      <c r="H1027" s="3" t="s">
        <v>434</v>
      </c>
      <c r="I1027" s="3" t="s">
        <v>15</v>
      </c>
      <c r="J1027" s="3" t="s">
        <v>113</v>
      </c>
      <c r="K1027" s="3" t="s">
        <v>837</v>
      </c>
      <c r="L1027" s="4">
        <v>85390</v>
      </c>
      <c r="M1027" s="4">
        <v>85.39</v>
      </c>
      <c r="N1027" s="4">
        <v>674000</v>
      </c>
      <c r="O1027">
        <f t="shared" si="253"/>
        <v>7.8931959245813328</v>
      </c>
      <c r="P1027" t="str">
        <f t="shared" si="256"/>
        <v>2,4-Dichlorophenoxyacetic acid</v>
      </c>
      <c r="Q1027" t="str">
        <f>VLOOKUP(P1027,[1]Sheet1!$A$1:$C$40,2,FALSE)</f>
        <v>2,4 D</v>
      </c>
      <c r="R1027" t="str">
        <f>VLOOKUP(P1027,[1]Sheet1!$A$1:$C$40,3,FALSE)</f>
        <v>Herbicide</v>
      </c>
    </row>
    <row r="1028" spans="1:18" ht="22" customHeight="1" x14ac:dyDescent="0.3">
      <c r="A1028" s="5">
        <v>43219</v>
      </c>
      <c r="B1028" s="12" t="str">
        <f t="shared" si="258"/>
        <v>April, 2018</v>
      </c>
      <c r="C1028" s="12" t="str">
        <f t="shared" si="259"/>
        <v>April, 2018´</v>
      </c>
      <c r="D1028" s="6" t="s">
        <v>37</v>
      </c>
      <c r="E1028" s="13" t="s">
        <v>1939</v>
      </c>
      <c r="F1028" s="6" t="s">
        <v>20</v>
      </c>
      <c r="G1028" s="6" t="s">
        <v>568</v>
      </c>
      <c r="H1028" s="6" t="s">
        <v>14</v>
      </c>
      <c r="I1028" s="6" t="s">
        <v>21</v>
      </c>
      <c r="J1028" s="6" t="s">
        <v>569</v>
      </c>
      <c r="K1028" s="6" t="s">
        <v>838</v>
      </c>
      <c r="L1028" s="7">
        <v>16290</v>
      </c>
      <c r="M1028" s="7">
        <v>16.29</v>
      </c>
      <c r="N1028" s="7">
        <v>176000</v>
      </c>
      <c r="O1028">
        <f t="shared" si="253"/>
        <v>10.804174340085943</v>
      </c>
      <c r="P1028" s="11" t="s">
        <v>1923</v>
      </c>
      <c r="Q1028" t="str">
        <f>VLOOKUP(P1028,[1]Sheet1!$A$1:$C$40,2,FALSE)</f>
        <v>Not Identified</v>
      </c>
      <c r="R1028" t="str">
        <f>VLOOKUP(P1028,[1]Sheet1!$A$1:$C$40,3,FALSE)</f>
        <v>Herbicide</v>
      </c>
    </row>
    <row r="1029" spans="1:18" ht="22" customHeight="1" x14ac:dyDescent="0.3">
      <c r="A1029" s="2">
        <v>43219</v>
      </c>
      <c r="B1029" s="12" t="str">
        <f t="shared" si="258"/>
        <v>April, 2018</v>
      </c>
      <c r="C1029" s="12" t="str">
        <f t="shared" si="259"/>
        <v>April, 2018´</v>
      </c>
      <c r="D1029" s="3" t="s">
        <v>37</v>
      </c>
      <c r="E1029" s="9" t="s">
        <v>1939</v>
      </c>
      <c r="F1029" s="3" t="s">
        <v>20</v>
      </c>
      <c r="G1029" s="3" t="s">
        <v>171</v>
      </c>
      <c r="H1029" s="3" t="s">
        <v>34</v>
      </c>
      <c r="I1029" s="3" t="s">
        <v>21</v>
      </c>
      <c r="J1029" s="3" t="s">
        <v>29</v>
      </c>
      <c r="K1029" s="3" t="s">
        <v>839</v>
      </c>
      <c r="L1029" s="4">
        <v>74800</v>
      </c>
      <c r="M1029" s="4">
        <v>74.8</v>
      </c>
      <c r="N1029" s="4">
        <v>198000</v>
      </c>
      <c r="O1029">
        <f t="shared" si="253"/>
        <v>2.6470588235294117</v>
      </c>
      <c r="P1029" t="str">
        <f t="shared" si="256"/>
        <v>2,4-Dichlorophenoxyacetic acid</v>
      </c>
      <c r="Q1029" t="str">
        <f>VLOOKUP(P1029,[1]Sheet1!$A$1:$C$40,2,FALSE)</f>
        <v>2,4 D</v>
      </c>
      <c r="R1029" t="str">
        <f>VLOOKUP(P1029,[1]Sheet1!$A$1:$C$40,3,FALSE)</f>
        <v>Herbicide</v>
      </c>
    </row>
    <row r="1030" spans="1:18" ht="22" customHeight="1" x14ac:dyDescent="0.3">
      <c r="A1030" s="5">
        <v>43219</v>
      </c>
      <c r="B1030" s="12" t="str">
        <f t="shared" si="258"/>
        <v>April, 2018</v>
      </c>
      <c r="C1030" s="12" t="str">
        <f t="shared" si="259"/>
        <v>April, 2018´</v>
      </c>
      <c r="D1030" s="6" t="s">
        <v>37</v>
      </c>
      <c r="E1030" s="13" t="s">
        <v>1939</v>
      </c>
      <c r="F1030" s="6" t="s">
        <v>20</v>
      </c>
      <c r="G1030" s="6" t="s">
        <v>449</v>
      </c>
      <c r="H1030" s="6" t="s">
        <v>73</v>
      </c>
      <c r="I1030" s="6" t="s">
        <v>21</v>
      </c>
      <c r="J1030" s="6" t="s">
        <v>102</v>
      </c>
      <c r="K1030" s="6" t="s">
        <v>840</v>
      </c>
      <c r="L1030" s="7">
        <v>101478</v>
      </c>
      <c r="M1030" s="7">
        <v>101.48</v>
      </c>
      <c r="N1030" s="7">
        <v>388000</v>
      </c>
      <c r="O1030">
        <f t="shared" si="253"/>
        <v>3.8234888350184275</v>
      </c>
      <c r="P1030" t="str">
        <f t="shared" si="256"/>
        <v>Isopropylamine</v>
      </c>
      <c r="Q1030" t="str">
        <f>VLOOKUP(P1030,[1]Sheet1!$A$1:$C$40,2,FALSE)</f>
        <v>Not Identified</v>
      </c>
      <c r="R1030" t="str">
        <f>VLOOKUP(P1030,[1]Sheet1!$A$1:$C$40,3,FALSE)</f>
        <v>General Chemical</v>
      </c>
    </row>
    <row r="1031" spans="1:18" ht="22" customHeight="1" x14ac:dyDescent="0.3">
      <c r="A1031" s="2">
        <v>43219</v>
      </c>
      <c r="B1031" s="12" t="str">
        <f t="shared" si="258"/>
        <v>April, 2018</v>
      </c>
      <c r="C1031" s="12" t="str">
        <f t="shared" si="259"/>
        <v>April, 2018´</v>
      </c>
      <c r="D1031" s="3" t="s">
        <v>37</v>
      </c>
      <c r="E1031" s="9" t="s">
        <v>1939</v>
      </c>
      <c r="F1031" s="3" t="s">
        <v>20</v>
      </c>
      <c r="G1031" s="3" t="s">
        <v>171</v>
      </c>
      <c r="H1031" s="3" t="s">
        <v>34</v>
      </c>
      <c r="I1031" s="3" t="s">
        <v>21</v>
      </c>
      <c r="J1031" s="3" t="s">
        <v>35</v>
      </c>
      <c r="K1031" s="3" t="s">
        <v>841</v>
      </c>
      <c r="L1031" s="4">
        <v>45984</v>
      </c>
      <c r="M1031" s="4">
        <v>45.98</v>
      </c>
      <c r="N1031" s="4">
        <v>2062000</v>
      </c>
      <c r="O1031">
        <f t="shared" si="253"/>
        <v>44.841684064022267</v>
      </c>
      <c r="P1031" t="str">
        <f t="shared" si="254"/>
        <v>Imidacloprid</v>
      </c>
      <c r="Q1031" t="str">
        <f>VLOOKUP(P1031,[1]Sheet1!$A$1:$C$40,2,FALSE)</f>
        <v>Nuprid</v>
      </c>
      <c r="R1031" t="str">
        <f>VLOOKUP(P1031,[1]Sheet1!$A$1:$C$40,3,FALSE)</f>
        <v>Insecticide</v>
      </c>
    </row>
    <row r="1032" spans="1:18" ht="22" customHeight="1" x14ac:dyDescent="0.3">
      <c r="A1032" s="5">
        <v>43217</v>
      </c>
      <c r="B1032" s="12" t="str">
        <f t="shared" si="258"/>
        <v>April, 2018</v>
      </c>
      <c r="C1032" s="12" t="str">
        <f t="shared" si="259"/>
        <v>April, 2018´</v>
      </c>
      <c r="D1032" s="6" t="s">
        <v>37</v>
      </c>
      <c r="E1032" s="13" t="s">
        <v>1939</v>
      </c>
      <c r="F1032" s="6" t="s">
        <v>20</v>
      </c>
      <c r="G1032" s="6" t="s">
        <v>171</v>
      </c>
      <c r="H1032" s="6" t="s">
        <v>34</v>
      </c>
      <c r="I1032" s="6" t="s">
        <v>812</v>
      </c>
      <c r="J1032" s="6" t="s">
        <v>35</v>
      </c>
      <c r="K1032" s="6" t="s">
        <v>842</v>
      </c>
      <c r="L1032" s="7">
        <v>16602</v>
      </c>
      <c r="M1032" s="7">
        <v>16.600000000000001</v>
      </c>
      <c r="N1032" s="7">
        <v>744000</v>
      </c>
      <c r="O1032">
        <f t="shared" si="253"/>
        <v>44.813877846042644</v>
      </c>
      <c r="P1032" t="str">
        <f t="shared" si="254"/>
        <v>Imidacloprid</v>
      </c>
      <c r="Q1032" t="str">
        <f>VLOOKUP(P1032,[1]Sheet1!$A$1:$C$40,2,FALSE)</f>
        <v>Nuprid</v>
      </c>
      <c r="R1032" t="str">
        <f>VLOOKUP(P1032,[1]Sheet1!$A$1:$C$40,3,FALSE)</f>
        <v>Insecticide</v>
      </c>
    </row>
    <row r="1033" spans="1:18" ht="22" customHeight="1" x14ac:dyDescent="0.3">
      <c r="A1033" s="2">
        <v>43217</v>
      </c>
      <c r="B1033" s="12" t="str">
        <f t="shared" si="258"/>
        <v>April, 2018</v>
      </c>
      <c r="C1033" s="12" t="str">
        <f t="shared" si="259"/>
        <v>April, 2018´</v>
      </c>
      <c r="D1033" s="3" t="s">
        <v>37</v>
      </c>
      <c r="E1033" s="9" t="s">
        <v>1939</v>
      </c>
      <c r="F1033" s="3" t="s">
        <v>20</v>
      </c>
      <c r="G1033" s="3" t="s">
        <v>38</v>
      </c>
      <c r="H1033" s="3" t="s">
        <v>39</v>
      </c>
      <c r="I1033" s="3" t="s">
        <v>812</v>
      </c>
      <c r="J1033" s="3" t="s">
        <v>40</v>
      </c>
      <c r="K1033" s="3" t="s">
        <v>843</v>
      </c>
      <c r="L1033" s="4">
        <v>21375</v>
      </c>
      <c r="M1033" s="4">
        <v>21.38</v>
      </c>
      <c r="N1033" s="4">
        <v>128000</v>
      </c>
      <c r="O1033">
        <f t="shared" si="253"/>
        <v>5.9883040935672511</v>
      </c>
      <c r="P1033" s="11" t="s">
        <v>1913</v>
      </c>
      <c r="Q1033" t="str">
        <f>VLOOKUP(P1033,[1]Sheet1!$A$1:$C$40,2,FALSE)</f>
        <v>Kaiso</v>
      </c>
      <c r="R1033" t="str">
        <f>VLOOKUP(P1033,[1]Sheet1!$A$1:$C$40,3,FALSE)</f>
        <v>Pesticide</v>
      </c>
    </row>
    <row r="1034" spans="1:18" ht="22" customHeight="1" x14ac:dyDescent="0.3">
      <c r="A1034" s="5">
        <v>43217</v>
      </c>
      <c r="B1034" s="12" t="str">
        <f t="shared" si="258"/>
        <v>April, 2018</v>
      </c>
      <c r="C1034" s="12" t="str">
        <f t="shared" si="259"/>
        <v>April, 2018´</v>
      </c>
      <c r="D1034" s="6" t="s">
        <v>37</v>
      </c>
      <c r="E1034" s="13" t="s">
        <v>1939</v>
      </c>
      <c r="F1034" s="6" t="s">
        <v>20</v>
      </c>
      <c r="G1034" s="6" t="s">
        <v>38</v>
      </c>
      <c r="H1034" s="6" t="s">
        <v>39</v>
      </c>
      <c r="I1034" s="6" t="s">
        <v>812</v>
      </c>
      <c r="J1034" s="6" t="s">
        <v>40</v>
      </c>
      <c r="K1034" s="6" t="s">
        <v>844</v>
      </c>
      <c r="L1034" s="7">
        <v>42750</v>
      </c>
      <c r="M1034" s="7">
        <v>42.75</v>
      </c>
      <c r="N1034" s="7">
        <v>256000</v>
      </c>
      <c r="O1034">
        <f t="shared" si="253"/>
        <v>5.9883040935672511</v>
      </c>
      <c r="P1034" t="str">
        <f t="shared" si="254"/>
        <v>Cyhalothrin</v>
      </c>
      <c r="Q1034" t="str">
        <f>VLOOKUP(P1034,[1]Sheet1!$A$1:$C$40,2,FALSE)</f>
        <v>Kaiso</v>
      </c>
      <c r="R1034" t="str">
        <f>VLOOKUP(P1034,[1]Sheet1!$A$1:$C$40,3,FALSE)</f>
        <v>Pesticide</v>
      </c>
    </row>
    <row r="1035" spans="1:18" ht="22" customHeight="1" x14ac:dyDescent="0.3">
      <c r="A1035" s="2">
        <v>43217</v>
      </c>
      <c r="B1035" s="12" t="str">
        <f t="shared" si="258"/>
        <v>April, 2018</v>
      </c>
      <c r="C1035" s="12" t="str">
        <f t="shared" si="259"/>
        <v>April, 2018´</v>
      </c>
      <c r="D1035" s="3" t="s">
        <v>37</v>
      </c>
      <c r="E1035" s="9" t="s">
        <v>1939</v>
      </c>
      <c r="F1035" s="3" t="s">
        <v>20</v>
      </c>
      <c r="G1035" s="3" t="s">
        <v>173</v>
      </c>
      <c r="H1035" s="3" t="s">
        <v>174</v>
      </c>
      <c r="I1035" s="3" t="s">
        <v>812</v>
      </c>
      <c r="J1035" s="3" t="s">
        <v>165</v>
      </c>
      <c r="K1035" s="3" t="s">
        <v>845</v>
      </c>
      <c r="L1035" s="4">
        <v>21680</v>
      </c>
      <c r="M1035" s="4">
        <v>21.68</v>
      </c>
      <c r="N1035" s="4">
        <v>1090000</v>
      </c>
      <c r="O1035">
        <f t="shared" si="253"/>
        <v>50.276752767527675</v>
      </c>
      <c r="P1035" t="str">
        <f>IF(ISNUMBER(SEARCH("CIPERMET",K1035)),"Cypermethrin",IF(ISNUMBER(SEARCH("MANFIL",K1035)),"Mancozeb",IF(ISNUMBER(SEARCH("ISOPROPYLAMINE",K1035)),"Isopropylamine",IF(ISNUMBER(SEARCH("CARBENDAZIN",K1035)),"Carbendazin",IF(ISNUMBER(SEARCH("CHLORPYRIFOS",K1035)),"Chlorpyrifos","FIX IT")))))</f>
        <v>Cypermethrin</v>
      </c>
      <c r="Q1035" t="str">
        <f>VLOOKUP(P1035,[1]Sheet1!$A$1:$C$40,2,FALSE)</f>
        <v>Not Identified</v>
      </c>
      <c r="R1035" t="str">
        <f>VLOOKUP(P1035,[1]Sheet1!$A$1:$C$40,3,FALSE)</f>
        <v>Insecticide</v>
      </c>
    </row>
    <row r="1036" spans="1:18" ht="22" customHeight="1" x14ac:dyDescent="0.3">
      <c r="A1036" s="5">
        <v>43217</v>
      </c>
      <c r="B1036" s="12" t="str">
        <f t="shared" si="258"/>
        <v>April, 2018</v>
      </c>
      <c r="C1036" s="12" t="str">
        <f t="shared" si="259"/>
        <v>April, 2018´</v>
      </c>
      <c r="D1036" s="6" t="s">
        <v>37</v>
      </c>
      <c r="E1036" s="13" t="s">
        <v>1939</v>
      </c>
      <c r="F1036" s="6" t="s">
        <v>20</v>
      </c>
      <c r="G1036" s="6" t="s">
        <v>171</v>
      </c>
      <c r="H1036" s="6" t="s">
        <v>34</v>
      </c>
      <c r="I1036" s="6" t="s">
        <v>812</v>
      </c>
      <c r="J1036" s="6" t="s">
        <v>35</v>
      </c>
      <c r="K1036" s="6" t="s">
        <v>846</v>
      </c>
      <c r="L1036" s="7">
        <v>45984</v>
      </c>
      <c r="M1036" s="7">
        <v>45.98</v>
      </c>
      <c r="N1036" s="7">
        <v>2062000</v>
      </c>
      <c r="O1036">
        <f t="shared" si="253"/>
        <v>44.841684064022267</v>
      </c>
      <c r="P1036" t="str">
        <f t="shared" si="254"/>
        <v>Imidacloprid</v>
      </c>
      <c r="Q1036" t="str">
        <f>VLOOKUP(P1036,[1]Sheet1!$A$1:$C$40,2,FALSE)</f>
        <v>Nuprid</v>
      </c>
      <c r="R1036" t="str">
        <f>VLOOKUP(P1036,[1]Sheet1!$A$1:$C$40,3,FALSE)</f>
        <v>Insecticide</v>
      </c>
    </row>
    <row r="1037" spans="1:18" ht="22" customHeight="1" x14ac:dyDescent="0.3">
      <c r="A1037" s="5">
        <v>43215</v>
      </c>
      <c r="B1037" s="12" t="str">
        <f t="shared" si="258"/>
        <v>April, 2018</v>
      </c>
      <c r="C1037" s="12" t="str">
        <f t="shared" si="259"/>
        <v>April, 2018´</v>
      </c>
      <c r="D1037" s="6" t="s">
        <v>37</v>
      </c>
      <c r="E1037" s="9" t="s">
        <v>1939</v>
      </c>
      <c r="F1037" s="6" t="s">
        <v>20</v>
      </c>
      <c r="G1037" s="6" t="s">
        <v>42</v>
      </c>
      <c r="H1037" s="6" t="s">
        <v>43</v>
      </c>
      <c r="I1037" s="6" t="s">
        <v>21</v>
      </c>
      <c r="J1037" s="6" t="s">
        <v>702</v>
      </c>
      <c r="K1037" s="6" t="s">
        <v>847</v>
      </c>
      <c r="L1037" s="7">
        <v>20956</v>
      </c>
      <c r="M1037" s="7">
        <v>20.96</v>
      </c>
      <c r="N1037" s="7">
        <v>1526000</v>
      </c>
      <c r="O1037">
        <f t="shared" si="253"/>
        <v>72.819240313036843</v>
      </c>
      <c r="P1037" s="11" t="s">
        <v>1925</v>
      </c>
      <c r="Q1037" t="str">
        <f>VLOOKUP(P1037,[1]Sheet1!$A$1:$C$40,2,FALSE)</f>
        <v>Not Identified</v>
      </c>
      <c r="R1037" t="str">
        <f>VLOOKUP(P1037,[1]Sheet1!$A$1:$C$40,3,FALSE)</f>
        <v>Insecticide</v>
      </c>
    </row>
    <row r="1038" spans="1:18" ht="22" customHeight="1" x14ac:dyDescent="0.3">
      <c r="A1038" s="2">
        <v>43211</v>
      </c>
      <c r="B1038" s="12" t="str">
        <f t="shared" si="258"/>
        <v>April, 2018</v>
      </c>
      <c r="C1038" s="12" t="str">
        <f t="shared" si="259"/>
        <v>April, 2018´</v>
      </c>
      <c r="D1038" s="3" t="s">
        <v>37</v>
      </c>
      <c r="E1038" s="13" t="s">
        <v>1939</v>
      </c>
      <c r="F1038" s="3" t="s">
        <v>20</v>
      </c>
      <c r="G1038" s="3" t="s">
        <v>792</v>
      </c>
      <c r="H1038" s="3" t="s">
        <v>793</v>
      </c>
      <c r="I1038" s="3" t="s">
        <v>21</v>
      </c>
      <c r="J1038" s="3" t="s">
        <v>16</v>
      </c>
      <c r="K1038" s="3" t="s">
        <v>848</v>
      </c>
      <c r="L1038" s="4">
        <v>24408</v>
      </c>
      <c r="M1038" s="4">
        <v>24.41</v>
      </c>
      <c r="N1038" s="4">
        <v>369000</v>
      </c>
      <c r="O1038">
        <f t="shared" si="253"/>
        <v>15.117994100294986</v>
      </c>
      <c r="P1038" t="str">
        <f>IF(ISNUMBER(SEARCH("FLUAZINAN",K1038)),"Fluazinan",IF(ISNUMBER(SEARCH("CYPERMETHRIN",K1038)),"Cypermethrin",IF(ISNUMBER(SEARCH("IMAZETAPIR",K1038)),"Imazethapyr",IF(ISNUMBER(SEARCH("FIPRONIL",K1038)),"Fipronil","FIX IT"))))</f>
        <v>Imazethapyr</v>
      </c>
      <c r="Q1038" t="str">
        <f>VLOOKUP(P1038,[1]Sheet1!$A$1:$C$40,2,FALSE)</f>
        <v>Kyte</v>
      </c>
      <c r="R1038" t="str">
        <f>VLOOKUP(P1038,[1]Sheet1!$A$1:$C$40,3,FALSE)</f>
        <v>Herbicide</v>
      </c>
    </row>
    <row r="1039" spans="1:18" ht="22" customHeight="1" x14ac:dyDescent="0.3">
      <c r="A1039" s="5">
        <v>43211</v>
      </c>
      <c r="B1039" s="12" t="str">
        <f t="shared" si="258"/>
        <v>April, 2018</v>
      </c>
      <c r="C1039" s="12" t="str">
        <f t="shared" si="259"/>
        <v>April, 2018´</v>
      </c>
      <c r="D1039" s="6" t="s">
        <v>37</v>
      </c>
      <c r="E1039" s="9" t="s">
        <v>1939</v>
      </c>
      <c r="F1039" s="6" t="s">
        <v>20</v>
      </c>
      <c r="G1039" s="6" t="s">
        <v>792</v>
      </c>
      <c r="H1039" s="6" t="s">
        <v>14</v>
      </c>
      <c r="I1039" s="6" t="s">
        <v>21</v>
      </c>
      <c r="J1039" s="6" t="s">
        <v>326</v>
      </c>
      <c r="K1039" s="6" t="s">
        <v>849</v>
      </c>
      <c r="L1039" s="7">
        <v>13440</v>
      </c>
      <c r="M1039" s="7">
        <v>13.44</v>
      </c>
      <c r="N1039" s="7">
        <v>225000</v>
      </c>
      <c r="O1039">
        <f t="shared" si="253"/>
        <v>16.741071428571427</v>
      </c>
      <c r="P1039" t="str">
        <f>IF(ISNUMBER(SEARCH("XYLENE",K1039)),"Xylene",IF(ISNUMBER(SEARCH("PARAQUAT",K1039)),"Paraquat",IF(ISNUMBER(SEARCH("LUFENURON",K1039)),"Lufenuron",IF(ISNUMBER(SEARCH("CLETHODIM",K1039)),"Clethodim",IF(ISNUMBER(SEARCH("ABAMECTIN",K1039)),"Abamectin")))))</f>
        <v>Abamectin</v>
      </c>
      <c r="Q1039" t="str">
        <f>VLOOKUP(P1039,[1]Sheet1!$A$1:$C$40,2,FALSE)</f>
        <v>Not Identified</v>
      </c>
      <c r="R1039" t="str">
        <f>VLOOKUP(P1039,[1]Sheet1!$A$1:$C$40,3,FALSE)</f>
        <v>Insecticide</v>
      </c>
    </row>
    <row r="1040" spans="1:18" ht="22" customHeight="1" x14ac:dyDescent="0.3">
      <c r="A1040" s="2">
        <v>43211</v>
      </c>
      <c r="B1040" s="12" t="str">
        <f t="shared" si="258"/>
        <v>April, 2018</v>
      </c>
      <c r="C1040" s="12" t="str">
        <f t="shared" si="259"/>
        <v>April, 2018´</v>
      </c>
      <c r="D1040" s="3" t="s">
        <v>37</v>
      </c>
      <c r="E1040" s="13" t="s">
        <v>1939</v>
      </c>
      <c r="F1040" s="3" t="s">
        <v>20</v>
      </c>
      <c r="G1040" s="3" t="s">
        <v>180</v>
      </c>
      <c r="H1040" s="3" t="s">
        <v>14</v>
      </c>
      <c r="I1040" s="3" t="s">
        <v>21</v>
      </c>
      <c r="J1040" s="3" t="s">
        <v>31</v>
      </c>
      <c r="K1040" s="3" t="s">
        <v>850</v>
      </c>
      <c r="L1040" s="4">
        <v>18180</v>
      </c>
      <c r="M1040" s="4">
        <v>18.18</v>
      </c>
      <c r="N1040" s="4">
        <v>259000</v>
      </c>
      <c r="O1040">
        <f t="shared" si="253"/>
        <v>14.246424642464246</v>
      </c>
      <c r="P1040" t="str">
        <f t="shared" ref="P1040:P1047" si="260">IF(ISNUMBER(SEARCH("CLORPIRIFOS",K1040)),"Chlorpyrifos",IF(ISNUMBER(SEARCH("TEBUCONAZOLE",K1040)),"Tebuconazole",IF(ISNUMBER(SEARCH("ACID",K1040)),"2,4-Dichlorophenoxyacetic acid",IF(ISNUMBER(SEARCH("ACETAMIPRID",K1040)),"Acetamiprid",IF(ISNUMBER(SEARCH("NUFURON",K1040)),"Metsulfuron",IF(ISNUMBER(SEARCH("MONOISOPROPYLAMINE",K1040)),"Isopropylamine","FIX IT"))))))</f>
        <v>Tebuconazole</v>
      </c>
      <c r="Q1040" t="str">
        <f>VLOOKUP(P1040,[1]Sheet1!$A$1:$C$40,2,FALSE)</f>
        <v>Torque</v>
      </c>
      <c r="R1040" t="str">
        <f>VLOOKUP(P1040,[1]Sheet1!$A$1:$C$40,3,FALSE)</f>
        <v>Fungicide</v>
      </c>
    </row>
    <row r="1041" spans="1:18" ht="22" customHeight="1" x14ac:dyDescent="0.3">
      <c r="A1041" s="5">
        <v>43211</v>
      </c>
      <c r="B1041" s="12" t="str">
        <f t="shared" si="258"/>
        <v>April, 2018</v>
      </c>
      <c r="C1041" s="12" t="str">
        <f t="shared" si="259"/>
        <v>April, 2018´</v>
      </c>
      <c r="D1041" s="6" t="s">
        <v>37</v>
      </c>
      <c r="E1041" s="9" t="s">
        <v>1939</v>
      </c>
      <c r="F1041" s="6" t="s">
        <v>20</v>
      </c>
      <c r="G1041" s="6" t="s">
        <v>53</v>
      </c>
      <c r="H1041" s="6" t="s">
        <v>14</v>
      </c>
      <c r="I1041" s="6" t="s">
        <v>21</v>
      </c>
      <c r="J1041" s="6" t="s">
        <v>54</v>
      </c>
      <c r="K1041" s="6" t="s">
        <v>851</v>
      </c>
      <c r="L1041" s="7">
        <v>30180</v>
      </c>
      <c r="M1041" s="7">
        <v>30.18</v>
      </c>
      <c r="N1041" s="7">
        <v>456000</v>
      </c>
      <c r="O1041">
        <f t="shared" si="253"/>
        <v>15.109343936381709</v>
      </c>
      <c r="P1041" t="s">
        <v>1914</v>
      </c>
      <c r="Q1041" t="str">
        <f>VLOOKUP(P1041,[1]Sheet1!$A$1:$C$40,2,FALSE)</f>
        <v>Fluazinan Pestanal</v>
      </c>
      <c r="R1041" t="str">
        <f>VLOOKUP(P1041,[1]Sheet1!$A$1:$C$40,3,FALSE)</f>
        <v>Fungicide</v>
      </c>
    </row>
    <row r="1042" spans="1:18" ht="22" customHeight="1" x14ac:dyDescent="0.3">
      <c r="A1042" s="2">
        <v>43210</v>
      </c>
      <c r="B1042" s="12" t="str">
        <f t="shared" si="258"/>
        <v>April, 2018</v>
      </c>
      <c r="C1042" s="12" t="str">
        <f t="shared" si="259"/>
        <v>April, 2018´</v>
      </c>
      <c r="D1042" s="3" t="s">
        <v>37</v>
      </c>
      <c r="E1042" s="13" t="s">
        <v>1939</v>
      </c>
      <c r="F1042" s="3" t="s">
        <v>20</v>
      </c>
      <c r="G1042" s="3" t="s">
        <v>42</v>
      </c>
      <c r="H1042" s="3" t="s">
        <v>43</v>
      </c>
      <c r="I1042" s="3" t="s">
        <v>812</v>
      </c>
      <c r="J1042" s="3" t="s">
        <v>44</v>
      </c>
      <c r="K1042" s="3" t="s">
        <v>852</v>
      </c>
      <c r="L1042" s="4">
        <v>105901</v>
      </c>
      <c r="M1042" s="4">
        <v>105.9</v>
      </c>
      <c r="N1042" s="4">
        <v>4142000</v>
      </c>
      <c r="O1042">
        <f t="shared" si="253"/>
        <v>39.112000830964767</v>
      </c>
      <c r="P1042" t="str">
        <f t="shared" si="260"/>
        <v>Chlorpyrifos</v>
      </c>
      <c r="Q1042" t="str">
        <f>VLOOKUP(P1042,[1]Sheet1!$A$1:$C$40,2,FALSE)</f>
        <v>Agripec</v>
      </c>
      <c r="R1042" t="str">
        <f>VLOOKUP(P1042,[1]Sheet1!$A$1:$C$40,3,FALSE)</f>
        <v>Pesticide</v>
      </c>
    </row>
    <row r="1043" spans="1:18" ht="22" customHeight="1" x14ac:dyDescent="0.3">
      <c r="A1043" s="5">
        <v>43210</v>
      </c>
      <c r="B1043" s="12" t="str">
        <f t="shared" si="258"/>
        <v>April, 2018</v>
      </c>
      <c r="C1043" s="12" t="str">
        <f t="shared" si="259"/>
        <v>April, 2018´</v>
      </c>
      <c r="D1043" s="6" t="s">
        <v>37</v>
      </c>
      <c r="E1043" s="9" t="s">
        <v>1939</v>
      </c>
      <c r="F1043" s="6" t="s">
        <v>20</v>
      </c>
      <c r="G1043" s="6" t="s">
        <v>38</v>
      </c>
      <c r="H1043" s="6" t="s">
        <v>39</v>
      </c>
      <c r="I1043" s="6" t="s">
        <v>812</v>
      </c>
      <c r="J1043" s="6" t="s">
        <v>40</v>
      </c>
      <c r="K1043" s="6" t="s">
        <v>853</v>
      </c>
      <c r="L1043" s="7">
        <v>21375</v>
      </c>
      <c r="M1043" s="7">
        <v>21.38</v>
      </c>
      <c r="N1043" s="7">
        <v>128000</v>
      </c>
      <c r="O1043">
        <f t="shared" si="253"/>
        <v>5.9883040935672511</v>
      </c>
      <c r="P1043" s="11" t="s">
        <v>1913</v>
      </c>
      <c r="Q1043" t="str">
        <f>VLOOKUP(P1043,[1]Sheet1!$A$1:$C$40,2,FALSE)</f>
        <v>Kaiso</v>
      </c>
      <c r="R1043" t="str">
        <f>VLOOKUP(P1043,[1]Sheet1!$A$1:$C$40,3,FALSE)</f>
        <v>Pesticide</v>
      </c>
    </row>
    <row r="1044" spans="1:18" ht="22" customHeight="1" x14ac:dyDescent="0.3">
      <c r="A1044" s="2">
        <v>43209</v>
      </c>
      <c r="B1044" s="12" t="str">
        <f t="shared" si="258"/>
        <v>April, 2018</v>
      </c>
      <c r="C1044" s="12" t="str">
        <f t="shared" si="259"/>
        <v>April, 2018´</v>
      </c>
      <c r="D1044" s="3" t="s">
        <v>37</v>
      </c>
      <c r="E1044" s="13" t="s">
        <v>1939</v>
      </c>
      <c r="F1044" s="3" t="s">
        <v>20</v>
      </c>
      <c r="G1044" s="3" t="s">
        <v>579</v>
      </c>
      <c r="H1044" s="3" t="s">
        <v>28</v>
      </c>
      <c r="I1044" s="3" t="s">
        <v>21</v>
      </c>
      <c r="J1044" s="3" t="s">
        <v>29</v>
      </c>
      <c r="K1044" s="3" t="s">
        <v>854</v>
      </c>
      <c r="L1044" s="4">
        <v>143220</v>
      </c>
      <c r="M1044" s="4">
        <v>143.22</v>
      </c>
      <c r="N1044" s="4">
        <v>2592000</v>
      </c>
      <c r="O1044">
        <f t="shared" si="253"/>
        <v>18.098031001256807</v>
      </c>
      <c r="P1044" t="str">
        <f t="shared" si="260"/>
        <v>2,4-Dichlorophenoxyacetic acid</v>
      </c>
      <c r="Q1044" t="str">
        <f>VLOOKUP(P1044,[1]Sheet1!$A$1:$C$40,2,FALSE)</f>
        <v>2,4 D</v>
      </c>
      <c r="R1044" t="str">
        <f>VLOOKUP(P1044,[1]Sheet1!$A$1:$C$40,3,FALSE)</f>
        <v>Herbicide</v>
      </c>
    </row>
    <row r="1045" spans="1:18" ht="22" customHeight="1" x14ac:dyDescent="0.3">
      <c r="A1045" s="5">
        <v>43207</v>
      </c>
      <c r="B1045" s="12" t="str">
        <f t="shared" si="258"/>
        <v>April, 2018</v>
      </c>
      <c r="C1045" s="12" t="str">
        <f t="shared" si="259"/>
        <v>April, 2018´</v>
      </c>
      <c r="D1045" s="6" t="s">
        <v>37</v>
      </c>
      <c r="E1045" s="9" t="s">
        <v>1939</v>
      </c>
      <c r="F1045" s="6" t="s">
        <v>20</v>
      </c>
      <c r="G1045" s="6" t="s">
        <v>42</v>
      </c>
      <c r="H1045" s="6" t="s">
        <v>43</v>
      </c>
      <c r="I1045" s="6" t="s">
        <v>21</v>
      </c>
      <c r="J1045" s="6" t="s">
        <v>44</v>
      </c>
      <c r="K1045" s="6" t="s">
        <v>855</v>
      </c>
      <c r="L1045" s="7">
        <v>84699</v>
      </c>
      <c r="M1045" s="7">
        <v>84.7</v>
      </c>
      <c r="N1045" s="7">
        <v>3313000</v>
      </c>
      <c r="O1045">
        <f t="shared" si="253"/>
        <v>39.114983647976956</v>
      </c>
      <c r="P1045" t="str">
        <f t="shared" si="260"/>
        <v>Chlorpyrifos</v>
      </c>
      <c r="Q1045" t="str">
        <f>VLOOKUP(P1045,[1]Sheet1!$A$1:$C$40,2,FALSE)</f>
        <v>Agripec</v>
      </c>
      <c r="R1045" t="str">
        <f>VLOOKUP(P1045,[1]Sheet1!$A$1:$C$40,3,FALSE)</f>
        <v>Pesticide</v>
      </c>
    </row>
    <row r="1046" spans="1:18" ht="22" customHeight="1" x14ac:dyDescent="0.3">
      <c r="A1046" s="2">
        <v>43204</v>
      </c>
      <c r="B1046" s="12" t="str">
        <f t="shared" si="258"/>
        <v>April, 2018</v>
      </c>
      <c r="C1046" s="12" t="str">
        <f t="shared" si="259"/>
        <v>April, 2018´</v>
      </c>
      <c r="D1046" s="3" t="s">
        <v>37</v>
      </c>
      <c r="E1046" s="13" t="s">
        <v>1939</v>
      </c>
      <c r="F1046" s="3" t="s">
        <v>20</v>
      </c>
      <c r="G1046" s="3" t="s">
        <v>792</v>
      </c>
      <c r="H1046" s="3" t="s">
        <v>14</v>
      </c>
      <c r="I1046" s="3" t="s">
        <v>21</v>
      </c>
      <c r="J1046" s="3" t="s">
        <v>643</v>
      </c>
      <c r="K1046" s="3" t="s">
        <v>856</v>
      </c>
      <c r="L1046" s="4">
        <v>75480</v>
      </c>
      <c r="M1046" s="4">
        <v>75.48</v>
      </c>
      <c r="N1046" s="4">
        <v>381000</v>
      </c>
      <c r="O1046">
        <f t="shared" si="253"/>
        <v>5.0476947535771064</v>
      </c>
      <c r="P1046" s="11" t="s">
        <v>1926</v>
      </c>
      <c r="Q1046" t="str">
        <f>VLOOKUP(P1046,[1]Sheet1!$A$1:$C$40,2,FALSE)</f>
        <v>Not Identified</v>
      </c>
      <c r="R1046" t="str">
        <f>VLOOKUP(P1046,[1]Sheet1!$A$1:$C$40,3,FALSE)</f>
        <v>Insecticide</v>
      </c>
    </row>
    <row r="1047" spans="1:18" ht="22" customHeight="1" x14ac:dyDescent="0.3">
      <c r="A1047" s="5">
        <v>43202</v>
      </c>
      <c r="B1047" s="12" t="str">
        <f t="shared" si="258"/>
        <v>April, 2018</v>
      </c>
      <c r="C1047" s="12" t="str">
        <f t="shared" si="259"/>
        <v>April, 2018´</v>
      </c>
      <c r="D1047" s="6" t="s">
        <v>37</v>
      </c>
      <c r="E1047" s="9" t="s">
        <v>1939</v>
      </c>
      <c r="F1047" s="6" t="s">
        <v>20</v>
      </c>
      <c r="G1047" s="6" t="s">
        <v>42</v>
      </c>
      <c r="H1047" s="6" t="s">
        <v>43</v>
      </c>
      <c r="I1047" s="6" t="s">
        <v>812</v>
      </c>
      <c r="J1047" s="6" t="s">
        <v>44</v>
      </c>
      <c r="K1047" s="6" t="s">
        <v>857</v>
      </c>
      <c r="L1047" s="7">
        <v>127098</v>
      </c>
      <c r="M1047" s="7">
        <v>127.1</v>
      </c>
      <c r="N1047" s="7">
        <v>4971000</v>
      </c>
      <c r="O1047">
        <f t="shared" si="253"/>
        <v>39.111551715998679</v>
      </c>
      <c r="P1047" t="str">
        <f t="shared" si="260"/>
        <v>Chlorpyrifos</v>
      </c>
      <c r="Q1047" t="str">
        <f>VLOOKUP(P1047,[1]Sheet1!$A$1:$C$40,2,FALSE)</f>
        <v>Agripec</v>
      </c>
      <c r="R1047" t="str">
        <f>VLOOKUP(P1047,[1]Sheet1!$A$1:$C$40,3,FALSE)</f>
        <v>Pesticide</v>
      </c>
    </row>
    <row r="1048" spans="1:18" ht="22" customHeight="1" x14ac:dyDescent="0.3">
      <c r="A1048" s="2">
        <v>43202</v>
      </c>
      <c r="B1048" s="12" t="str">
        <f t="shared" si="258"/>
        <v>April, 2018</v>
      </c>
      <c r="C1048" s="12" t="str">
        <f t="shared" si="259"/>
        <v>April, 2018´</v>
      </c>
      <c r="D1048" s="3" t="s">
        <v>37</v>
      </c>
      <c r="E1048" s="13" t="s">
        <v>1939</v>
      </c>
      <c r="F1048" s="3" t="s">
        <v>20</v>
      </c>
      <c r="G1048" s="3" t="s">
        <v>38</v>
      </c>
      <c r="H1048" s="3" t="s">
        <v>39</v>
      </c>
      <c r="I1048" s="3" t="s">
        <v>812</v>
      </c>
      <c r="J1048" s="3" t="s">
        <v>40</v>
      </c>
      <c r="K1048" s="3" t="s">
        <v>858</v>
      </c>
      <c r="L1048" s="4">
        <v>21375</v>
      </c>
      <c r="M1048" s="4">
        <v>21.38</v>
      </c>
      <c r="N1048" s="4">
        <v>128000</v>
      </c>
      <c r="O1048">
        <f t="shared" si="253"/>
        <v>5.9883040935672511</v>
      </c>
      <c r="P1048" t="str">
        <f t="shared" si="254"/>
        <v>Cyhalothrin</v>
      </c>
      <c r="Q1048" t="str">
        <f>VLOOKUP(P1048,[1]Sheet1!$A$1:$C$40,2,FALSE)</f>
        <v>Kaiso</v>
      </c>
      <c r="R1048" t="str">
        <f>VLOOKUP(P1048,[1]Sheet1!$A$1:$C$40,3,FALSE)</f>
        <v>Pesticide</v>
      </c>
    </row>
    <row r="1049" spans="1:18" ht="22" customHeight="1" x14ac:dyDescent="0.3">
      <c r="A1049" s="5">
        <v>43202</v>
      </c>
      <c r="B1049" s="12" t="str">
        <f t="shared" si="258"/>
        <v>April, 2018</v>
      </c>
      <c r="C1049" s="12" t="str">
        <f t="shared" si="259"/>
        <v>April, 2018´</v>
      </c>
      <c r="D1049" s="6" t="s">
        <v>37</v>
      </c>
      <c r="E1049" s="9" t="s">
        <v>1939</v>
      </c>
      <c r="F1049" s="6" t="s">
        <v>20</v>
      </c>
      <c r="G1049" s="6" t="s">
        <v>42</v>
      </c>
      <c r="H1049" s="6" t="s">
        <v>43</v>
      </c>
      <c r="I1049" s="6" t="s">
        <v>812</v>
      </c>
      <c r="J1049" s="6" t="s">
        <v>44</v>
      </c>
      <c r="K1049" s="6" t="s">
        <v>859</v>
      </c>
      <c r="L1049" s="7">
        <v>63552</v>
      </c>
      <c r="M1049" s="7">
        <v>63.55</v>
      </c>
      <c r="N1049" s="7">
        <v>2485000</v>
      </c>
      <c r="O1049">
        <f t="shared" si="253"/>
        <v>39.101837865055387</v>
      </c>
      <c r="P1049" t="str">
        <f>IF(ISNUMBER(SEARCH("CLORPIRIFOS",K1049)),"Chlorpyrifos",IF(ISNUMBER(SEARCH("TEBUCONAZOLE",K1049)),"Tebuconazole",IF(ISNUMBER(SEARCH("ACID",K1049)),"2,4-Dichlorophenoxyacetic acid",IF(ISNUMBER(SEARCH("ACETAMIPRID",K1049)),"Acetamiprid",IF(ISNUMBER(SEARCH("NUFURON",K1049)),"Metsulfuron",IF(ISNUMBER(SEARCH("MONOISOPROPYLAMINE",K1049)),"Isopropylamine","FIX IT"))))))</f>
        <v>Chlorpyrifos</v>
      </c>
      <c r="Q1049" t="str">
        <f>VLOOKUP(P1049,[1]Sheet1!$A$1:$C$40,2,FALSE)</f>
        <v>Agripec</v>
      </c>
      <c r="R1049" t="str">
        <f>VLOOKUP(P1049,[1]Sheet1!$A$1:$C$40,3,FALSE)</f>
        <v>Pesticide</v>
      </c>
    </row>
    <row r="1050" spans="1:18" ht="22" customHeight="1" x14ac:dyDescent="0.3">
      <c r="A1050" s="2">
        <v>43202</v>
      </c>
      <c r="B1050" s="12" t="str">
        <f t="shared" si="258"/>
        <v>April, 2018</v>
      </c>
      <c r="C1050" s="12" t="str">
        <f t="shared" si="259"/>
        <v>April, 2018´</v>
      </c>
      <c r="D1050" s="3" t="s">
        <v>37</v>
      </c>
      <c r="E1050" s="13" t="s">
        <v>1939</v>
      </c>
      <c r="F1050" s="3" t="s">
        <v>20</v>
      </c>
      <c r="G1050" s="3" t="s">
        <v>38</v>
      </c>
      <c r="H1050" s="3" t="s">
        <v>43</v>
      </c>
      <c r="I1050" s="3" t="s">
        <v>812</v>
      </c>
      <c r="J1050" s="3" t="s">
        <v>40</v>
      </c>
      <c r="K1050" s="3" t="s">
        <v>860</v>
      </c>
      <c r="L1050" s="4">
        <v>42750</v>
      </c>
      <c r="M1050" s="4">
        <v>42.75</v>
      </c>
      <c r="N1050" s="4">
        <v>256000</v>
      </c>
      <c r="O1050">
        <f t="shared" si="253"/>
        <v>5.9883040935672511</v>
      </c>
      <c r="P1050" t="str">
        <f t="shared" si="254"/>
        <v>Cyhalothrin</v>
      </c>
      <c r="Q1050" t="str">
        <f>VLOOKUP(P1050,[1]Sheet1!$A$1:$C$40,2,FALSE)</f>
        <v>Kaiso</v>
      </c>
      <c r="R1050" t="str">
        <f>VLOOKUP(P1050,[1]Sheet1!$A$1:$C$40,3,FALSE)</f>
        <v>Pesticide</v>
      </c>
    </row>
    <row r="1051" spans="1:18" ht="22" customHeight="1" x14ac:dyDescent="0.3">
      <c r="A1051" s="2">
        <v>43201</v>
      </c>
      <c r="B1051" s="12" t="str">
        <f t="shared" si="258"/>
        <v>April, 2018</v>
      </c>
      <c r="C1051" s="12" t="str">
        <f t="shared" si="259"/>
        <v>April, 2018´</v>
      </c>
      <c r="D1051" s="3" t="s">
        <v>37</v>
      </c>
      <c r="E1051" s="9" t="s">
        <v>1939</v>
      </c>
      <c r="F1051" s="3" t="s">
        <v>20</v>
      </c>
      <c r="G1051" s="3" t="s">
        <v>42</v>
      </c>
      <c r="H1051" s="3" t="s">
        <v>43</v>
      </c>
      <c r="I1051" s="3" t="s">
        <v>21</v>
      </c>
      <c r="J1051" s="3" t="s">
        <v>702</v>
      </c>
      <c r="K1051" s="3" t="s">
        <v>861</v>
      </c>
      <c r="L1051" s="4">
        <v>20975</v>
      </c>
      <c r="M1051" s="4">
        <v>20.98</v>
      </c>
      <c r="N1051" s="4">
        <v>1528000</v>
      </c>
      <c r="O1051">
        <f t="shared" si="253"/>
        <v>72.848629320619779</v>
      </c>
      <c r="P1051" s="11" t="s">
        <v>1925</v>
      </c>
      <c r="Q1051" t="str">
        <f>VLOOKUP(P1051,[1]Sheet1!$A$1:$C$40,2,FALSE)</f>
        <v>Not Identified</v>
      </c>
      <c r="R1051" t="str">
        <f>VLOOKUP(P1051,[1]Sheet1!$A$1:$C$40,3,FALSE)</f>
        <v>Insecticide</v>
      </c>
    </row>
    <row r="1052" spans="1:18" ht="22" customHeight="1" x14ac:dyDescent="0.3">
      <c r="A1052" s="5">
        <v>43197</v>
      </c>
      <c r="B1052" s="12" t="str">
        <f t="shared" si="258"/>
        <v>April, 2018</v>
      </c>
      <c r="C1052" s="12" t="str">
        <f t="shared" si="259"/>
        <v>April, 2018´</v>
      </c>
      <c r="D1052" s="6" t="s">
        <v>37</v>
      </c>
      <c r="E1052" s="13" t="s">
        <v>1939</v>
      </c>
      <c r="F1052" s="6" t="s">
        <v>20</v>
      </c>
      <c r="G1052" s="6" t="s">
        <v>171</v>
      </c>
      <c r="H1052" s="6" t="s">
        <v>34</v>
      </c>
      <c r="I1052" s="6" t="s">
        <v>21</v>
      </c>
      <c r="J1052" s="6" t="s">
        <v>29</v>
      </c>
      <c r="K1052" s="6" t="s">
        <v>862</v>
      </c>
      <c r="L1052" s="7">
        <v>74800</v>
      </c>
      <c r="M1052" s="7">
        <v>74.8</v>
      </c>
      <c r="N1052" s="7">
        <v>198000</v>
      </c>
      <c r="O1052">
        <f t="shared" si="253"/>
        <v>2.6470588235294117</v>
      </c>
      <c r="P1052" t="str">
        <f t="shared" ref="P1052:P1053" si="261">IF(ISNUMBER(SEARCH("CLORPIRIFOS",K1052)),"Chlorpyrifos",IF(ISNUMBER(SEARCH("TEBUCONAZOLE",K1052)),"Tebuconazole",IF(ISNUMBER(SEARCH("ACID",K1052)),"2,4-Dichlorophenoxyacetic acid",IF(ISNUMBER(SEARCH("ACETAMIPRID",K1052)),"Acetamiprid",IF(ISNUMBER(SEARCH("NUFURON",K1052)),"Metsulfuron",IF(ISNUMBER(SEARCH("MONOISOPROPYLAMINE",K1052)),"Isopropylamine","FIX IT"))))))</f>
        <v>2,4-Dichlorophenoxyacetic acid</v>
      </c>
      <c r="Q1052" t="str">
        <f>VLOOKUP(P1052,[1]Sheet1!$A$1:$C$40,2,FALSE)</f>
        <v>2,4 D</v>
      </c>
      <c r="R1052" t="str">
        <f>VLOOKUP(P1052,[1]Sheet1!$A$1:$C$40,3,FALSE)</f>
        <v>Herbicide</v>
      </c>
    </row>
    <row r="1053" spans="1:18" ht="22" customHeight="1" x14ac:dyDescent="0.3">
      <c r="A1053" s="2">
        <v>43197</v>
      </c>
      <c r="B1053" s="12" t="str">
        <f t="shared" si="258"/>
        <v>April, 2018</v>
      </c>
      <c r="C1053" s="12" t="str">
        <f t="shared" si="259"/>
        <v>April, 2018´</v>
      </c>
      <c r="D1053" s="3" t="s">
        <v>37</v>
      </c>
      <c r="E1053" s="9" t="s">
        <v>1939</v>
      </c>
      <c r="F1053" s="3" t="s">
        <v>20</v>
      </c>
      <c r="G1053" s="3" t="s">
        <v>171</v>
      </c>
      <c r="H1053" s="3" t="s">
        <v>34</v>
      </c>
      <c r="I1053" s="3" t="s">
        <v>21</v>
      </c>
      <c r="J1053" s="3" t="s">
        <v>29</v>
      </c>
      <c r="K1053" s="3" t="s">
        <v>863</v>
      </c>
      <c r="L1053" s="4">
        <v>93500</v>
      </c>
      <c r="M1053" s="4">
        <v>93.5</v>
      </c>
      <c r="N1053" s="4">
        <v>248000</v>
      </c>
      <c r="O1053">
        <f t="shared" si="253"/>
        <v>2.6524064171122994</v>
      </c>
      <c r="P1053" t="str">
        <f t="shared" si="261"/>
        <v>2,4-Dichlorophenoxyacetic acid</v>
      </c>
      <c r="Q1053" t="str">
        <f>VLOOKUP(P1053,[1]Sheet1!$A$1:$C$40,2,FALSE)</f>
        <v>2,4 D</v>
      </c>
      <c r="R1053" t="str">
        <f>VLOOKUP(P1053,[1]Sheet1!$A$1:$C$40,3,FALSE)</f>
        <v>Herbicide</v>
      </c>
    </row>
    <row r="1054" spans="1:18" ht="22" customHeight="1" x14ac:dyDescent="0.3">
      <c r="A1054" s="5">
        <v>43197</v>
      </c>
      <c r="B1054" s="12" t="str">
        <f t="shared" si="258"/>
        <v>April, 2018</v>
      </c>
      <c r="C1054" s="12" t="str">
        <f t="shared" si="259"/>
        <v>April, 2018´</v>
      </c>
      <c r="D1054" s="6" t="s">
        <v>37</v>
      </c>
      <c r="E1054" s="13" t="s">
        <v>1939</v>
      </c>
      <c r="F1054" s="6" t="s">
        <v>20</v>
      </c>
      <c r="G1054" s="6" t="s">
        <v>173</v>
      </c>
      <c r="H1054" s="6" t="s">
        <v>174</v>
      </c>
      <c r="I1054" s="6" t="s">
        <v>21</v>
      </c>
      <c r="J1054" s="6" t="s">
        <v>165</v>
      </c>
      <c r="K1054" s="6" t="s">
        <v>864</v>
      </c>
      <c r="L1054" s="7">
        <v>21680</v>
      </c>
      <c r="M1054" s="7">
        <v>21.68</v>
      </c>
      <c r="N1054" s="7">
        <v>1090000</v>
      </c>
      <c r="O1054">
        <f t="shared" si="253"/>
        <v>50.276752767527675</v>
      </c>
      <c r="P1054" t="str">
        <f t="shared" ref="P1054" si="262">IF(ISNUMBER(SEARCH("CIPERMET",K1054)),"Cypermethrin",IF(ISNUMBER(SEARCH("MANFIL",K1054)),"Mancozeb",IF(ISNUMBER(SEARCH("ISOPROPYLAMINE",K1054)),"Isopropylamine",IF(ISNUMBER(SEARCH("CARBENDAZIN",K1054)),"Carbendazin",IF(ISNUMBER(SEARCH("CHLORPYRIFOS",K1054)),"Chlorpyrifos","FIX IT")))))</f>
        <v>Cypermethrin</v>
      </c>
      <c r="Q1054" t="str">
        <f>VLOOKUP(P1054,[1]Sheet1!$A$1:$C$40,2,FALSE)</f>
        <v>Not Identified</v>
      </c>
      <c r="R1054" t="str">
        <f>VLOOKUP(P1054,[1]Sheet1!$A$1:$C$40,3,FALSE)</f>
        <v>Insecticide</v>
      </c>
    </row>
    <row r="1055" spans="1:18" ht="22" customHeight="1" x14ac:dyDescent="0.3">
      <c r="A1055" s="2">
        <v>43196</v>
      </c>
      <c r="B1055" s="12" t="str">
        <f t="shared" si="258"/>
        <v>April, 2018</v>
      </c>
      <c r="C1055" s="12" t="str">
        <f t="shared" si="259"/>
        <v>April, 2018´</v>
      </c>
      <c r="D1055" s="3" t="s">
        <v>37</v>
      </c>
      <c r="E1055" s="9" t="s">
        <v>1939</v>
      </c>
      <c r="F1055" s="3" t="s">
        <v>20</v>
      </c>
      <c r="G1055" s="3" t="s">
        <v>42</v>
      </c>
      <c r="H1055" s="3" t="s">
        <v>43</v>
      </c>
      <c r="I1055" s="3" t="s">
        <v>21</v>
      </c>
      <c r="J1055" s="3" t="s">
        <v>702</v>
      </c>
      <c r="K1055" s="3" t="s">
        <v>865</v>
      </c>
      <c r="L1055" s="4">
        <v>20979</v>
      </c>
      <c r="M1055" s="4">
        <v>20.98</v>
      </c>
      <c r="N1055" s="4">
        <v>1528000</v>
      </c>
      <c r="O1055">
        <f t="shared" si="253"/>
        <v>72.834739501406162</v>
      </c>
      <c r="P1055" s="11" t="s">
        <v>1925</v>
      </c>
      <c r="Q1055" t="str">
        <f>VLOOKUP(P1055,[1]Sheet1!$A$1:$C$40,2,FALSE)</f>
        <v>Not Identified</v>
      </c>
      <c r="R1055" t="str">
        <f>VLOOKUP(P1055,[1]Sheet1!$A$1:$C$40,3,FALSE)</f>
        <v>Insecticide</v>
      </c>
    </row>
    <row r="1056" spans="1:18" ht="22" customHeight="1" x14ac:dyDescent="0.3">
      <c r="A1056" s="5">
        <v>43195</v>
      </c>
      <c r="B1056" s="12" t="str">
        <f t="shared" si="258"/>
        <v>April, 2018</v>
      </c>
      <c r="C1056" s="12" t="str">
        <f t="shared" si="259"/>
        <v>April, 2018´</v>
      </c>
      <c r="D1056" s="6" t="s">
        <v>37</v>
      </c>
      <c r="E1056" s="13" t="s">
        <v>1939</v>
      </c>
      <c r="F1056" s="6" t="s">
        <v>20</v>
      </c>
      <c r="G1056" s="6" t="s">
        <v>171</v>
      </c>
      <c r="H1056" s="6" t="s">
        <v>34</v>
      </c>
      <c r="I1056" s="6" t="s">
        <v>812</v>
      </c>
      <c r="J1056" s="6" t="s">
        <v>35</v>
      </c>
      <c r="K1056" s="6" t="s">
        <v>866</v>
      </c>
      <c r="L1056" s="7">
        <v>45907</v>
      </c>
      <c r="M1056" s="7">
        <v>45.91</v>
      </c>
      <c r="N1056" s="7">
        <v>2058000</v>
      </c>
      <c r="O1056">
        <f t="shared" si="253"/>
        <v>44.829764523928816</v>
      </c>
      <c r="P1056" t="str">
        <f t="shared" si="254"/>
        <v>Imidacloprid</v>
      </c>
      <c r="Q1056" t="str">
        <f>VLOOKUP(P1056,[1]Sheet1!$A$1:$C$40,2,FALSE)</f>
        <v>Nuprid</v>
      </c>
      <c r="R1056" t="str">
        <f>VLOOKUP(P1056,[1]Sheet1!$A$1:$C$40,3,FALSE)</f>
        <v>Insecticide</v>
      </c>
    </row>
    <row r="1057" spans="1:18" ht="22" customHeight="1" x14ac:dyDescent="0.3">
      <c r="A1057" s="2">
        <v>43195</v>
      </c>
      <c r="B1057" s="12" t="str">
        <f t="shared" si="258"/>
        <v>April, 2018</v>
      </c>
      <c r="C1057" s="12" t="str">
        <f t="shared" si="259"/>
        <v>April, 2018´</v>
      </c>
      <c r="D1057" s="3" t="s">
        <v>37</v>
      </c>
      <c r="E1057" s="9" t="s">
        <v>1939</v>
      </c>
      <c r="F1057" s="3" t="s">
        <v>20</v>
      </c>
      <c r="G1057" s="3" t="s">
        <v>38</v>
      </c>
      <c r="H1057" s="3" t="s">
        <v>43</v>
      </c>
      <c r="I1057" s="3" t="s">
        <v>812</v>
      </c>
      <c r="J1057" s="3" t="s">
        <v>40</v>
      </c>
      <c r="K1057" s="3" t="s">
        <v>867</v>
      </c>
      <c r="L1057" s="4">
        <v>42750</v>
      </c>
      <c r="M1057" s="4">
        <v>42.75</v>
      </c>
      <c r="N1057" s="4">
        <v>256000</v>
      </c>
      <c r="O1057">
        <f t="shared" si="253"/>
        <v>5.9883040935672511</v>
      </c>
      <c r="P1057" t="str">
        <f t="shared" si="254"/>
        <v>Cyhalothrin</v>
      </c>
      <c r="Q1057" t="str">
        <f>VLOOKUP(P1057,[1]Sheet1!$A$1:$C$40,2,FALSE)</f>
        <v>Kaiso</v>
      </c>
      <c r="R1057" t="str">
        <f>VLOOKUP(P1057,[1]Sheet1!$A$1:$C$40,3,FALSE)</f>
        <v>Pesticide</v>
      </c>
    </row>
    <row r="1058" spans="1:18" ht="22" customHeight="1" x14ac:dyDescent="0.3">
      <c r="A1058" s="5">
        <v>43194</v>
      </c>
      <c r="B1058" s="12" t="str">
        <f t="shared" si="258"/>
        <v>April, 2018</v>
      </c>
      <c r="C1058" s="12" t="str">
        <f t="shared" si="259"/>
        <v>April, 2018´</v>
      </c>
      <c r="D1058" s="6" t="s">
        <v>37</v>
      </c>
      <c r="E1058" s="13" t="s">
        <v>1939</v>
      </c>
      <c r="F1058" s="6" t="s">
        <v>20</v>
      </c>
      <c r="G1058" s="6" t="s">
        <v>579</v>
      </c>
      <c r="H1058" s="6" t="s">
        <v>28</v>
      </c>
      <c r="I1058" s="6" t="s">
        <v>21</v>
      </c>
      <c r="J1058" s="6" t="s">
        <v>29</v>
      </c>
      <c r="K1058" s="6" t="s">
        <v>868</v>
      </c>
      <c r="L1058" s="7">
        <v>81840</v>
      </c>
      <c r="M1058" s="7">
        <v>81.84</v>
      </c>
      <c r="N1058" s="7">
        <v>1481000</v>
      </c>
      <c r="O1058">
        <f t="shared" si="253"/>
        <v>18.096285434995114</v>
      </c>
      <c r="P1058" t="str">
        <f t="shared" ref="P1058:P1062" si="263">IF(ISNUMBER(SEARCH("CLORPIRIFOS",K1058)),"Chlorpyrifos",IF(ISNUMBER(SEARCH("TEBUCONAZOLE",K1058)),"Tebuconazole",IF(ISNUMBER(SEARCH("ACID",K1058)),"2,4-Dichlorophenoxyacetic acid",IF(ISNUMBER(SEARCH("ACETAMIPRID",K1058)),"Acetamiprid",IF(ISNUMBER(SEARCH("NUFURON",K1058)),"Metsulfuron",IF(ISNUMBER(SEARCH("MONOISOPROPYLAMINE",K1058)),"Isopropylamine","FIX IT"))))))</f>
        <v>2,4-Dichlorophenoxyacetic acid</v>
      </c>
      <c r="Q1058" t="str">
        <f>VLOOKUP(P1058,[1]Sheet1!$A$1:$C$40,2,FALSE)</f>
        <v>2,4 D</v>
      </c>
      <c r="R1058" t="str">
        <f>VLOOKUP(P1058,[1]Sheet1!$A$1:$C$40,3,FALSE)</f>
        <v>Herbicide</v>
      </c>
    </row>
    <row r="1059" spans="1:18" ht="22" customHeight="1" x14ac:dyDescent="0.3">
      <c r="A1059" s="2">
        <v>43189</v>
      </c>
      <c r="B1059" s="12" t="str">
        <f t="shared" si="258"/>
        <v>March, 2018</v>
      </c>
      <c r="C1059" s="12" t="str">
        <f t="shared" si="259"/>
        <v>March, 2018´</v>
      </c>
      <c r="D1059" s="3" t="s">
        <v>37</v>
      </c>
      <c r="E1059" s="9" t="s">
        <v>1939</v>
      </c>
      <c r="F1059" s="3" t="s">
        <v>20</v>
      </c>
      <c r="G1059" s="3" t="s">
        <v>38</v>
      </c>
      <c r="H1059" s="3" t="s">
        <v>39</v>
      </c>
      <c r="I1059" s="3" t="s">
        <v>812</v>
      </c>
      <c r="J1059" s="3" t="s">
        <v>40</v>
      </c>
      <c r="K1059" s="3" t="s">
        <v>869</v>
      </c>
      <c r="L1059" s="4">
        <v>42750</v>
      </c>
      <c r="M1059" s="4">
        <v>42.75</v>
      </c>
      <c r="N1059" s="4">
        <v>103000</v>
      </c>
      <c r="O1059">
        <f t="shared" si="253"/>
        <v>2.4093567251461989</v>
      </c>
      <c r="P1059" s="11" t="s">
        <v>1924</v>
      </c>
      <c r="Q1059" t="str">
        <f>VLOOKUP(P1059,[1]Sheet1!$A$1:$C$40,2,FALSE)</f>
        <v>Not Identified</v>
      </c>
      <c r="R1059" t="str">
        <f>VLOOKUP(P1059,[1]Sheet1!$A$1:$C$40,3,FALSE)</f>
        <v>General Chemical</v>
      </c>
    </row>
    <row r="1060" spans="1:18" ht="22" customHeight="1" x14ac:dyDescent="0.3">
      <c r="A1060" s="5">
        <v>43189</v>
      </c>
      <c r="B1060" s="12" t="str">
        <f t="shared" si="258"/>
        <v>March, 2018</v>
      </c>
      <c r="C1060" s="12" t="str">
        <f t="shared" si="259"/>
        <v>March, 2018´</v>
      </c>
      <c r="D1060" s="6" t="s">
        <v>37</v>
      </c>
      <c r="E1060" s="13" t="s">
        <v>1939</v>
      </c>
      <c r="F1060" s="6" t="s">
        <v>20</v>
      </c>
      <c r="G1060" s="6" t="s">
        <v>42</v>
      </c>
      <c r="H1060" s="6" t="s">
        <v>43</v>
      </c>
      <c r="I1060" s="6" t="s">
        <v>812</v>
      </c>
      <c r="J1060" s="6" t="s">
        <v>44</v>
      </c>
      <c r="K1060" s="6" t="s">
        <v>870</v>
      </c>
      <c r="L1060" s="7">
        <v>169457.99</v>
      </c>
      <c r="M1060" s="7">
        <v>169.46</v>
      </c>
      <c r="N1060" s="7">
        <v>6485000</v>
      </c>
      <c r="O1060">
        <f t="shared" si="253"/>
        <v>38.269071880293168</v>
      </c>
      <c r="P1060" t="str">
        <f t="shared" si="263"/>
        <v>Chlorpyrifos</v>
      </c>
      <c r="Q1060" t="str">
        <f>VLOOKUP(P1060,[1]Sheet1!$A$1:$C$40,2,FALSE)</f>
        <v>Agripec</v>
      </c>
      <c r="R1060" t="str">
        <f>VLOOKUP(P1060,[1]Sheet1!$A$1:$C$40,3,FALSE)</f>
        <v>Pesticide</v>
      </c>
    </row>
    <row r="1061" spans="1:18" ht="22" customHeight="1" x14ac:dyDescent="0.3">
      <c r="A1061" s="5">
        <v>43187</v>
      </c>
      <c r="B1061" s="12" t="str">
        <f t="shared" si="258"/>
        <v>March, 2018</v>
      </c>
      <c r="C1061" s="12" t="str">
        <f t="shared" si="259"/>
        <v>March, 2018´</v>
      </c>
      <c r="D1061" s="6" t="s">
        <v>37</v>
      </c>
      <c r="E1061" s="9" t="s">
        <v>1939</v>
      </c>
      <c r="F1061" s="6" t="s">
        <v>20</v>
      </c>
      <c r="G1061" s="6" t="s">
        <v>579</v>
      </c>
      <c r="H1061" s="6" t="s">
        <v>28</v>
      </c>
      <c r="I1061" s="6" t="s">
        <v>21</v>
      </c>
      <c r="J1061" s="6" t="s">
        <v>29</v>
      </c>
      <c r="K1061" s="6" t="s">
        <v>871</v>
      </c>
      <c r="L1061" s="7">
        <v>163679.99</v>
      </c>
      <c r="M1061" s="7">
        <v>163.68</v>
      </c>
      <c r="N1061" s="7">
        <v>3389000</v>
      </c>
      <c r="O1061">
        <f t="shared" si="253"/>
        <v>20.705035478069128</v>
      </c>
      <c r="P1061" t="str">
        <f t="shared" si="263"/>
        <v>2,4-Dichlorophenoxyacetic acid</v>
      </c>
      <c r="Q1061" t="str">
        <f>VLOOKUP(P1061,[1]Sheet1!$A$1:$C$40,2,FALSE)</f>
        <v>2,4 D</v>
      </c>
      <c r="R1061" t="str">
        <f>VLOOKUP(P1061,[1]Sheet1!$A$1:$C$40,3,FALSE)</f>
        <v>Herbicide</v>
      </c>
    </row>
    <row r="1062" spans="1:18" ht="22" customHeight="1" x14ac:dyDescent="0.3">
      <c r="A1062" s="5">
        <v>43182</v>
      </c>
      <c r="B1062" s="12" t="str">
        <f t="shared" si="258"/>
        <v>March, 2018</v>
      </c>
      <c r="C1062" s="12" t="str">
        <f t="shared" si="259"/>
        <v>March, 2018´</v>
      </c>
      <c r="D1062" s="6" t="s">
        <v>37</v>
      </c>
      <c r="E1062" s="13" t="s">
        <v>1939</v>
      </c>
      <c r="F1062" s="6" t="s">
        <v>20</v>
      </c>
      <c r="G1062" s="6" t="s">
        <v>579</v>
      </c>
      <c r="H1062" s="6" t="s">
        <v>28</v>
      </c>
      <c r="I1062" s="6" t="s">
        <v>21</v>
      </c>
      <c r="J1062" s="6" t="s">
        <v>29</v>
      </c>
      <c r="K1062" s="6" t="s">
        <v>872</v>
      </c>
      <c r="L1062" s="7">
        <v>163679.99</v>
      </c>
      <c r="M1062" s="7">
        <v>163.68</v>
      </c>
      <c r="N1062" s="7">
        <v>3389000</v>
      </c>
      <c r="O1062">
        <f t="shared" si="253"/>
        <v>20.705035478069128</v>
      </c>
      <c r="P1062" t="str">
        <f t="shared" si="263"/>
        <v>2,4-Dichlorophenoxyacetic acid</v>
      </c>
      <c r="Q1062" t="str">
        <f>VLOOKUP(P1062,[1]Sheet1!$A$1:$C$40,2,FALSE)</f>
        <v>2,4 D</v>
      </c>
      <c r="R1062" t="str">
        <f>VLOOKUP(P1062,[1]Sheet1!$A$1:$C$40,3,FALSE)</f>
        <v>Herbicide</v>
      </c>
    </row>
    <row r="1063" spans="1:18" ht="22" customHeight="1" x14ac:dyDescent="0.3">
      <c r="A1063" s="2">
        <v>43180</v>
      </c>
      <c r="B1063" s="12" t="str">
        <f t="shared" si="258"/>
        <v>March, 2018</v>
      </c>
      <c r="C1063" s="12" t="str">
        <f t="shared" si="259"/>
        <v>March, 2018´</v>
      </c>
      <c r="D1063" s="3" t="s">
        <v>37</v>
      </c>
      <c r="E1063" s="9" t="s">
        <v>1939</v>
      </c>
      <c r="F1063" s="3" t="s">
        <v>20</v>
      </c>
      <c r="G1063" s="3" t="s">
        <v>792</v>
      </c>
      <c r="H1063" s="3" t="s">
        <v>14</v>
      </c>
      <c r="I1063" s="3" t="s">
        <v>812</v>
      </c>
      <c r="J1063" s="3" t="s">
        <v>326</v>
      </c>
      <c r="K1063" s="3" t="s">
        <v>873</v>
      </c>
      <c r="L1063" s="4">
        <v>5600</v>
      </c>
      <c r="M1063" s="4">
        <v>5.6</v>
      </c>
      <c r="N1063" s="4">
        <v>97100</v>
      </c>
      <c r="O1063">
        <f t="shared" si="253"/>
        <v>17.339285714285715</v>
      </c>
      <c r="P1063" t="str">
        <f>IF(ISNUMBER(SEARCH("XYLENE",K1063)),"Xylene",IF(ISNUMBER(SEARCH("PARAQUAT",K1063)),"Paraquat",IF(ISNUMBER(SEARCH("LUFENURON",K1063)),"Lufenuron",IF(ISNUMBER(SEARCH("CLETHODIM",K1063)),"Clethodim",IF(ISNUMBER(SEARCH("ABAMECTIN",K1063)),"Abamectin")))))</f>
        <v>Abamectin</v>
      </c>
      <c r="Q1063" t="str">
        <f>VLOOKUP(P1063,[1]Sheet1!$A$1:$C$40,2,FALSE)</f>
        <v>Not Identified</v>
      </c>
      <c r="R1063" t="str">
        <f>VLOOKUP(P1063,[1]Sheet1!$A$1:$C$40,3,FALSE)</f>
        <v>Insecticide</v>
      </c>
    </row>
    <row r="1064" spans="1:18" ht="22" customHeight="1" x14ac:dyDescent="0.3">
      <c r="A1064" s="5">
        <v>43180</v>
      </c>
      <c r="B1064" s="12" t="str">
        <f t="shared" si="258"/>
        <v>March, 2018</v>
      </c>
      <c r="C1064" s="12" t="str">
        <f t="shared" si="259"/>
        <v>March, 2018´</v>
      </c>
      <c r="D1064" s="6" t="s">
        <v>37</v>
      </c>
      <c r="E1064" s="13" t="s">
        <v>1939</v>
      </c>
      <c r="F1064" s="6" t="s">
        <v>20</v>
      </c>
      <c r="G1064" s="6" t="s">
        <v>649</v>
      </c>
      <c r="H1064" s="6" t="s">
        <v>73</v>
      </c>
      <c r="I1064" s="6" t="s">
        <v>21</v>
      </c>
      <c r="J1064" s="6" t="s">
        <v>587</v>
      </c>
      <c r="K1064" s="6" t="s">
        <v>874</v>
      </c>
      <c r="L1064" s="7">
        <v>53466</v>
      </c>
      <c r="M1064" s="7">
        <v>53.47</v>
      </c>
      <c r="N1064" s="7">
        <v>178000</v>
      </c>
      <c r="O1064">
        <f t="shared" si="253"/>
        <v>3.3292185688100848</v>
      </c>
      <c r="P1064" t="str">
        <f t="shared" ref="P1064:P1065" si="264">IF(ISNUMBER(SEARCH("TRITON",K1064)),"Surfactant",IF(ISNUMBER(SEARCH("DIMETHYLAMINE",K1064)),"Dimethylamine",IF(ISNUMBER(SEARCH("FLUAZINAN",K1064)),"Fluazinan","FIX IT")))</f>
        <v>Surfactant</v>
      </c>
      <c r="Q1064" t="str">
        <f>VLOOKUP(P1064,[1]Sheet1!$A$1:$C$40,2,FALSE)</f>
        <v>Triton</v>
      </c>
      <c r="R1064" t="str">
        <f>VLOOKUP(P1064,[1]Sheet1!$A$1:$C$40,3,FALSE)</f>
        <v>Surfactant</v>
      </c>
    </row>
    <row r="1065" spans="1:18" ht="22" customHeight="1" x14ac:dyDescent="0.3">
      <c r="A1065" s="2">
        <v>43180</v>
      </c>
      <c r="B1065" s="12" t="str">
        <f t="shared" si="258"/>
        <v>March, 2018</v>
      </c>
      <c r="C1065" s="12" t="str">
        <f t="shared" si="259"/>
        <v>March, 2018´</v>
      </c>
      <c r="D1065" s="3" t="s">
        <v>37</v>
      </c>
      <c r="E1065" s="9" t="s">
        <v>1939</v>
      </c>
      <c r="F1065" s="3" t="s">
        <v>20</v>
      </c>
      <c r="G1065" s="3" t="s">
        <v>649</v>
      </c>
      <c r="H1065" s="3" t="s">
        <v>73</v>
      </c>
      <c r="I1065" s="3" t="s">
        <v>21</v>
      </c>
      <c r="J1065" s="3" t="s">
        <v>587</v>
      </c>
      <c r="K1065" s="3" t="s">
        <v>875</v>
      </c>
      <c r="L1065" s="4">
        <v>70398</v>
      </c>
      <c r="M1065" s="4">
        <v>70.400000000000006</v>
      </c>
      <c r="N1065" s="4">
        <v>234000</v>
      </c>
      <c r="O1065">
        <f t="shared" si="253"/>
        <v>3.3239580669905395</v>
      </c>
      <c r="P1065" t="str">
        <f t="shared" si="264"/>
        <v>Surfactant</v>
      </c>
      <c r="Q1065" t="str">
        <f>VLOOKUP(P1065,[1]Sheet1!$A$1:$C$40,2,FALSE)</f>
        <v>Triton</v>
      </c>
      <c r="R1065" t="str">
        <f>VLOOKUP(P1065,[1]Sheet1!$A$1:$C$40,3,FALSE)</f>
        <v>Surfactant</v>
      </c>
    </row>
    <row r="1066" spans="1:18" ht="22" customHeight="1" x14ac:dyDescent="0.3">
      <c r="A1066" s="5">
        <v>43180</v>
      </c>
      <c r="B1066" s="12" t="str">
        <f t="shared" si="258"/>
        <v>March, 2018</v>
      </c>
      <c r="C1066" s="12" t="str">
        <f t="shared" si="259"/>
        <v>March, 2018´</v>
      </c>
      <c r="D1066" s="6" t="s">
        <v>37</v>
      </c>
      <c r="E1066" s="13" t="s">
        <v>1939</v>
      </c>
      <c r="F1066" s="6" t="s">
        <v>408</v>
      </c>
      <c r="G1066" s="6" t="s">
        <v>378</v>
      </c>
      <c r="H1066" s="6" t="s">
        <v>14</v>
      </c>
      <c r="I1066" s="6" t="s">
        <v>15</v>
      </c>
      <c r="J1066" s="6" t="s">
        <v>16</v>
      </c>
      <c r="K1066" s="6" t="s">
        <v>876</v>
      </c>
      <c r="L1066" s="7">
        <v>23220</v>
      </c>
      <c r="M1066" s="7">
        <v>23.22</v>
      </c>
      <c r="N1066" s="7">
        <v>314000</v>
      </c>
      <c r="O1066">
        <f t="shared" si="253"/>
        <v>13.522825150732128</v>
      </c>
      <c r="P1066" t="str">
        <f t="shared" si="254"/>
        <v>Imazethapyr</v>
      </c>
      <c r="Q1066" t="str">
        <f>VLOOKUP(P1066,[1]Sheet1!$A$1:$C$40,2,FALSE)</f>
        <v>Kyte</v>
      </c>
      <c r="R1066" t="str">
        <f>VLOOKUP(P1066,[1]Sheet1!$A$1:$C$40,3,FALSE)</f>
        <v>Herbicide</v>
      </c>
    </row>
    <row r="1067" spans="1:18" ht="22" customHeight="1" x14ac:dyDescent="0.3">
      <c r="A1067" s="2">
        <v>43176</v>
      </c>
      <c r="B1067" s="12" t="str">
        <f t="shared" si="258"/>
        <v>March, 2018</v>
      </c>
      <c r="C1067" s="12" t="str">
        <f t="shared" si="259"/>
        <v>March, 2018´</v>
      </c>
      <c r="D1067" s="3" t="s">
        <v>37</v>
      </c>
      <c r="E1067" s="9" t="s">
        <v>1939</v>
      </c>
      <c r="F1067" s="3" t="s">
        <v>408</v>
      </c>
      <c r="G1067" s="3" t="s">
        <v>792</v>
      </c>
      <c r="H1067" s="3" t="s">
        <v>14</v>
      </c>
      <c r="I1067" s="3" t="s">
        <v>812</v>
      </c>
      <c r="J1067" s="3" t="s">
        <v>643</v>
      </c>
      <c r="K1067" s="10" t="s">
        <v>877</v>
      </c>
      <c r="L1067" s="4">
        <v>50320</v>
      </c>
      <c r="M1067" s="4">
        <v>50.32</v>
      </c>
      <c r="N1067" s="4">
        <v>258000</v>
      </c>
      <c r="O1067">
        <f t="shared" si="253"/>
        <v>5.127186009538951</v>
      </c>
      <c r="P1067" s="11" t="s">
        <v>1926</v>
      </c>
      <c r="Q1067" t="str">
        <f>VLOOKUP(P1067,[1]Sheet1!$A$1:$C$40,2,FALSE)</f>
        <v>Not Identified</v>
      </c>
      <c r="R1067" t="str">
        <f>VLOOKUP(P1067,[1]Sheet1!$A$1:$C$40,3,FALSE)</f>
        <v>Insecticide</v>
      </c>
    </row>
    <row r="1068" spans="1:18" ht="22" customHeight="1" x14ac:dyDescent="0.3">
      <c r="A1068" s="5">
        <v>43175</v>
      </c>
      <c r="B1068" s="12" t="str">
        <f t="shared" si="258"/>
        <v>March, 2018</v>
      </c>
      <c r="C1068" s="12" t="str">
        <f t="shared" si="259"/>
        <v>March, 2018´</v>
      </c>
      <c r="D1068" s="6" t="s">
        <v>37</v>
      </c>
      <c r="E1068" s="13" t="s">
        <v>1939</v>
      </c>
      <c r="F1068" s="6" t="s">
        <v>408</v>
      </c>
      <c r="G1068" s="6" t="s">
        <v>378</v>
      </c>
      <c r="H1068" s="6" t="s">
        <v>14</v>
      </c>
      <c r="I1068" s="6" t="s">
        <v>15</v>
      </c>
      <c r="J1068" s="6" t="s">
        <v>16</v>
      </c>
      <c r="K1068" s="6" t="s">
        <v>878</v>
      </c>
      <c r="L1068" s="7">
        <v>21500</v>
      </c>
      <c r="M1068" s="7">
        <v>21.5</v>
      </c>
      <c r="N1068" s="7">
        <v>291000</v>
      </c>
      <c r="O1068">
        <f t="shared" si="253"/>
        <v>13.534883720930232</v>
      </c>
      <c r="P1068" t="str">
        <f t="shared" si="254"/>
        <v>Imazethapyr</v>
      </c>
      <c r="Q1068" t="str">
        <f>VLOOKUP(P1068,[1]Sheet1!$A$1:$C$40,2,FALSE)</f>
        <v>Kyte</v>
      </c>
      <c r="R1068" t="str">
        <f>VLOOKUP(P1068,[1]Sheet1!$A$1:$C$40,3,FALSE)</f>
        <v>Herbicide</v>
      </c>
    </row>
    <row r="1069" spans="1:18" ht="22" customHeight="1" x14ac:dyDescent="0.3">
      <c r="A1069" s="5">
        <v>43175</v>
      </c>
      <c r="B1069" s="12" t="str">
        <f t="shared" si="258"/>
        <v>March, 2018</v>
      </c>
      <c r="C1069" s="12" t="str">
        <f t="shared" si="259"/>
        <v>March, 2018´</v>
      </c>
      <c r="D1069" s="6" t="s">
        <v>37</v>
      </c>
      <c r="E1069" s="9" t="s">
        <v>1939</v>
      </c>
      <c r="F1069" s="6" t="s">
        <v>20</v>
      </c>
      <c r="G1069" s="6" t="s">
        <v>568</v>
      </c>
      <c r="H1069" s="6" t="s">
        <v>14</v>
      </c>
      <c r="I1069" s="6" t="s">
        <v>812</v>
      </c>
      <c r="J1069" s="6" t="s">
        <v>569</v>
      </c>
      <c r="K1069" s="6" t="s">
        <v>879</v>
      </c>
      <c r="L1069" s="7">
        <v>21720</v>
      </c>
      <c r="M1069" s="7">
        <v>21.72</v>
      </c>
      <c r="N1069" s="7">
        <v>237000</v>
      </c>
      <c r="O1069">
        <f t="shared" si="253"/>
        <v>10.911602209944752</v>
      </c>
      <c r="P1069" s="11" t="s">
        <v>1923</v>
      </c>
      <c r="Q1069" t="str">
        <f>VLOOKUP(P1069,[1]Sheet1!$A$1:$C$40,2,FALSE)</f>
        <v>Not Identified</v>
      </c>
      <c r="R1069" t="str">
        <f>VLOOKUP(P1069,[1]Sheet1!$A$1:$C$40,3,FALSE)</f>
        <v>Herbicide</v>
      </c>
    </row>
    <row r="1070" spans="1:18" ht="22" customHeight="1" x14ac:dyDescent="0.3">
      <c r="A1070" s="2">
        <v>43173</v>
      </c>
      <c r="B1070" s="12" t="str">
        <f t="shared" si="258"/>
        <v>March, 2018</v>
      </c>
      <c r="C1070" s="12" t="str">
        <f t="shared" si="259"/>
        <v>March, 2018´</v>
      </c>
      <c r="D1070" s="3" t="s">
        <v>37</v>
      </c>
      <c r="E1070" s="13" t="s">
        <v>1939</v>
      </c>
      <c r="F1070" s="3" t="s">
        <v>20</v>
      </c>
      <c r="G1070" s="3" t="s">
        <v>649</v>
      </c>
      <c r="H1070" s="3" t="s">
        <v>73</v>
      </c>
      <c r="I1070" s="3" t="s">
        <v>21</v>
      </c>
      <c r="J1070" s="3" t="s">
        <v>587</v>
      </c>
      <c r="K1070" s="3" t="s">
        <v>880</v>
      </c>
      <c r="L1070" s="4">
        <v>84655</v>
      </c>
      <c r="M1070" s="4">
        <v>84.65</v>
      </c>
      <c r="N1070" s="4">
        <v>282000</v>
      </c>
      <c r="O1070">
        <f t="shared" si="253"/>
        <v>3.3311676805859074</v>
      </c>
      <c r="P1070" t="str">
        <f t="shared" ref="P1070" si="265">IF(ISNUMBER(SEARCH("TRITON",K1070)),"Surfactant",IF(ISNUMBER(SEARCH("DIMETHYLAMINE",K1070)),"Dimethylamine",IF(ISNUMBER(SEARCH("FLUAZINAN",K1070)),"Fluazinan","FIX IT")))</f>
        <v>Surfactant</v>
      </c>
      <c r="Q1070" t="str">
        <f>VLOOKUP(P1070,[1]Sheet1!$A$1:$C$40,2,FALSE)</f>
        <v>Triton</v>
      </c>
      <c r="R1070" t="str">
        <f>VLOOKUP(P1070,[1]Sheet1!$A$1:$C$40,3,FALSE)</f>
        <v>Surfactant</v>
      </c>
    </row>
    <row r="1071" spans="1:18" ht="22" customHeight="1" x14ac:dyDescent="0.3">
      <c r="A1071" s="2">
        <v>43167</v>
      </c>
      <c r="B1071" s="12" t="str">
        <f t="shared" si="258"/>
        <v>March, 2018</v>
      </c>
      <c r="C1071" s="12" t="str">
        <f t="shared" si="259"/>
        <v>March, 2018´</v>
      </c>
      <c r="D1071" s="3" t="s">
        <v>37</v>
      </c>
      <c r="E1071" s="9" t="s">
        <v>1939</v>
      </c>
      <c r="F1071" s="3" t="s">
        <v>20</v>
      </c>
      <c r="G1071" s="3" t="s">
        <v>173</v>
      </c>
      <c r="H1071" s="3" t="s">
        <v>174</v>
      </c>
      <c r="I1071" s="3" t="s">
        <v>812</v>
      </c>
      <c r="J1071" s="3" t="s">
        <v>165</v>
      </c>
      <c r="K1071" s="3" t="s">
        <v>881</v>
      </c>
      <c r="L1071" s="4">
        <v>21280</v>
      </c>
      <c r="M1071" s="4">
        <v>21.28</v>
      </c>
      <c r="N1071" s="4">
        <v>205000</v>
      </c>
      <c r="O1071">
        <f t="shared" si="253"/>
        <v>9.6334586466165408</v>
      </c>
      <c r="P1071" t="str">
        <f>IF(ISNUMBER(SEARCH("CIPERMET",K1071)),"Cypermethrin",IF(ISNUMBER(SEARCH("MANFIL",K1071)),"Mancozeb",IF(ISNUMBER(SEARCH("ISOPROPYLAMINE",K1071)),"Isopropylamine",IF(ISNUMBER(SEARCH("CARBENDAZIN",K1071)),"Carbendazin",IF(ISNUMBER(SEARCH("CHLORPYRIFOS",K1071)),"Chlorpyrifos","FIX IT")))))</f>
        <v>Cypermethrin</v>
      </c>
      <c r="Q1071" t="str">
        <f>VLOOKUP(P1071,[1]Sheet1!$A$1:$C$40,2,FALSE)</f>
        <v>Not Identified</v>
      </c>
      <c r="R1071" t="str">
        <f>VLOOKUP(P1071,[1]Sheet1!$A$1:$C$40,3,FALSE)</f>
        <v>Insecticide</v>
      </c>
    </row>
    <row r="1072" spans="1:18" ht="22" customHeight="1" x14ac:dyDescent="0.3">
      <c r="A1072" s="2">
        <v>43167</v>
      </c>
      <c r="B1072" s="12" t="str">
        <f t="shared" si="258"/>
        <v>March, 2018</v>
      </c>
      <c r="C1072" s="12" t="str">
        <f t="shared" si="259"/>
        <v>March, 2018´</v>
      </c>
      <c r="D1072" s="3" t="s">
        <v>37</v>
      </c>
      <c r="E1072" s="13" t="s">
        <v>1939</v>
      </c>
      <c r="F1072" s="3" t="s">
        <v>20</v>
      </c>
      <c r="G1072" s="3" t="s">
        <v>171</v>
      </c>
      <c r="H1072" s="3" t="s">
        <v>34</v>
      </c>
      <c r="I1072" s="3" t="s">
        <v>812</v>
      </c>
      <c r="J1072" s="3" t="s">
        <v>35</v>
      </c>
      <c r="K1072" s="3" t="s">
        <v>882</v>
      </c>
      <c r="L1072" s="4">
        <v>22992</v>
      </c>
      <c r="M1072" s="4">
        <v>22.99</v>
      </c>
      <c r="N1072" s="4">
        <v>1031000</v>
      </c>
      <c r="O1072">
        <f t="shared" si="253"/>
        <v>44.841684064022267</v>
      </c>
      <c r="P1072" t="str">
        <f t="shared" si="254"/>
        <v>Imidacloprid</v>
      </c>
      <c r="Q1072" t="str">
        <f>VLOOKUP(P1072,[1]Sheet1!$A$1:$C$40,2,FALSE)</f>
        <v>Nuprid</v>
      </c>
      <c r="R1072" t="str">
        <f>VLOOKUP(P1072,[1]Sheet1!$A$1:$C$40,3,FALSE)</f>
        <v>Insecticide</v>
      </c>
    </row>
    <row r="1073" spans="1:18" ht="22" customHeight="1" x14ac:dyDescent="0.3">
      <c r="A1073" s="5">
        <v>43167</v>
      </c>
      <c r="B1073" s="12" t="str">
        <f t="shared" si="258"/>
        <v>March, 2018</v>
      </c>
      <c r="C1073" s="12" t="str">
        <f t="shared" si="259"/>
        <v>March, 2018´</v>
      </c>
      <c r="D1073" s="6" t="s">
        <v>37</v>
      </c>
      <c r="E1073" s="9" t="s">
        <v>1939</v>
      </c>
      <c r="F1073" s="6" t="s">
        <v>20</v>
      </c>
      <c r="G1073" s="6" t="s">
        <v>568</v>
      </c>
      <c r="H1073" s="6" t="s">
        <v>14</v>
      </c>
      <c r="I1073" s="6" t="s">
        <v>812</v>
      </c>
      <c r="J1073" s="6" t="s">
        <v>569</v>
      </c>
      <c r="K1073" s="6" t="s">
        <v>819</v>
      </c>
      <c r="L1073" s="7">
        <v>13846</v>
      </c>
      <c r="M1073" s="7">
        <v>13.85</v>
      </c>
      <c r="N1073" s="7">
        <v>151000</v>
      </c>
      <c r="O1073">
        <f t="shared" ref="O1073:O1134" si="266">N1073/L1073</f>
        <v>10.905676729741442</v>
      </c>
      <c r="P1073" s="11" t="s">
        <v>1923</v>
      </c>
      <c r="Q1073" t="str">
        <f>VLOOKUP(P1073,[1]Sheet1!$A$1:$C$40,2,FALSE)</f>
        <v>Not Identified</v>
      </c>
      <c r="R1073" t="str">
        <f>VLOOKUP(P1073,[1]Sheet1!$A$1:$C$40,3,FALSE)</f>
        <v>Herbicide</v>
      </c>
    </row>
    <row r="1074" spans="1:18" ht="22" customHeight="1" x14ac:dyDescent="0.3">
      <c r="A1074" s="2">
        <v>43167</v>
      </c>
      <c r="B1074" s="12" t="str">
        <f t="shared" si="258"/>
        <v>March, 2018</v>
      </c>
      <c r="C1074" s="12" t="str">
        <f t="shared" si="259"/>
        <v>March, 2018´</v>
      </c>
      <c r="D1074" s="3" t="s">
        <v>37</v>
      </c>
      <c r="E1074" s="13" t="s">
        <v>1939</v>
      </c>
      <c r="F1074" s="3" t="s">
        <v>20</v>
      </c>
      <c r="G1074" s="3" t="s">
        <v>42</v>
      </c>
      <c r="H1074" s="3" t="s">
        <v>883</v>
      </c>
      <c r="I1074" s="3" t="s">
        <v>812</v>
      </c>
      <c r="J1074" s="3" t="s">
        <v>884</v>
      </c>
      <c r="K1074" s="3" t="s">
        <v>885</v>
      </c>
      <c r="L1074" s="4">
        <v>21191</v>
      </c>
      <c r="M1074" s="4">
        <v>21.19</v>
      </c>
      <c r="N1074" s="4">
        <v>200000</v>
      </c>
      <c r="O1074">
        <f t="shared" si="266"/>
        <v>9.4379689490821583</v>
      </c>
      <c r="P1074" t="str">
        <f t="shared" ref="P1074" si="267">IF(ISNUMBER(SEARCH("CIPERMET",K1074)),"Cypermethrin",IF(ISNUMBER(SEARCH("MANFIL",K1074)),"Mancozeb",IF(ISNUMBER(SEARCH("ISOPROPYLAMINE",K1074)),"Isopropylamine",IF(ISNUMBER(SEARCH("CARBENDAZIN",K1074)),"Carbendazin",IF(ISNUMBER(SEARCH("CHLORPYRIFOS",K1074)),"Chlorpyrifos","FIX IT")))))</f>
        <v>Chlorpyrifos</v>
      </c>
      <c r="Q1074" t="str">
        <f>VLOOKUP(P1074,[1]Sheet1!$A$1:$C$40,2,FALSE)</f>
        <v>Agripec</v>
      </c>
      <c r="R1074" t="str">
        <f>VLOOKUP(P1074,[1]Sheet1!$A$1:$C$40,3,FALSE)</f>
        <v>Pesticide</v>
      </c>
    </row>
    <row r="1075" spans="1:18" ht="22" customHeight="1" x14ac:dyDescent="0.3">
      <c r="A1075" s="2">
        <v>43166</v>
      </c>
      <c r="B1075" s="12" t="str">
        <f t="shared" si="258"/>
        <v>March, 2018</v>
      </c>
      <c r="C1075" s="12" t="str">
        <f t="shared" si="259"/>
        <v>March, 2018´</v>
      </c>
      <c r="D1075" s="3" t="s">
        <v>37</v>
      </c>
      <c r="E1075" s="9" t="s">
        <v>1939</v>
      </c>
      <c r="F1075" s="3" t="s">
        <v>20</v>
      </c>
      <c r="G1075" s="3" t="s">
        <v>792</v>
      </c>
      <c r="H1075" s="3" t="s">
        <v>243</v>
      </c>
      <c r="I1075" s="3" t="s">
        <v>812</v>
      </c>
      <c r="J1075" s="3" t="s">
        <v>16</v>
      </c>
      <c r="K1075" s="3" t="s">
        <v>794</v>
      </c>
      <c r="L1075" s="4">
        <v>24408</v>
      </c>
      <c r="M1075" s="4">
        <v>24.41</v>
      </c>
      <c r="N1075" s="4">
        <v>330000</v>
      </c>
      <c r="O1075">
        <f t="shared" si="266"/>
        <v>13.520157325467061</v>
      </c>
      <c r="P1075" t="str">
        <f>IF(ISNUMBER(SEARCH("FLUAZINAN",K1075)),"Fluazinan",IF(ISNUMBER(SEARCH("CYPERMETHRIN",K1075)),"Cypermethrin",IF(ISNUMBER(SEARCH("IMAZETAPIR",K1075)),"Imazethapyr",IF(ISNUMBER(SEARCH("FIPRONIL",K1075)),"Fipronil","FIX IT"))))</f>
        <v>Imazethapyr</v>
      </c>
      <c r="Q1075" t="str">
        <f>VLOOKUP(P1075,[1]Sheet1!$A$1:$C$40,2,FALSE)</f>
        <v>Kyte</v>
      </c>
      <c r="R1075" t="str">
        <f>VLOOKUP(P1075,[1]Sheet1!$A$1:$C$40,3,FALSE)</f>
        <v>Herbicide</v>
      </c>
    </row>
    <row r="1076" spans="1:18" ht="22" customHeight="1" x14ac:dyDescent="0.3">
      <c r="A1076" s="2">
        <v>43166</v>
      </c>
      <c r="B1076" s="12" t="str">
        <f t="shared" si="258"/>
        <v>March, 2018</v>
      </c>
      <c r="C1076" s="12" t="str">
        <f t="shared" si="259"/>
        <v>March, 2018´</v>
      </c>
      <c r="D1076" s="3" t="s">
        <v>37</v>
      </c>
      <c r="E1076" s="13" t="s">
        <v>1939</v>
      </c>
      <c r="F1076" s="3" t="s">
        <v>20</v>
      </c>
      <c r="G1076" s="3" t="s">
        <v>53</v>
      </c>
      <c r="H1076" s="3" t="s">
        <v>14</v>
      </c>
      <c r="I1076" s="3" t="s">
        <v>812</v>
      </c>
      <c r="J1076" s="3" t="s">
        <v>54</v>
      </c>
      <c r="K1076" s="3" t="s">
        <v>886</v>
      </c>
      <c r="L1076" s="4">
        <v>20120</v>
      </c>
      <c r="M1076" s="4">
        <v>20.12</v>
      </c>
      <c r="N1076" s="4">
        <v>272000</v>
      </c>
      <c r="O1076">
        <f t="shared" si="266"/>
        <v>13.518886679920477</v>
      </c>
      <c r="P1076" t="s">
        <v>1914</v>
      </c>
      <c r="Q1076" t="str">
        <f>VLOOKUP(P1076,[1]Sheet1!$A$1:$C$40,2,FALSE)</f>
        <v>Fluazinan Pestanal</v>
      </c>
      <c r="R1076" t="str">
        <f>VLOOKUP(P1076,[1]Sheet1!$A$1:$C$40,3,FALSE)</f>
        <v>Fungicide</v>
      </c>
    </row>
    <row r="1077" spans="1:18" ht="22" customHeight="1" x14ac:dyDescent="0.3">
      <c r="A1077" s="2">
        <v>43165</v>
      </c>
      <c r="B1077" s="12" t="str">
        <f t="shared" si="258"/>
        <v>March, 2018</v>
      </c>
      <c r="C1077" s="12" t="str">
        <f t="shared" si="259"/>
        <v>March, 2018´</v>
      </c>
      <c r="D1077" s="3" t="s">
        <v>37</v>
      </c>
      <c r="E1077" s="9" t="s">
        <v>1939</v>
      </c>
      <c r="F1077" s="3" t="s">
        <v>20</v>
      </c>
      <c r="G1077" s="3" t="s">
        <v>792</v>
      </c>
      <c r="H1077" s="3" t="s">
        <v>14</v>
      </c>
      <c r="I1077" s="3" t="s">
        <v>812</v>
      </c>
      <c r="J1077" s="3" t="s">
        <v>326</v>
      </c>
      <c r="K1077" s="3" t="s">
        <v>887</v>
      </c>
      <c r="L1077" s="4">
        <v>5600</v>
      </c>
      <c r="M1077" s="4">
        <v>5.6</v>
      </c>
      <c r="N1077" s="4">
        <v>97100</v>
      </c>
      <c r="O1077">
        <f t="shared" si="266"/>
        <v>17.339285714285715</v>
      </c>
      <c r="P1077" t="str">
        <f t="shared" ref="P1077" si="268">IF(ISNUMBER(SEARCH("XYLENE",K1077)),"Xylene",IF(ISNUMBER(SEARCH("PARAQUAT",K1077)),"Paraquat",IF(ISNUMBER(SEARCH("LUFENURON",K1077)),"Lufenuron",IF(ISNUMBER(SEARCH("CLETHODIM",K1077)),"Clethodim",IF(ISNUMBER(SEARCH("ABAMECTIN",K1077)),"Abamectin")))))</f>
        <v>Abamectin</v>
      </c>
      <c r="Q1077" t="str">
        <f>VLOOKUP(P1077,[1]Sheet1!$A$1:$C$40,2,FALSE)</f>
        <v>Not Identified</v>
      </c>
      <c r="R1077" t="str">
        <f>VLOOKUP(P1077,[1]Sheet1!$A$1:$C$40,3,FALSE)</f>
        <v>Insecticide</v>
      </c>
    </row>
    <row r="1078" spans="1:18" ht="22" customHeight="1" x14ac:dyDescent="0.3">
      <c r="A1078" s="5">
        <v>43162</v>
      </c>
      <c r="B1078" s="12" t="str">
        <f t="shared" si="258"/>
        <v>March, 2018</v>
      </c>
      <c r="C1078" s="12" t="str">
        <f t="shared" si="259"/>
        <v>March, 2018´</v>
      </c>
      <c r="D1078" s="6" t="s">
        <v>37</v>
      </c>
      <c r="E1078" s="13" t="s">
        <v>1939</v>
      </c>
      <c r="F1078" s="6" t="s">
        <v>20</v>
      </c>
      <c r="G1078" s="6" t="s">
        <v>792</v>
      </c>
      <c r="H1078" s="6" t="s">
        <v>14</v>
      </c>
      <c r="I1078" s="6" t="s">
        <v>812</v>
      </c>
      <c r="J1078" s="6" t="s">
        <v>643</v>
      </c>
      <c r="K1078" s="6" t="s">
        <v>888</v>
      </c>
      <c r="L1078" s="7">
        <v>50320</v>
      </c>
      <c r="M1078" s="7">
        <v>50.32</v>
      </c>
      <c r="N1078" s="7">
        <v>258000</v>
      </c>
      <c r="O1078">
        <f t="shared" si="266"/>
        <v>5.127186009538951</v>
      </c>
      <c r="P1078" s="11" t="s">
        <v>1926</v>
      </c>
      <c r="Q1078" t="str">
        <f>VLOOKUP(P1078,[1]Sheet1!$A$1:$C$40,2,FALSE)</f>
        <v>Not Identified</v>
      </c>
      <c r="R1078" t="str">
        <f>VLOOKUP(P1078,[1]Sheet1!$A$1:$C$40,3,FALSE)</f>
        <v>Insecticide</v>
      </c>
    </row>
    <row r="1079" spans="1:18" ht="22" customHeight="1" x14ac:dyDescent="0.3">
      <c r="A1079" s="2">
        <v>43161</v>
      </c>
      <c r="B1079" s="12" t="str">
        <f t="shared" si="258"/>
        <v>March, 2018</v>
      </c>
      <c r="C1079" s="12" t="str">
        <f t="shared" si="259"/>
        <v>March, 2018´</v>
      </c>
      <c r="D1079" s="3" t="s">
        <v>37</v>
      </c>
      <c r="E1079" s="9" t="s">
        <v>1939</v>
      </c>
      <c r="F1079" s="3" t="s">
        <v>20</v>
      </c>
      <c r="G1079" s="3" t="s">
        <v>579</v>
      </c>
      <c r="H1079" s="3" t="s">
        <v>28</v>
      </c>
      <c r="I1079" s="3" t="s">
        <v>21</v>
      </c>
      <c r="J1079" s="3" t="s">
        <v>29</v>
      </c>
      <c r="K1079" s="3" t="s">
        <v>889</v>
      </c>
      <c r="L1079" s="4">
        <v>122760</v>
      </c>
      <c r="M1079" s="4">
        <v>122.76</v>
      </c>
      <c r="N1079" s="4">
        <v>2542000</v>
      </c>
      <c r="O1079">
        <f t="shared" si="266"/>
        <v>20.707070707070706</v>
      </c>
      <c r="P1079" t="str">
        <f t="shared" ref="P1079:P1080" si="269">IF(ISNUMBER(SEARCH("CLORPIRIFOS",K1079)),"Chlorpyrifos",IF(ISNUMBER(SEARCH("TEBUCONAZOLE",K1079)),"Tebuconazole",IF(ISNUMBER(SEARCH("ACID",K1079)),"2,4-Dichlorophenoxyacetic acid",IF(ISNUMBER(SEARCH("ACETAMIPRID",K1079)),"Acetamiprid",IF(ISNUMBER(SEARCH("NUFURON",K1079)),"Metsulfuron",IF(ISNUMBER(SEARCH("MONOISOPROPYLAMINE",K1079)),"Isopropylamine","FIX IT"))))))</f>
        <v>2,4-Dichlorophenoxyacetic acid</v>
      </c>
      <c r="Q1079" t="str">
        <f>VLOOKUP(P1079,[1]Sheet1!$A$1:$C$40,2,FALSE)</f>
        <v>2,4 D</v>
      </c>
      <c r="R1079" t="str">
        <f>VLOOKUP(P1079,[1]Sheet1!$A$1:$C$40,3,FALSE)</f>
        <v>Herbicide</v>
      </c>
    </row>
    <row r="1080" spans="1:18" ht="22" customHeight="1" x14ac:dyDescent="0.3">
      <c r="A1080" s="5">
        <v>43161</v>
      </c>
      <c r="B1080" s="12" t="str">
        <f t="shared" si="258"/>
        <v>March, 2018</v>
      </c>
      <c r="C1080" s="12" t="str">
        <f t="shared" si="259"/>
        <v>March, 2018´</v>
      </c>
      <c r="D1080" s="6" t="s">
        <v>37</v>
      </c>
      <c r="E1080" s="13" t="s">
        <v>1939</v>
      </c>
      <c r="F1080" s="6" t="s">
        <v>20</v>
      </c>
      <c r="G1080" s="6" t="s">
        <v>579</v>
      </c>
      <c r="H1080" s="6" t="s">
        <v>28</v>
      </c>
      <c r="I1080" s="6" t="s">
        <v>21</v>
      </c>
      <c r="J1080" s="6" t="s">
        <v>29</v>
      </c>
      <c r="K1080" s="6" t="s">
        <v>890</v>
      </c>
      <c r="L1080" s="7">
        <v>163679.99</v>
      </c>
      <c r="M1080" s="7">
        <v>163.68</v>
      </c>
      <c r="N1080" s="7">
        <v>3389000</v>
      </c>
      <c r="O1080">
        <f t="shared" si="266"/>
        <v>20.705035478069128</v>
      </c>
      <c r="P1080" t="str">
        <f t="shared" si="269"/>
        <v>2,4-Dichlorophenoxyacetic acid</v>
      </c>
      <c r="Q1080" t="str">
        <f>VLOOKUP(P1080,[1]Sheet1!$A$1:$C$40,2,FALSE)</f>
        <v>2,4 D</v>
      </c>
      <c r="R1080" t="str">
        <f>VLOOKUP(P1080,[1]Sheet1!$A$1:$C$40,3,FALSE)</f>
        <v>Herbicide</v>
      </c>
    </row>
    <row r="1081" spans="1:18" ht="22" customHeight="1" x14ac:dyDescent="0.3">
      <c r="A1081" s="5">
        <v>43160</v>
      </c>
      <c r="B1081" s="12" t="str">
        <f t="shared" si="258"/>
        <v>March, 2018</v>
      </c>
      <c r="C1081" s="12" t="str">
        <f t="shared" si="259"/>
        <v>March, 2018´</v>
      </c>
      <c r="D1081" s="6" t="s">
        <v>37</v>
      </c>
      <c r="E1081" s="9" t="s">
        <v>1939</v>
      </c>
      <c r="F1081" s="6" t="s">
        <v>20</v>
      </c>
      <c r="G1081" s="6" t="s">
        <v>38</v>
      </c>
      <c r="H1081" s="6" t="s">
        <v>39</v>
      </c>
      <c r="I1081" s="6" t="s">
        <v>812</v>
      </c>
      <c r="J1081" s="6" t="s">
        <v>40</v>
      </c>
      <c r="K1081" s="6" t="s">
        <v>891</v>
      </c>
      <c r="L1081" s="7">
        <v>42750</v>
      </c>
      <c r="M1081" s="7">
        <v>42.75</v>
      </c>
      <c r="N1081" s="7">
        <v>103000</v>
      </c>
      <c r="O1081">
        <f t="shared" si="266"/>
        <v>2.4093567251461989</v>
      </c>
      <c r="P1081" t="str">
        <f t="shared" ref="P1081:P1132" si="270">IF(ISNUMBER(SEARCH("IMAZETHAPYR",K1081)),"Imazethapyr",IF(ISNUMBER(SEARCH("NIPPON 40",K1081)),"Nicosulfuron",IF(ISNUMBER(SEARCH("PICLORAM",K1081)),"Picloram",IF(ISNUMBER(SEARCH("GLYPHOSATE",K1081)),"Glyphosate",IF(ISNUMBER(SEARCH("FLUTRIAFOL",K1081)),"Flutriafol",IF(ISNUMBER(SEARCH("IMIDACLOPRID",K1081)),"Imidacloprid",IF(ISNUMBER(SEARCH("CYHALOTHRIN",K1081)),"Cyhalothrin","FIX IT")))))))</f>
        <v>Cyhalothrin</v>
      </c>
      <c r="Q1081" t="str">
        <f>VLOOKUP(P1081,[1]Sheet1!$A$1:$C$40,2,FALSE)</f>
        <v>Kaiso</v>
      </c>
      <c r="R1081" t="str">
        <f>VLOOKUP(P1081,[1]Sheet1!$A$1:$C$40,3,FALSE)</f>
        <v>Pesticide</v>
      </c>
    </row>
    <row r="1082" spans="1:18" ht="22" customHeight="1" x14ac:dyDescent="0.3">
      <c r="A1082" s="2">
        <v>43155</v>
      </c>
      <c r="B1082" s="12" t="str">
        <f t="shared" si="258"/>
        <v>February, 2018</v>
      </c>
      <c r="C1082" s="12" t="str">
        <f t="shared" si="259"/>
        <v>February, 2018´</v>
      </c>
      <c r="D1082" s="3" t="s">
        <v>37</v>
      </c>
      <c r="E1082" s="13" t="s">
        <v>1939</v>
      </c>
      <c r="F1082" s="3" t="s">
        <v>20</v>
      </c>
      <c r="G1082" s="3" t="s">
        <v>579</v>
      </c>
      <c r="H1082" s="3" t="s">
        <v>28</v>
      </c>
      <c r="I1082" s="3" t="s">
        <v>21</v>
      </c>
      <c r="J1082" s="3" t="s">
        <v>29</v>
      </c>
      <c r="K1082" s="3" t="s">
        <v>893</v>
      </c>
      <c r="L1082" s="4">
        <v>163679.99</v>
      </c>
      <c r="M1082" s="4">
        <v>163.68</v>
      </c>
      <c r="N1082" s="4">
        <v>3474000</v>
      </c>
      <c r="O1082">
        <f t="shared" si="266"/>
        <v>21.224341472650384</v>
      </c>
      <c r="P1082" t="str">
        <f t="shared" ref="P1082:P1083" si="271">IF(ISNUMBER(SEARCH("CLORPIRIFOS",K1082)),"Chlorpyrifos",IF(ISNUMBER(SEARCH("TEBUCONAZOLE",K1082)),"Tebuconazole",IF(ISNUMBER(SEARCH("ACID",K1082)),"2,4-Dichlorophenoxyacetic acid",IF(ISNUMBER(SEARCH("ACETAMIPRID",K1082)),"Acetamiprid",IF(ISNUMBER(SEARCH("NUFURON",K1082)),"Metsulfuron",IF(ISNUMBER(SEARCH("MONOISOPROPYLAMINE",K1082)),"Isopropylamine","FIX IT"))))))</f>
        <v>2,4-Dichlorophenoxyacetic acid</v>
      </c>
      <c r="Q1082" t="str">
        <f>VLOOKUP(P1082,[1]Sheet1!$A$1:$C$40,2,FALSE)</f>
        <v>2,4 D</v>
      </c>
      <c r="R1082" t="str">
        <f>VLOOKUP(P1082,[1]Sheet1!$A$1:$C$40,3,FALSE)</f>
        <v>Herbicide</v>
      </c>
    </row>
    <row r="1083" spans="1:18" ht="22" customHeight="1" x14ac:dyDescent="0.3">
      <c r="A1083" s="5">
        <v>43155</v>
      </c>
      <c r="B1083" s="12" t="str">
        <f t="shared" si="258"/>
        <v>February, 2018</v>
      </c>
      <c r="C1083" s="12" t="str">
        <f t="shared" si="259"/>
        <v>February, 2018´</v>
      </c>
      <c r="D1083" s="6" t="s">
        <v>37</v>
      </c>
      <c r="E1083" s="9" t="s">
        <v>1939</v>
      </c>
      <c r="F1083" s="6" t="s">
        <v>20</v>
      </c>
      <c r="G1083" s="6" t="s">
        <v>579</v>
      </c>
      <c r="H1083" s="6" t="s">
        <v>28</v>
      </c>
      <c r="I1083" s="6" t="s">
        <v>21</v>
      </c>
      <c r="J1083" s="6" t="s">
        <v>29</v>
      </c>
      <c r="K1083" s="6" t="s">
        <v>894</v>
      </c>
      <c r="L1083" s="7">
        <v>163679.99</v>
      </c>
      <c r="M1083" s="7">
        <v>163.68</v>
      </c>
      <c r="N1083" s="7">
        <v>3474000</v>
      </c>
      <c r="O1083">
        <f t="shared" si="266"/>
        <v>21.224341472650384</v>
      </c>
      <c r="P1083" t="str">
        <f t="shared" si="271"/>
        <v>2,4-Dichlorophenoxyacetic acid</v>
      </c>
      <c r="Q1083" t="str">
        <f>VLOOKUP(P1083,[1]Sheet1!$A$1:$C$40,2,FALSE)</f>
        <v>2,4 D</v>
      </c>
      <c r="R1083" t="str">
        <f>VLOOKUP(P1083,[1]Sheet1!$A$1:$C$40,3,FALSE)</f>
        <v>Herbicide</v>
      </c>
    </row>
    <row r="1084" spans="1:18" ht="22" customHeight="1" x14ac:dyDescent="0.3">
      <c r="A1084" s="2">
        <v>43152</v>
      </c>
      <c r="B1084" s="12" t="str">
        <f t="shared" si="258"/>
        <v>February, 2018</v>
      </c>
      <c r="C1084" s="12" t="str">
        <f t="shared" si="259"/>
        <v>February, 2018´</v>
      </c>
      <c r="D1084" s="3" t="s">
        <v>37</v>
      </c>
      <c r="E1084" s="13" t="s">
        <v>1939</v>
      </c>
      <c r="F1084" s="3" t="s">
        <v>20</v>
      </c>
      <c r="G1084" s="3" t="s">
        <v>38</v>
      </c>
      <c r="H1084" s="3" t="s">
        <v>39</v>
      </c>
      <c r="I1084" s="3" t="s">
        <v>812</v>
      </c>
      <c r="J1084" s="3" t="s">
        <v>40</v>
      </c>
      <c r="K1084" s="3" t="s">
        <v>895</v>
      </c>
      <c r="L1084" s="4">
        <v>21375</v>
      </c>
      <c r="M1084" s="4">
        <v>21.38</v>
      </c>
      <c r="N1084" s="4">
        <v>294000</v>
      </c>
      <c r="O1084">
        <f t="shared" si="266"/>
        <v>13.754385964912281</v>
      </c>
      <c r="P1084" t="str">
        <f t="shared" si="270"/>
        <v>Cyhalothrin</v>
      </c>
      <c r="Q1084" t="str">
        <f>VLOOKUP(P1084,[1]Sheet1!$A$1:$C$40,2,FALSE)</f>
        <v>Kaiso</v>
      </c>
      <c r="R1084" t="str">
        <f>VLOOKUP(P1084,[1]Sheet1!$A$1:$C$40,3,FALSE)</f>
        <v>Pesticide</v>
      </c>
    </row>
    <row r="1085" spans="1:18" ht="22" customHeight="1" x14ac:dyDescent="0.3">
      <c r="A1085" s="2">
        <v>43152</v>
      </c>
      <c r="B1085" s="12" t="str">
        <f t="shared" si="258"/>
        <v>February, 2018</v>
      </c>
      <c r="C1085" s="12" t="str">
        <f t="shared" si="259"/>
        <v>February, 2018´</v>
      </c>
      <c r="D1085" s="3" t="s">
        <v>37</v>
      </c>
      <c r="E1085" s="9" t="s">
        <v>1939</v>
      </c>
      <c r="F1085" s="3" t="s">
        <v>20</v>
      </c>
      <c r="G1085" s="3" t="s">
        <v>42</v>
      </c>
      <c r="H1085" s="3" t="s">
        <v>43</v>
      </c>
      <c r="I1085" s="3" t="s">
        <v>812</v>
      </c>
      <c r="J1085" s="3" t="s">
        <v>44</v>
      </c>
      <c r="K1085" s="3" t="s">
        <v>896</v>
      </c>
      <c r="L1085" s="4">
        <v>105917</v>
      </c>
      <c r="M1085" s="4">
        <v>105.92</v>
      </c>
      <c r="N1085" s="4">
        <v>3794000</v>
      </c>
      <c r="O1085">
        <f t="shared" si="266"/>
        <v>35.820500958297536</v>
      </c>
      <c r="P1085" t="str">
        <f t="shared" ref="P1085:P1089" si="272">IF(ISNUMBER(SEARCH("CLORPIRIFOS",K1085)),"Chlorpyrifos",IF(ISNUMBER(SEARCH("TEBUCONAZOLE",K1085)),"Tebuconazole",IF(ISNUMBER(SEARCH("ACID",K1085)),"2,4-Dichlorophenoxyacetic acid",IF(ISNUMBER(SEARCH("ACETAMIPRID",K1085)),"Acetamiprid",IF(ISNUMBER(SEARCH("NUFURON",K1085)),"Metsulfuron",IF(ISNUMBER(SEARCH("MONOISOPROPYLAMINE",K1085)),"Isopropylamine","FIX IT"))))))</f>
        <v>Chlorpyrifos</v>
      </c>
      <c r="Q1085" t="str">
        <f>VLOOKUP(P1085,[1]Sheet1!$A$1:$C$40,2,FALSE)</f>
        <v>Agripec</v>
      </c>
      <c r="R1085" t="str">
        <f>VLOOKUP(P1085,[1]Sheet1!$A$1:$C$40,3,FALSE)</f>
        <v>Pesticide</v>
      </c>
    </row>
    <row r="1086" spans="1:18" ht="22" customHeight="1" x14ac:dyDescent="0.3">
      <c r="A1086" s="5">
        <v>43150</v>
      </c>
      <c r="B1086" s="12" t="str">
        <f t="shared" si="258"/>
        <v>February, 2018</v>
      </c>
      <c r="C1086" s="12" t="str">
        <f t="shared" si="259"/>
        <v>February, 2018´</v>
      </c>
      <c r="D1086" s="6" t="s">
        <v>37</v>
      </c>
      <c r="E1086" s="13" t="s">
        <v>1939</v>
      </c>
      <c r="F1086" s="6" t="s">
        <v>408</v>
      </c>
      <c r="G1086" s="6" t="s">
        <v>498</v>
      </c>
      <c r="H1086" s="6" t="s">
        <v>14</v>
      </c>
      <c r="I1086" s="6" t="s">
        <v>15</v>
      </c>
      <c r="J1086" s="6" t="s">
        <v>499</v>
      </c>
      <c r="K1086" s="6" t="s">
        <v>897</v>
      </c>
      <c r="L1086" s="7">
        <v>18150</v>
      </c>
      <c r="M1086" s="7">
        <v>18.149999999999999</v>
      </c>
      <c r="N1086" s="6" t="s">
        <v>107</v>
      </c>
      <c r="O1086" t="e">
        <f t="shared" si="266"/>
        <v>#VALUE!</v>
      </c>
      <c r="P1086" s="11" t="s">
        <v>1919</v>
      </c>
      <c r="Q1086" t="str">
        <f>VLOOKUP(P1086,[1]Sheet1!$A$1:$C$40,2,FALSE)</f>
        <v>Not Identified</v>
      </c>
      <c r="R1086" t="str">
        <f>VLOOKUP(P1086,[1]Sheet1!$A$1:$C$40,3,FALSE)</f>
        <v>Herbicide</v>
      </c>
    </row>
    <row r="1087" spans="1:18" ht="22" customHeight="1" x14ac:dyDescent="0.3">
      <c r="A1087" s="2">
        <v>43145</v>
      </c>
      <c r="B1087" s="12" t="str">
        <f t="shared" si="258"/>
        <v>February, 2018</v>
      </c>
      <c r="C1087" s="12" t="str">
        <f t="shared" si="259"/>
        <v>February, 2018´</v>
      </c>
      <c r="D1087" s="3" t="s">
        <v>37</v>
      </c>
      <c r="E1087" s="9" t="s">
        <v>1939</v>
      </c>
      <c r="F1087" s="3" t="s">
        <v>20</v>
      </c>
      <c r="G1087" s="3" t="s">
        <v>649</v>
      </c>
      <c r="H1087" s="3" t="s">
        <v>73</v>
      </c>
      <c r="I1087" s="3" t="s">
        <v>21</v>
      </c>
      <c r="J1087" s="3" t="s">
        <v>587</v>
      </c>
      <c r="K1087" s="3" t="s">
        <v>898</v>
      </c>
      <c r="L1087" s="4">
        <v>52131</v>
      </c>
      <c r="M1087" s="4">
        <v>52.13</v>
      </c>
      <c r="N1087" s="4">
        <v>171000</v>
      </c>
      <c r="O1087">
        <f t="shared" si="266"/>
        <v>3.2801979628244231</v>
      </c>
      <c r="P1087" t="str">
        <f t="shared" ref="P1087" si="273">IF(ISNUMBER(SEARCH("TRITON",K1087)),"Surfactant",IF(ISNUMBER(SEARCH("DIMETHYLAMINE",K1087)),"Dimethylamine",IF(ISNUMBER(SEARCH("FLUAZINAN",K1087)),"Fluazinan","FIX IT")))</f>
        <v>Surfactant</v>
      </c>
      <c r="Q1087" t="str">
        <f>VLOOKUP(P1087,[1]Sheet1!$A$1:$C$40,2,FALSE)</f>
        <v>Triton</v>
      </c>
      <c r="R1087" t="str">
        <f>VLOOKUP(P1087,[1]Sheet1!$A$1:$C$40,3,FALSE)</f>
        <v>Surfactant</v>
      </c>
    </row>
    <row r="1088" spans="1:18" ht="22" customHeight="1" x14ac:dyDescent="0.3">
      <c r="A1088" s="5">
        <v>43143</v>
      </c>
      <c r="B1088" s="12" t="str">
        <f t="shared" si="258"/>
        <v>February, 2018</v>
      </c>
      <c r="C1088" s="12" t="str">
        <f t="shared" si="259"/>
        <v>February, 2018´</v>
      </c>
      <c r="D1088" s="6" t="s">
        <v>37</v>
      </c>
      <c r="E1088" s="13" t="s">
        <v>1939</v>
      </c>
      <c r="F1088" s="6" t="s">
        <v>408</v>
      </c>
      <c r="G1088" s="6" t="s">
        <v>899</v>
      </c>
      <c r="H1088" s="6" t="s">
        <v>43</v>
      </c>
      <c r="I1088" s="6" t="s">
        <v>15</v>
      </c>
      <c r="J1088" s="6" t="s">
        <v>35</v>
      </c>
      <c r="K1088" s="6" t="s">
        <v>900</v>
      </c>
      <c r="L1088" s="7">
        <v>57240</v>
      </c>
      <c r="M1088" s="7">
        <v>57.24</v>
      </c>
      <c r="N1088" s="7">
        <v>680000</v>
      </c>
      <c r="O1088">
        <f t="shared" si="266"/>
        <v>11.879804332634521</v>
      </c>
      <c r="P1088" t="str">
        <f t="shared" si="272"/>
        <v>Chlorpyrifos</v>
      </c>
      <c r="Q1088" t="str">
        <f>VLOOKUP(P1088,[1]Sheet1!$A$1:$C$40,2,FALSE)</f>
        <v>Agripec</v>
      </c>
      <c r="R1088" t="str">
        <f>VLOOKUP(P1088,[1]Sheet1!$A$1:$C$40,3,FALSE)</f>
        <v>Pesticide</v>
      </c>
    </row>
    <row r="1089" spans="1:18" ht="22" customHeight="1" x14ac:dyDescent="0.3">
      <c r="A1089" s="2">
        <v>43143</v>
      </c>
      <c r="B1089" s="12" t="str">
        <f t="shared" si="258"/>
        <v>February, 2018</v>
      </c>
      <c r="C1089" s="12" t="str">
        <f t="shared" si="259"/>
        <v>February, 2018´</v>
      </c>
      <c r="D1089" s="3" t="s">
        <v>37</v>
      </c>
      <c r="E1089" s="9" t="s">
        <v>1939</v>
      </c>
      <c r="F1089" s="3" t="s">
        <v>408</v>
      </c>
      <c r="G1089" s="3" t="s">
        <v>899</v>
      </c>
      <c r="H1089" s="3" t="s">
        <v>43</v>
      </c>
      <c r="I1089" s="3" t="s">
        <v>15</v>
      </c>
      <c r="J1089" s="3" t="s">
        <v>35</v>
      </c>
      <c r="K1089" s="3" t="s">
        <v>901</v>
      </c>
      <c r="L1089" s="4">
        <v>57240</v>
      </c>
      <c r="M1089" s="4">
        <v>57.24</v>
      </c>
      <c r="N1089" s="4">
        <v>680000</v>
      </c>
      <c r="O1089">
        <f t="shared" si="266"/>
        <v>11.879804332634521</v>
      </c>
      <c r="P1089" t="str">
        <f t="shared" si="272"/>
        <v>Chlorpyrifos</v>
      </c>
      <c r="Q1089" t="str">
        <f>VLOOKUP(P1089,[1]Sheet1!$A$1:$C$40,2,FALSE)</f>
        <v>Agripec</v>
      </c>
      <c r="R1089" t="str">
        <f>VLOOKUP(P1089,[1]Sheet1!$A$1:$C$40,3,FALSE)</f>
        <v>Pesticide</v>
      </c>
    </row>
    <row r="1090" spans="1:18" ht="22" customHeight="1" x14ac:dyDescent="0.3">
      <c r="A1090" s="2">
        <v>43142</v>
      </c>
      <c r="B1090" s="12" t="str">
        <f t="shared" si="258"/>
        <v>February, 2018</v>
      </c>
      <c r="C1090" s="12" t="str">
        <f t="shared" si="259"/>
        <v>February, 2018´</v>
      </c>
      <c r="D1090" s="3" t="s">
        <v>37</v>
      </c>
      <c r="E1090" s="13" t="s">
        <v>1939</v>
      </c>
      <c r="F1090" s="3" t="s">
        <v>408</v>
      </c>
      <c r="G1090" s="3" t="s">
        <v>792</v>
      </c>
      <c r="H1090" s="3" t="s">
        <v>14</v>
      </c>
      <c r="I1090" s="3" t="s">
        <v>15</v>
      </c>
      <c r="J1090" s="3" t="s">
        <v>18</v>
      </c>
      <c r="K1090" s="3" t="s">
        <v>902</v>
      </c>
      <c r="L1090" s="4">
        <v>20160</v>
      </c>
      <c r="M1090" s="4">
        <v>20.16</v>
      </c>
      <c r="N1090" s="4">
        <v>130000</v>
      </c>
      <c r="O1090">
        <f t="shared" si="266"/>
        <v>6.4484126984126986</v>
      </c>
      <c r="P1090" t="str">
        <f t="shared" si="270"/>
        <v>Nicosulfuron</v>
      </c>
      <c r="Q1090" t="str">
        <f>VLOOKUP(P1090,[1]Sheet1!$A$1:$C$40,2,FALSE)</f>
        <v>Nippon 40</v>
      </c>
      <c r="R1090" t="str">
        <f>VLOOKUP(P1090,[1]Sheet1!$A$1:$C$40,3,FALSE)</f>
        <v>Herbicide</v>
      </c>
    </row>
    <row r="1091" spans="1:18" ht="22" customHeight="1" x14ac:dyDescent="0.3">
      <c r="A1091" s="5">
        <v>43141</v>
      </c>
      <c r="B1091" s="12" t="str">
        <f t="shared" ref="B1091:B1154" si="274">TEXT(A1091,"MMMM, YYYY")</f>
        <v>February, 2018</v>
      </c>
      <c r="C1091" s="12" t="str">
        <f t="shared" ref="C1091:C1154" si="275">B1091&amp;"´"</f>
        <v>February, 2018´</v>
      </c>
      <c r="D1091" s="6" t="s">
        <v>37</v>
      </c>
      <c r="E1091" s="9" t="s">
        <v>1939</v>
      </c>
      <c r="F1091" s="6" t="s">
        <v>20</v>
      </c>
      <c r="G1091" s="6" t="s">
        <v>579</v>
      </c>
      <c r="H1091" s="6" t="s">
        <v>28</v>
      </c>
      <c r="I1091" s="6" t="s">
        <v>21</v>
      </c>
      <c r="J1091" s="6" t="s">
        <v>29</v>
      </c>
      <c r="K1091" s="6" t="s">
        <v>903</v>
      </c>
      <c r="L1091" s="7">
        <v>81840</v>
      </c>
      <c r="M1091" s="7">
        <v>81.84</v>
      </c>
      <c r="N1091" s="7">
        <v>1737000</v>
      </c>
      <c r="O1091">
        <f t="shared" si="266"/>
        <v>21.224340175953078</v>
      </c>
      <c r="P1091" t="str">
        <f>IF(ISNUMBER(SEARCH("CLORPIRIFOS",K1091)),"Chlorpyrifos",IF(ISNUMBER(SEARCH("TEBUCONAZOLE",K1091)),"Tebuconazole",IF(ISNUMBER(SEARCH("ACID",K1091)),"2,4-Dichlorophenoxyacetic acid",IF(ISNUMBER(SEARCH("ACETAMIPRID",K1091)),"Acetamiprid",IF(ISNUMBER(SEARCH("NUFURON",K1091)),"Metsulfuron",IF(ISNUMBER(SEARCH("MONOISOPROPYLAMINE",K1091)),"Isopropylamine","FIX IT"))))))</f>
        <v>2,4-Dichlorophenoxyacetic acid</v>
      </c>
      <c r="Q1091" t="str">
        <f>VLOOKUP(P1091,[1]Sheet1!$A$1:$C$40,2,FALSE)</f>
        <v>2,4 D</v>
      </c>
      <c r="R1091" t="str">
        <f>VLOOKUP(P1091,[1]Sheet1!$A$1:$C$40,3,FALSE)</f>
        <v>Herbicide</v>
      </c>
    </row>
    <row r="1092" spans="1:18" ht="22" customHeight="1" x14ac:dyDescent="0.3">
      <c r="A1092" s="5">
        <v>43139</v>
      </c>
      <c r="B1092" s="12" t="str">
        <f t="shared" si="274"/>
        <v>February, 2018</v>
      </c>
      <c r="C1092" s="12" t="str">
        <f t="shared" si="275"/>
        <v>February, 2018´</v>
      </c>
      <c r="D1092" s="6" t="s">
        <v>37</v>
      </c>
      <c r="E1092" s="13" t="s">
        <v>1939</v>
      </c>
      <c r="F1092" s="6" t="s">
        <v>20</v>
      </c>
      <c r="G1092" s="6" t="s">
        <v>171</v>
      </c>
      <c r="H1092" s="6" t="s">
        <v>34</v>
      </c>
      <c r="I1092" s="6" t="s">
        <v>812</v>
      </c>
      <c r="J1092" s="6" t="s">
        <v>35</v>
      </c>
      <c r="K1092" s="6" t="s">
        <v>904</v>
      </c>
      <c r="L1092" s="7">
        <v>10135</v>
      </c>
      <c r="M1092" s="7">
        <v>10.14</v>
      </c>
      <c r="N1092" s="7">
        <v>454000</v>
      </c>
      <c r="O1092">
        <f t="shared" si="266"/>
        <v>44.795263936852493</v>
      </c>
      <c r="P1092" t="str">
        <f t="shared" si="270"/>
        <v>Imidacloprid</v>
      </c>
      <c r="Q1092" t="str">
        <f>VLOOKUP(P1092,[1]Sheet1!$A$1:$C$40,2,FALSE)</f>
        <v>Nuprid</v>
      </c>
      <c r="R1092" t="str">
        <f>VLOOKUP(P1092,[1]Sheet1!$A$1:$C$40,3,FALSE)</f>
        <v>Insecticide</v>
      </c>
    </row>
    <row r="1093" spans="1:18" ht="22" customHeight="1" x14ac:dyDescent="0.3">
      <c r="A1093" s="2">
        <v>43139</v>
      </c>
      <c r="B1093" s="12" t="str">
        <f t="shared" si="274"/>
        <v>February, 2018</v>
      </c>
      <c r="C1093" s="12" t="str">
        <f t="shared" si="275"/>
        <v>February, 2018´</v>
      </c>
      <c r="D1093" s="3" t="s">
        <v>37</v>
      </c>
      <c r="E1093" s="9" t="s">
        <v>1939</v>
      </c>
      <c r="F1093" s="3" t="s">
        <v>20</v>
      </c>
      <c r="G1093" s="3" t="s">
        <v>171</v>
      </c>
      <c r="H1093" s="3" t="s">
        <v>34</v>
      </c>
      <c r="I1093" s="3" t="s">
        <v>812</v>
      </c>
      <c r="J1093" s="3" t="s">
        <v>35</v>
      </c>
      <c r="K1093" s="3" t="s">
        <v>905</v>
      </c>
      <c r="L1093" s="4">
        <v>22992</v>
      </c>
      <c r="M1093" s="4">
        <v>22.99</v>
      </c>
      <c r="N1093" s="4">
        <v>1031000</v>
      </c>
      <c r="O1093">
        <f t="shared" si="266"/>
        <v>44.841684064022267</v>
      </c>
      <c r="P1093" t="str">
        <f t="shared" si="270"/>
        <v>Imidacloprid</v>
      </c>
      <c r="Q1093" t="str">
        <f>VLOOKUP(P1093,[1]Sheet1!$A$1:$C$40,2,FALSE)</f>
        <v>Nuprid</v>
      </c>
      <c r="R1093" t="str">
        <f>VLOOKUP(P1093,[1]Sheet1!$A$1:$C$40,3,FALSE)</f>
        <v>Insecticide</v>
      </c>
    </row>
    <row r="1094" spans="1:18" ht="22" customHeight="1" x14ac:dyDescent="0.3">
      <c r="A1094" s="5">
        <v>43139</v>
      </c>
      <c r="B1094" s="12" t="str">
        <f t="shared" si="274"/>
        <v>February, 2018</v>
      </c>
      <c r="C1094" s="12" t="str">
        <f t="shared" si="275"/>
        <v>February, 2018´</v>
      </c>
      <c r="D1094" s="6" t="s">
        <v>37</v>
      </c>
      <c r="E1094" s="13" t="s">
        <v>1939</v>
      </c>
      <c r="F1094" s="6" t="s">
        <v>20</v>
      </c>
      <c r="G1094" s="6" t="s">
        <v>171</v>
      </c>
      <c r="H1094" s="6" t="s">
        <v>34</v>
      </c>
      <c r="I1094" s="6" t="s">
        <v>812</v>
      </c>
      <c r="J1094" s="6" t="s">
        <v>35</v>
      </c>
      <c r="K1094" s="6" t="s">
        <v>906</v>
      </c>
      <c r="L1094" s="7">
        <v>45984</v>
      </c>
      <c r="M1094" s="7">
        <v>45.98</v>
      </c>
      <c r="N1094" s="7">
        <v>2062000</v>
      </c>
      <c r="O1094">
        <f t="shared" si="266"/>
        <v>44.841684064022267</v>
      </c>
      <c r="P1094" s="11" t="s">
        <v>1921</v>
      </c>
      <c r="Q1094" t="str">
        <f>VLOOKUP(P1094,[1]Sheet1!$A$1:$C$40,2,FALSE)</f>
        <v>Nuprid</v>
      </c>
      <c r="R1094" t="str">
        <f>VLOOKUP(P1094,[1]Sheet1!$A$1:$C$40,3,FALSE)</f>
        <v>Insecticide</v>
      </c>
    </row>
    <row r="1095" spans="1:18" ht="22" customHeight="1" x14ac:dyDescent="0.3">
      <c r="A1095" s="2">
        <v>43139</v>
      </c>
      <c r="B1095" s="12" t="str">
        <f t="shared" si="274"/>
        <v>February, 2018</v>
      </c>
      <c r="C1095" s="12" t="str">
        <f t="shared" si="275"/>
        <v>February, 2018´</v>
      </c>
      <c r="D1095" s="3" t="s">
        <v>37</v>
      </c>
      <c r="E1095" s="9" t="s">
        <v>1939</v>
      </c>
      <c r="F1095" s="3" t="s">
        <v>20</v>
      </c>
      <c r="G1095" s="3" t="s">
        <v>171</v>
      </c>
      <c r="H1095" s="3" t="s">
        <v>34</v>
      </c>
      <c r="I1095" s="3" t="s">
        <v>812</v>
      </c>
      <c r="J1095" s="3" t="s">
        <v>35</v>
      </c>
      <c r="K1095" s="3" t="s">
        <v>907</v>
      </c>
      <c r="L1095" s="4">
        <v>14370</v>
      </c>
      <c r="M1095" s="4">
        <v>14.37</v>
      </c>
      <c r="N1095" s="4">
        <v>644000</v>
      </c>
      <c r="O1095">
        <f t="shared" si="266"/>
        <v>44.815588030619345</v>
      </c>
      <c r="P1095" t="str">
        <f t="shared" si="270"/>
        <v>Imidacloprid</v>
      </c>
      <c r="Q1095" t="str">
        <f>VLOOKUP(P1095,[1]Sheet1!$A$1:$C$40,2,FALSE)</f>
        <v>Nuprid</v>
      </c>
      <c r="R1095" t="str">
        <f>VLOOKUP(P1095,[1]Sheet1!$A$1:$C$40,3,FALSE)</f>
        <v>Insecticide</v>
      </c>
    </row>
    <row r="1096" spans="1:18" ht="22" customHeight="1" x14ac:dyDescent="0.3">
      <c r="A1096" s="5">
        <v>43138</v>
      </c>
      <c r="B1096" s="12" t="str">
        <f t="shared" si="274"/>
        <v>February, 2018</v>
      </c>
      <c r="C1096" s="12" t="str">
        <f t="shared" si="275"/>
        <v>February, 2018´</v>
      </c>
      <c r="D1096" s="6" t="s">
        <v>37</v>
      </c>
      <c r="E1096" s="13" t="s">
        <v>1939</v>
      </c>
      <c r="F1096" s="6" t="s">
        <v>20</v>
      </c>
      <c r="G1096" s="6" t="s">
        <v>649</v>
      </c>
      <c r="H1096" s="6" t="s">
        <v>73</v>
      </c>
      <c r="I1096" s="6" t="s">
        <v>21</v>
      </c>
      <c r="J1096" s="6" t="s">
        <v>587</v>
      </c>
      <c r="K1096" s="6" t="s">
        <v>908</v>
      </c>
      <c r="L1096" s="7">
        <v>52131</v>
      </c>
      <c r="M1096" s="7">
        <v>52.13</v>
      </c>
      <c r="N1096" s="7">
        <v>171000</v>
      </c>
      <c r="O1096">
        <f t="shared" si="266"/>
        <v>3.2801979628244231</v>
      </c>
      <c r="P1096" t="str">
        <f>IF(ISNUMBER(SEARCH("TRITON",K1096)),"Surfactant",IF(ISNUMBER(SEARCH("DIMETHYLAMINE",K1096)),"Dimethylamine",IF(ISNUMBER(SEARCH("FLUAZINAN",K1096)),"Fluazinan","FIX IT")))</f>
        <v>Surfactant</v>
      </c>
      <c r="Q1096" t="str">
        <f>VLOOKUP(P1096,[1]Sheet1!$A$1:$C$40,2,FALSE)</f>
        <v>Triton</v>
      </c>
      <c r="R1096" t="str">
        <f>VLOOKUP(P1096,[1]Sheet1!$A$1:$C$40,3,FALSE)</f>
        <v>Surfactant</v>
      </c>
    </row>
    <row r="1097" spans="1:18" ht="22" customHeight="1" x14ac:dyDescent="0.3">
      <c r="A1097" s="2">
        <v>43136</v>
      </c>
      <c r="B1097" s="12" t="str">
        <f t="shared" si="274"/>
        <v>February, 2018</v>
      </c>
      <c r="C1097" s="12" t="str">
        <f t="shared" si="275"/>
        <v>February, 2018´</v>
      </c>
      <c r="D1097" s="3" t="s">
        <v>37</v>
      </c>
      <c r="E1097" s="9" t="s">
        <v>1939</v>
      </c>
      <c r="F1097" s="3" t="s">
        <v>408</v>
      </c>
      <c r="G1097" s="3" t="s">
        <v>378</v>
      </c>
      <c r="H1097" s="3" t="s">
        <v>14</v>
      </c>
      <c r="I1097" s="3" t="s">
        <v>15</v>
      </c>
      <c r="J1097" s="3" t="s">
        <v>16</v>
      </c>
      <c r="K1097" s="3" t="s">
        <v>909</v>
      </c>
      <c r="L1097" s="4">
        <v>18705</v>
      </c>
      <c r="M1097" s="4">
        <v>18.7</v>
      </c>
      <c r="N1097" s="4">
        <v>250000</v>
      </c>
      <c r="O1097">
        <f t="shared" si="266"/>
        <v>13.365410318096766</v>
      </c>
      <c r="P1097" t="str">
        <f t="shared" si="270"/>
        <v>Imazethapyr</v>
      </c>
      <c r="Q1097" t="str">
        <f>VLOOKUP(P1097,[1]Sheet1!$A$1:$C$40,2,FALSE)</f>
        <v>Kyte</v>
      </c>
      <c r="R1097" t="str">
        <f>VLOOKUP(P1097,[1]Sheet1!$A$1:$C$40,3,FALSE)</f>
        <v>Herbicide</v>
      </c>
    </row>
    <row r="1098" spans="1:18" ht="22" customHeight="1" x14ac:dyDescent="0.3">
      <c r="A1098" s="5">
        <v>43135</v>
      </c>
      <c r="B1098" s="12" t="str">
        <f t="shared" si="274"/>
        <v>February, 2018</v>
      </c>
      <c r="C1098" s="12" t="str">
        <f t="shared" si="275"/>
        <v>February, 2018´</v>
      </c>
      <c r="D1098" s="6" t="s">
        <v>37</v>
      </c>
      <c r="E1098" s="13" t="s">
        <v>1939</v>
      </c>
      <c r="F1098" s="6" t="s">
        <v>408</v>
      </c>
      <c r="G1098" s="6" t="s">
        <v>498</v>
      </c>
      <c r="H1098" s="6" t="s">
        <v>14</v>
      </c>
      <c r="I1098" s="6" t="s">
        <v>15</v>
      </c>
      <c r="J1098" s="6" t="s">
        <v>521</v>
      </c>
      <c r="K1098" s="9" t="s">
        <v>910</v>
      </c>
      <c r="L1098" s="7">
        <v>9075</v>
      </c>
      <c r="M1098" s="7">
        <v>9.07</v>
      </c>
      <c r="N1098" s="7">
        <v>58500</v>
      </c>
      <c r="O1098">
        <f t="shared" si="266"/>
        <v>6.446280991735537</v>
      </c>
      <c r="P1098" s="11" t="s">
        <v>1919</v>
      </c>
      <c r="Q1098" t="str">
        <f>VLOOKUP(P1098,[1]Sheet1!$A$1:$C$40,2,FALSE)</f>
        <v>Not Identified</v>
      </c>
      <c r="R1098" t="str">
        <f>VLOOKUP(P1098,[1]Sheet1!$A$1:$C$40,3,FALSE)</f>
        <v>Herbicide</v>
      </c>
    </row>
    <row r="1099" spans="1:18" ht="22" customHeight="1" x14ac:dyDescent="0.3">
      <c r="A1099" s="2">
        <v>43134</v>
      </c>
      <c r="B1099" s="12" t="str">
        <f t="shared" si="274"/>
        <v>February, 2018</v>
      </c>
      <c r="C1099" s="12" t="str">
        <f t="shared" si="275"/>
        <v>February, 2018´</v>
      </c>
      <c r="D1099" s="3" t="s">
        <v>37</v>
      </c>
      <c r="E1099" s="9" t="s">
        <v>1939</v>
      </c>
      <c r="F1099" s="3" t="s">
        <v>20</v>
      </c>
      <c r="G1099" s="3" t="s">
        <v>579</v>
      </c>
      <c r="H1099" s="3" t="s">
        <v>28</v>
      </c>
      <c r="I1099" s="3" t="s">
        <v>21</v>
      </c>
      <c r="J1099" s="3" t="s">
        <v>29</v>
      </c>
      <c r="K1099" s="3" t="s">
        <v>911</v>
      </c>
      <c r="L1099" s="4">
        <v>163679.99</v>
      </c>
      <c r="M1099" s="4">
        <v>163.68</v>
      </c>
      <c r="N1099" s="4">
        <v>3474000</v>
      </c>
      <c r="O1099">
        <f t="shared" si="266"/>
        <v>21.224341472650384</v>
      </c>
      <c r="P1099" t="str">
        <f t="shared" ref="P1099" si="276">IF(ISNUMBER(SEARCH("CLORPIRIFOS",K1099)),"Chlorpyrifos",IF(ISNUMBER(SEARCH("TEBUCONAZOLE",K1099)),"Tebuconazole",IF(ISNUMBER(SEARCH("ACID",K1099)),"2,4-Dichlorophenoxyacetic acid",IF(ISNUMBER(SEARCH("ACETAMIPRID",K1099)),"Acetamiprid",IF(ISNUMBER(SEARCH("NUFURON",K1099)),"Metsulfuron",IF(ISNUMBER(SEARCH("MONOISOPROPYLAMINE",K1099)),"Isopropylamine","FIX IT"))))))</f>
        <v>2,4-Dichlorophenoxyacetic acid</v>
      </c>
      <c r="Q1099" t="str">
        <f>VLOOKUP(P1099,[1]Sheet1!$A$1:$C$40,2,FALSE)</f>
        <v>2,4 D</v>
      </c>
      <c r="R1099" t="str">
        <f>VLOOKUP(P1099,[1]Sheet1!$A$1:$C$40,3,FALSE)</f>
        <v>Herbicide</v>
      </c>
    </row>
    <row r="1100" spans="1:18" ht="22" customHeight="1" x14ac:dyDescent="0.3">
      <c r="A1100" s="5">
        <v>43134</v>
      </c>
      <c r="B1100" s="12" t="str">
        <f t="shared" si="274"/>
        <v>February, 2018</v>
      </c>
      <c r="C1100" s="12" t="str">
        <f t="shared" si="275"/>
        <v>February, 2018´</v>
      </c>
      <c r="D1100" s="6" t="s">
        <v>37</v>
      </c>
      <c r="E1100" s="13" t="s">
        <v>1939</v>
      </c>
      <c r="F1100" s="6" t="s">
        <v>20</v>
      </c>
      <c r="G1100" s="6" t="s">
        <v>180</v>
      </c>
      <c r="H1100" s="6" t="s">
        <v>14</v>
      </c>
      <c r="I1100" s="6" t="s">
        <v>21</v>
      </c>
      <c r="J1100" s="6" t="s">
        <v>22</v>
      </c>
      <c r="K1100" s="9" t="s">
        <v>912</v>
      </c>
      <c r="L1100" s="7">
        <v>40320</v>
      </c>
      <c r="M1100" s="7">
        <v>40.32</v>
      </c>
      <c r="N1100" s="7">
        <v>1760000</v>
      </c>
      <c r="O1100">
        <f t="shared" si="266"/>
        <v>43.650793650793652</v>
      </c>
      <c r="P1100" s="11" t="s">
        <v>1927</v>
      </c>
      <c r="Q1100" t="str">
        <f>VLOOKUP(P1100,[1]Sheet1!$A$1:$C$40,2,FALSE)</f>
        <v>Not Identified</v>
      </c>
      <c r="R1100" t="str">
        <f>VLOOKUP(P1100,[1]Sheet1!$A$1:$C$40,3,FALSE)</f>
        <v>Herbicide</v>
      </c>
    </row>
    <row r="1101" spans="1:18" ht="22" customHeight="1" x14ac:dyDescent="0.3">
      <c r="A1101" s="2">
        <v>43132</v>
      </c>
      <c r="B1101" s="12" t="str">
        <f t="shared" si="274"/>
        <v>February, 2018</v>
      </c>
      <c r="C1101" s="12" t="str">
        <f t="shared" si="275"/>
        <v>February, 2018´</v>
      </c>
      <c r="D1101" s="3" t="s">
        <v>37</v>
      </c>
      <c r="E1101" s="9" t="s">
        <v>1939</v>
      </c>
      <c r="F1101" s="3" t="s">
        <v>20</v>
      </c>
      <c r="G1101" s="3" t="s">
        <v>38</v>
      </c>
      <c r="H1101" s="3" t="s">
        <v>39</v>
      </c>
      <c r="I1101" s="3" t="s">
        <v>812</v>
      </c>
      <c r="J1101" s="3" t="s">
        <v>40</v>
      </c>
      <c r="K1101" s="3" t="s">
        <v>913</v>
      </c>
      <c r="L1101" s="4">
        <v>21375</v>
      </c>
      <c r="M1101" s="4">
        <v>21.38</v>
      </c>
      <c r="N1101" s="4">
        <v>294000</v>
      </c>
      <c r="O1101">
        <f t="shared" si="266"/>
        <v>13.754385964912281</v>
      </c>
      <c r="P1101" t="str">
        <f t="shared" si="270"/>
        <v>Cyhalothrin</v>
      </c>
      <c r="Q1101" t="str">
        <f>VLOOKUP(P1101,[1]Sheet1!$A$1:$C$40,2,FALSE)</f>
        <v>Kaiso</v>
      </c>
      <c r="R1101" t="str">
        <f>VLOOKUP(P1101,[1]Sheet1!$A$1:$C$40,3,FALSE)</f>
        <v>Pesticide</v>
      </c>
    </row>
    <row r="1102" spans="1:18" ht="22" customHeight="1" x14ac:dyDescent="0.3">
      <c r="A1102" s="5">
        <v>43128</v>
      </c>
      <c r="B1102" s="12" t="str">
        <f t="shared" si="274"/>
        <v>January, 2018</v>
      </c>
      <c r="C1102" s="12" t="str">
        <f t="shared" si="275"/>
        <v>January, 2018´</v>
      </c>
      <c r="D1102" s="6" t="s">
        <v>37</v>
      </c>
      <c r="E1102" s="13" t="s">
        <v>1939</v>
      </c>
      <c r="F1102" s="6" t="s">
        <v>20</v>
      </c>
      <c r="G1102" s="6" t="s">
        <v>42</v>
      </c>
      <c r="H1102" s="6" t="s">
        <v>43</v>
      </c>
      <c r="I1102" s="6" t="s">
        <v>812</v>
      </c>
      <c r="J1102" s="6" t="s">
        <v>702</v>
      </c>
      <c r="K1102" s="6" t="s">
        <v>914</v>
      </c>
      <c r="L1102" s="7">
        <v>21172</v>
      </c>
      <c r="M1102" s="7">
        <v>21.17</v>
      </c>
      <c r="N1102" s="7">
        <v>1119000</v>
      </c>
      <c r="O1102">
        <f t="shared" si="266"/>
        <v>52.852824485169094</v>
      </c>
      <c r="P1102" s="11" t="s">
        <v>1925</v>
      </c>
      <c r="Q1102" t="str">
        <f>VLOOKUP(P1102,[1]Sheet1!$A$1:$C$40,2,FALSE)</f>
        <v>Not Identified</v>
      </c>
      <c r="R1102" t="str">
        <f>VLOOKUP(P1102,[1]Sheet1!$A$1:$C$40,3,FALSE)</f>
        <v>Insecticide</v>
      </c>
    </row>
    <row r="1103" spans="1:18" ht="22" customHeight="1" x14ac:dyDescent="0.3">
      <c r="A1103" s="2">
        <v>43126</v>
      </c>
      <c r="B1103" s="12" t="str">
        <f t="shared" si="274"/>
        <v>January, 2018</v>
      </c>
      <c r="C1103" s="12" t="str">
        <f t="shared" si="275"/>
        <v>January, 2018´</v>
      </c>
      <c r="D1103" s="3" t="s">
        <v>37</v>
      </c>
      <c r="E1103" s="9" t="s">
        <v>1939</v>
      </c>
      <c r="F1103" s="3" t="s">
        <v>20</v>
      </c>
      <c r="G1103" s="3" t="s">
        <v>579</v>
      </c>
      <c r="H1103" s="3" t="s">
        <v>28</v>
      </c>
      <c r="I1103" s="3" t="s">
        <v>21</v>
      </c>
      <c r="J1103" s="3" t="s">
        <v>29</v>
      </c>
      <c r="K1103" s="3" t="s">
        <v>915</v>
      </c>
      <c r="L1103" s="4">
        <v>163679.99</v>
      </c>
      <c r="M1103" s="4">
        <v>163.68</v>
      </c>
      <c r="N1103" s="4">
        <v>3526000</v>
      </c>
      <c r="O1103">
        <f t="shared" si="266"/>
        <v>21.542034551688328</v>
      </c>
      <c r="P1103" t="str">
        <f t="shared" ref="P1103:P1105" si="277">IF(ISNUMBER(SEARCH("CLORPIRIFOS",K1103)),"Chlorpyrifos",IF(ISNUMBER(SEARCH("TEBUCONAZOLE",K1103)),"Tebuconazole",IF(ISNUMBER(SEARCH("ACID",K1103)),"2,4-Dichlorophenoxyacetic acid",IF(ISNUMBER(SEARCH("ACETAMIPRID",K1103)),"Acetamiprid",IF(ISNUMBER(SEARCH("NUFURON",K1103)),"Metsulfuron",IF(ISNUMBER(SEARCH("MONOISOPROPYLAMINE",K1103)),"Isopropylamine","FIX IT"))))))</f>
        <v>2,4-Dichlorophenoxyacetic acid</v>
      </c>
      <c r="Q1103" t="str">
        <f>VLOOKUP(P1103,[1]Sheet1!$A$1:$C$40,2,FALSE)</f>
        <v>2,4 D</v>
      </c>
      <c r="R1103" t="str">
        <f>VLOOKUP(P1103,[1]Sheet1!$A$1:$C$40,3,FALSE)</f>
        <v>Herbicide</v>
      </c>
    </row>
    <row r="1104" spans="1:18" ht="22" customHeight="1" x14ac:dyDescent="0.3">
      <c r="A1104" s="5">
        <v>43126</v>
      </c>
      <c r="B1104" s="12" t="str">
        <f t="shared" si="274"/>
        <v>January, 2018</v>
      </c>
      <c r="C1104" s="12" t="str">
        <f t="shared" si="275"/>
        <v>January, 2018´</v>
      </c>
      <c r="D1104" s="6" t="s">
        <v>37</v>
      </c>
      <c r="E1104" s="13" t="s">
        <v>1939</v>
      </c>
      <c r="F1104" s="6" t="s">
        <v>408</v>
      </c>
      <c r="G1104" s="6" t="s">
        <v>899</v>
      </c>
      <c r="H1104" s="6" t="s">
        <v>43</v>
      </c>
      <c r="I1104" s="6" t="s">
        <v>15</v>
      </c>
      <c r="J1104" s="6" t="s">
        <v>35</v>
      </c>
      <c r="K1104" s="6" t="s">
        <v>916</v>
      </c>
      <c r="L1104" s="7">
        <v>76320</v>
      </c>
      <c r="M1104" s="7">
        <v>76.319999999999993</v>
      </c>
      <c r="N1104" s="7">
        <v>900000</v>
      </c>
      <c r="O1104">
        <f t="shared" si="266"/>
        <v>11.79245283018868</v>
      </c>
      <c r="P1104" t="str">
        <f t="shared" si="277"/>
        <v>Chlorpyrifos</v>
      </c>
      <c r="Q1104" t="str">
        <f>VLOOKUP(P1104,[1]Sheet1!$A$1:$C$40,2,FALSE)</f>
        <v>Agripec</v>
      </c>
      <c r="R1104" t="str">
        <f>VLOOKUP(P1104,[1]Sheet1!$A$1:$C$40,3,FALSE)</f>
        <v>Pesticide</v>
      </c>
    </row>
    <row r="1105" spans="1:18" ht="22" customHeight="1" x14ac:dyDescent="0.3">
      <c r="A1105" s="2">
        <v>43126</v>
      </c>
      <c r="B1105" s="12" t="str">
        <f t="shared" si="274"/>
        <v>January, 2018</v>
      </c>
      <c r="C1105" s="12" t="str">
        <f t="shared" si="275"/>
        <v>January, 2018´</v>
      </c>
      <c r="D1105" s="3" t="s">
        <v>37</v>
      </c>
      <c r="E1105" s="9" t="s">
        <v>1939</v>
      </c>
      <c r="F1105" s="3" t="s">
        <v>20</v>
      </c>
      <c r="G1105" s="3" t="s">
        <v>579</v>
      </c>
      <c r="H1105" s="3" t="s">
        <v>28</v>
      </c>
      <c r="I1105" s="3" t="s">
        <v>21</v>
      </c>
      <c r="J1105" s="3" t="s">
        <v>917</v>
      </c>
      <c r="K1105" s="3" t="s">
        <v>918</v>
      </c>
      <c r="L1105" s="4">
        <v>163679.99</v>
      </c>
      <c r="M1105" s="4">
        <v>163.68</v>
      </c>
      <c r="N1105" s="4">
        <v>996000</v>
      </c>
      <c r="O1105">
        <f t="shared" si="266"/>
        <v>6.0850443600344795</v>
      </c>
      <c r="P1105" t="str">
        <f t="shared" si="277"/>
        <v>2,4-Dichlorophenoxyacetic acid</v>
      </c>
      <c r="Q1105" t="str">
        <f>VLOOKUP(P1105,[1]Sheet1!$A$1:$C$40,2,FALSE)</f>
        <v>2,4 D</v>
      </c>
      <c r="R1105" t="str">
        <f>VLOOKUP(P1105,[1]Sheet1!$A$1:$C$40,3,FALSE)</f>
        <v>Herbicide</v>
      </c>
    </row>
    <row r="1106" spans="1:18" ht="22" customHeight="1" x14ac:dyDescent="0.3">
      <c r="A1106" s="5">
        <v>43125</v>
      </c>
      <c r="B1106" s="12" t="str">
        <f t="shared" si="274"/>
        <v>January, 2018</v>
      </c>
      <c r="C1106" s="12" t="str">
        <f t="shared" si="275"/>
        <v>January, 2018´</v>
      </c>
      <c r="D1106" s="6" t="s">
        <v>37</v>
      </c>
      <c r="E1106" s="13" t="s">
        <v>1939</v>
      </c>
      <c r="F1106" s="6" t="s">
        <v>20</v>
      </c>
      <c r="G1106" s="6" t="s">
        <v>38</v>
      </c>
      <c r="H1106" s="6" t="s">
        <v>39</v>
      </c>
      <c r="I1106" s="6" t="s">
        <v>812</v>
      </c>
      <c r="J1106" s="6" t="s">
        <v>40</v>
      </c>
      <c r="K1106" s="6" t="s">
        <v>919</v>
      </c>
      <c r="L1106" s="7">
        <v>42750</v>
      </c>
      <c r="M1106" s="7">
        <v>42.75</v>
      </c>
      <c r="N1106" s="7">
        <v>588000</v>
      </c>
      <c r="O1106">
        <f t="shared" si="266"/>
        <v>13.754385964912281</v>
      </c>
      <c r="P1106" t="str">
        <f t="shared" si="270"/>
        <v>Cyhalothrin</v>
      </c>
      <c r="Q1106" t="str">
        <f>VLOOKUP(P1106,[1]Sheet1!$A$1:$C$40,2,FALSE)</f>
        <v>Kaiso</v>
      </c>
      <c r="R1106" t="str">
        <f>VLOOKUP(P1106,[1]Sheet1!$A$1:$C$40,3,FALSE)</f>
        <v>Pesticide</v>
      </c>
    </row>
    <row r="1107" spans="1:18" ht="22" customHeight="1" x14ac:dyDescent="0.3">
      <c r="A1107" s="2">
        <v>43125</v>
      </c>
      <c r="B1107" s="12" t="str">
        <f t="shared" si="274"/>
        <v>January, 2018</v>
      </c>
      <c r="C1107" s="12" t="str">
        <f t="shared" si="275"/>
        <v>January, 2018´</v>
      </c>
      <c r="D1107" s="3" t="s">
        <v>37</v>
      </c>
      <c r="E1107" s="9" t="s">
        <v>1939</v>
      </c>
      <c r="F1107" s="3" t="s">
        <v>20</v>
      </c>
      <c r="G1107" s="3" t="s">
        <v>38</v>
      </c>
      <c r="H1107" s="3" t="s">
        <v>39</v>
      </c>
      <c r="I1107" s="3" t="s">
        <v>812</v>
      </c>
      <c r="J1107" s="3" t="s">
        <v>40</v>
      </c>
      <c r="K1107" s="3" t="s">
        <v>920</v>
      </c>
      <c r="L1107" s="4">
        <v>21375</v>
      </c>
      <c r="M1107" s="4">
        <v>21.38</v>
      </c>
      <c r="N1107" s="4">
        <v>294000</v>
      </c>
      <c r="O1107">
        <f t="shared" si="266"/>
        <v>13.754385964912281</v>
      </c>
      <c r="P1107" t="str">
        <f t="shared" si="270"/>
        <v>Cyhalothrin</v>
      </c>
      <c r="Q1107" t="str">
        <f>VLOOKUP(P1107,[1]Sheet1!$A$1:$C$40,2,FALSE)</f>
        <v>Kaiso</v>
      </c>
      <c r="R1107" t="str">
        <f>VLOOKUP(P1107,[1]Sheet1!$A$1:$C$40,3,FALSE)</f>
        <v>Pesticide</v>
      </c>
    </row>
    <row r="1108" spans="1:18" ht="22" customHeight="1" x14ac:dyDescent="0.3">
      <c r="A1108" s="5">
        <v>43125</v>
      </c>
      <c r="B1108" s="12" t="str">
        <f t="shared" si="274"/>
        <v>January, 2018</v>
      </c>
      <c r="C1108" s="12" t="str">
        <f t="shared" si="275"/>
        <v>January, 2018´</v>
      </c>
      <c r="D1108" s="6" t="s">
        <v>37</v>
      </c>
      <c r="E1108" s="13" t="s">
        <v>1939</v>
      </c>
      <c r="F1108" s="6" t="s">
        <v>20</v>
      </c>
      <c r="G1108" s="6" t="s">
        <v>42</v>
      </c>
      <c r="H1108" s="6" t="s">
        <v>43</v>
      </c>
      <c r="I1108" s="6" t="s">
        <v>812</v>
      </c>
      <c r="J1108" s="6" t="s">
        <v>702</v>
      </c>
      <c r="K1108" s="6" t="s">
        <v>921</v>
      </c>
      <c r="L1108" s="7">
        <v>10577</v>
      </c>
      <c r="M1108" s="7">
        <v>10.58</v>
      </c>
      <c r="N1108" s="7">
        <v>559000</v>
      </c>
      <c r="O1108">
        <f t="shared" si="266"/>
        <v>52.850524723456559</v>
      </c>
      <c r="P1108" s="11" t="s">
        <v>1925</v>
      </c>
      <c r="Q1108" t="str">
        <f>VLOOKUP(P1108,[1]Sheet1!$A$1:$C$40,2,FALSE)</f>
        <v>Not Identified</v>
      </c>
      <c r="R1108" t="str">
        <f>VLOOKUP(P1108,[1]Sheet1!$A$1:$C$40,3,FALSE)</f>
        <v>Insecticide</v>
      </c>
    </row>
    <row r="1109" spans="1:18" ht="22" customHeight="1" x14ac:dyDescent="0.3">
      <c r="A1109" s="2">
        <v>43124</v>
      </c>
      <c r="B1109" s="12" t="str">
        <f t="shared" si="274"/>
        <v>January, 2018</v>
      </c>
      <c r="C1109" s="12" t="str">
        <f t="shared" si="275"/>
        <v>January, 2018´</v>
      </c>
      <c r="D1109" s="3" t="s">
        <v>37</v>
      </c>
      <c r="E1109" s="9" t="s">
        <v>1939</v>
      </c>
      <c r="F1109" s="3" t="s">
        <v>20</v>
      </c>
      <c r="G1109" s="3" t="s">
        <v>180</v>
      </c>
      <c r="H1109" s="3" t="s">
        <v>14</v>
      </c>
      <c r="I1109" s="3" t="s">
        <v>21</v>
      </c>
      <c r="J1109" s="3" t="s">
        <v>24</v>
      </c>
      <c r="K1109" s="3" t="s">
        <v>805</v>
      </c>
      <c r="L1109" s="4">
        <v>100300</v>
      </c>
      <c r="M1109" s="4">
        <v>100.3</v>
      </c>
      <c r="N1109" s="4">
        <v>377000</v>
      </c>
      <c r="O1109">
        <f t="shared" si="266"/>
        <v>3.7587238285144564</v>
      </c>
      <c r="P1109" s="11" t="s">
        <v>1918</v>
      </c>
      <c r="Q1109" t="str">
        <f>VLOOKUP(P1109,[1]Sheet1!$A$1:$C$40,2,FALSE)</f>
        <v>Nufosate</v>
      </c>
      <c r="R1109" t="str">
        <f>VLOOKUP(P1109,[1]Sheet1!$A$1:$C$40,3,FALSE)</f>
        <v>Herbicide</v>
      </c>
    </row>
    <row r="1110" spans="1:18" ht="22" customHeight="1" x14ac:dyDescent="0.3">
      <c r="A1110" s="5">
        <v>43122</v>
      </c>
      <c r="B1110" s="12" t="str">
        <f t="shared" si="274"/>
        <v>January, 2018</v>
      </c>
      <c r="C1110" s="12" t="str">
        <f t="shared" si="275"/>
        <v>January, 2018´</v>
      </c>
      <c r="D1110" s="6" t="s">
        <v>37</v>
      </c>
      <c r="E1110" s="13" t="s">
        <v>1939</v>
      </c>
      <c r="F1110" s="6" t="s">
        <v>408</v>
      </c>
      <c r="G1110" s="6" t="s">
        <v>378</v>
      </c>
      <c r="H1110" s="6" t="s">
        <v>14</v>
      </c>
      <c r="I1110" s="6" t="s">
        <v>15</v>
      </c>
      <c r="J1110" s="6" t="s">
        <v>16</v>
      </c>
      <c r="K1110" s="6" t="s">
        <v>922</v>
      </c>
      <c r="L1110" s="7">
        <v>11610</v>
      </c>
      <c r="M1110" s="7">
        <v>11.61</v>
      </c>
      <c r="N1110" s="7">
        <v>154000</v>
      </c>
      <c r="O1110">
        <f t="shared" si="266"/>
        <v>13.264427217915591</v>
      </c>
      <c r="P1110" t="str">
        <f t="shared" si="270"/>
        <v>Imazethapyr</v>
      </c>
      <c r="Q1110" t="str">
        <f>VLOOKUP(P1110,[1]Sheet1!$A$1:$C$40,2,FALSE)</f>
        <v>Kyte</v>
      </c>
      <c r="R1110" t="str">
        <f>VLOOKUP(P1110,[1]Sheet1!$A$1:$C$40,3,FALSE)</f>
        <v>Herbicide</v>
      </c>
    </row>
    <row r="1111" spans="1:18" ht="22" customHeight="1" x14ac:dyDescent="0.3">
      <c r="A1111" s="2">
        <v>43122</v>
      </c>
      <c r="B1111" s="12" t="str">
        <f t="shared" si="274"/>
        <v>January, 2018</v>
      </c>
      <c r="C1111" s="12" t="str">
        <f t="shared" si="275"/>
        <v>January, 2018´</v>
      </c>
      <c r="D1111" s="3" t="s">
        <v>37</v>
      </c>
      <c r="E1111" s="9" t="s">
        <v>1939</v>
      </c>
      <c r="F1111" s="3" t="s">
        <v>408</v>
      </c>
      <c r="G1111" s="3" t="s">
        <v>378</v>
      </c>
      <c r="H1111" s="3" t="s">
        <v>14</v>
      </c>
      <c r="I1111" s="3" t="s">
        <v>15</v>
      </c>
      <c r="J1111" s="3" t="s">
        <v>16</v>
      </c>
      <c r="K1111" s="3" t="s">
        <v>878</v>
      </c>
      <c r="L1111" s="4">
        <v>16125</v>
      </c>
      <c r="M1111" s="4">
        <v>16.13</v>
      </c>
      <c r="N1111" s="4">
        <v>214000</v>
      </c>
      <c r="O1111">
        <f t="shared" si="266"/>
        <v>13.271317829457365</v>
      </c>
      <c r="P1111" t="str">
        <f t="shared" si="270"/>
        <v>Imazethapyr</v>
      </c>
      <c r="Q1111" t="str">
        <f>VLOOKUP(P1111,[1]Sheet1!$A$1:$C$40,2,FALSE)</f>
        <v>Kyte</v>
      </c>
      <c r="R1111" t="str">
        <f>VLOOKUP(P1111,[1]Sheet1!$A$1:$C$40,3,FALSE)</f>
        <v>Herbicide</v>
      </c>
    </row>
    <row r="1112" spans="1:18" ht="22" customHeight="1" x14ac:dyDescent="0.3">
      <c r="A1112" s="5">
        <v>43121</v>
      </c>
      <c r="B1112" s="12" t="str">
        <f t="shared" si="274"/>
        <v>January, 2018</v>
      </c>
      <c r="C1112" s="12" t="str">
        <f t="shared" si="275"/>
        <v>January, 2018´</v>
      </c>
      <c r="D1112" s="6" t="s">
        <v>37</v>
      </c>
      <c r="E1112" s="13" t="s">
        <v>1939</v>
      </c>
      <c r="F1112" s="6" t="s">
        <v>20</v>
      </c>
      <c r="G1112" s="6" t="s">
        <v>792</v>
      </c>
      <c r="H1112" s="6" t="s">
        <v>14</v>
      </c>
      <c r="I1112" s="6" t="s">
        <v>812</v>
      </c>
      <c r="J1112" s="6" t="s">
        <v>326</v>
      </c>
      <c r="K1112" s="6" t="s">
        <v>923</v>
      </c>
      <c r="L1112" s="7">
        <v>5600</v>
      </c>
      <c r="M1112" s="7">
        <v>5.6</v>
      </c>
      <c r="N1112" s="7">
        <v>80100</v>
      </c>
      <c r="O1112">
        <f t="shared" si="266"/>
        <v>14.303571428571429</v>
      </c>
      <c r="P1112" t="str">
        <f t="shared" ref="P1112" si="278">IF(ISNUMBER(SEARCH("XYLENE",K1112)),"Xylene",IF(ISNUMBER(SEARCH("PARAQUAT",K1112)),"Paraquat",IF(ISNUMBER(SEARCH("LUFENURON",K1112)),"Lufenuron",IF(ISNUMBER(SEARCH("CLETHODIM",K1112)),"Clethodim",IF(ISNUMBER(SEARCH("ABAMECTIN",K1112)),"Abamectin")))))</f>
        <v>Abamectin</v>
      </c>
      <c r="Q1112" t="str">
        <f>VLOOKUP(P1112,[1]Sheet1!$A$1:$C$40,2,FALSE)</f>
        <v>Not Identified</v>
      </c>
      <c r="R1112" t="str">
        <f>VLOOKUP(P1112,[1]Sheet1!$A$1:$C$40,3,FALSE)</f>
        <v>Insecticide</v>
      </c>
    </row>
    <row r="1113" spans="1:18" ht="22" customHeight="1" x14ac:dyDescent="0.3">
      <c r="A1113" s="2">
        <v>43121</v>
      </c>
      <c r="B1113" s="12" t="str">
        <f t="shared" si="274"/>
        <v>January, 2018</v>
      </c>
      <c r="C1113" s="12" t="str">
        <f t="shared" si="275"/>
        <v>January, 2018´</v>
      </c>
      <c r="D1113" s="3" t="s">
        <v>37</v>
      </c>
      <c r="E1113" s="9" t="s">
        <v>1939</v>
      </c>
      <c r="F1113" s="3" t="s">
        <v>20</v>
      </c>
      <c r="G1113" s="3" t="s">
        <v>42</v>
      </c>
      <c r="H1113" s="3" t="s">
        <v>43</v>
      </c>
      <c r="I1113" s="3" t="s">
        <v>812</v>
      </c>
      <c r="J1113" s="3" t="s">
        <v>702</v>
      </c>
      <c r="K1113" s="3" t="s">
        <v>924</v>
      </c>
      <c r="L1113" s="4">
        <v>21165</v>
      </c>
      <c r="M1113" s="4">
        <v>21.17</v>
      </c>
      <c r="N1113" s="4">
        <v>1119000</v>
      </c>
      <c r="O1113">
        <f t="shared" si="266"/>
        <v>52.870304748405388</v>
      </c>
      <c r="P1113" s="11" t="s">
        <v>1925</v>
      </c>
      <c r="Q1113" t="str">
        <f>VLOOKUP(P1113,[1]Sheet1!$A$1:$C$40,2,FALSE)</f>
        <v>Not Identified</v>
      </c>
      <c r="R1113" t="str">
        <f>VLOOKUP(P1113,[1]Sheet1!$A$1:$C$40,3,FALSE)</f>
        <v>Insecticide</v>
      </c>
    </row>
    <row r="1114" spans="1:18" ht="22" customHeight="1" x14ac:dyDescent="0.3">
      <c r="A1114" s="5">
        <v>43117</v>
      </c>
      <c r="B1114" s="12" t="str">
        <f t="shared" si="274"/>
        <v>January, 2018</v>
      </c>
      <c r="C1114" s="12" t="str">
        <f t="shared" si="275"/>
        <v>January, 2018´</v>
      </c>
      <c r="D1114" s="6" t="s">
        <v>37</v>
      </c>
      <c r="E1114" s="13" t="s">
        <v>1939</v>
      </c>
      <c r="F1114" s="6" t="s">
        <v>20</v>
      </c>
      <c r="G1114" s="6" t="s">
        <v>649</v>
      </c>
      <c r="H1114" s="6" t="s">
        <v>73</v>
      </c>
      <c r="I1114" s="6" t="s">
        <v>21</v>
      </c>
      <c r="J1114" s="6" t="s">
        <v>208</v>
      </c>
      <c r="K1114" s="6" t="s">
        <v>925</v>
      </c>
      <c r="L1114" s="7">
        <v>52131</v>
      </c>
      <c r="M1114" s="7">
        <v>52.13</v>
      </c>
      <c r="N1114" s="7">
        <v>203000</v>
      </c>
      <c r="O1114">
        <f t="shared" si="266"/>
        <v>3.8940361780898121</v>
      </c>
      <c r="P1114" t="str">
        <f t="shared" ref="P1114" si="279">IF(ISNUMBER(SEARCH("TRITON",K1114)),"Surfactant",IF(ISNUMBER(SEARCH("DIMETHYLAMINE",K1114)),"Dimethylamine",IF(ISNUMBER(SEARCH("FLUAZINAN",K1114)),"Fluazinan","FIX IT")))</f>
        <v>Surfactant</v>
      </c>
      <c r="Q1114" t="str">
        <f>VLOOKUP(P1114,[1]Sheet1!$A$1:$C$40,2,FALSE)</f>
        <v>Triton</v>
      </c>
      <c r="R1114" t="str">
        <f>VLOOKUP(P1114,[1]Sheet1!$A$1:$C$40,3,FALSE)</f>
        <v>Surfactant</v>
      </c>
    </row>
    <row r="1115" spans="1:18" ht="22" customHeight="1" x14ac:dyDescent="0.3">
      <c r="A1115" s="2">
        <v>43117</v>
      </c>
      <c r="B1115" s="12" t="str">
        <f t="shared" si="274"/>
        <v>January, 2018</v>
      </c>
      <c r="C1115" s="12" t="str">
        <f t="shared" si="275"/>
        <v>January, 2018´</v>
      </c>
      <c r="D1115" s="3" t="s">
        <v>37</v>
      </c>
      <c r="E1115" s="9" t="s">
        <v>1939</v>
      </c>
      <c r="F1115" s="3" t="s">
        <v>20</v>
      </c>
      <c r="G1115" s="3" t="s">
        <v>449</v>
      </c>
      <c r="H1115" s="3" t="s">
        <v>409</v>
      </c>
      <c r="I1115" s="3" t="s">
        <v>926</v>
      </c>
      <c r="J1115" s="3" t="s">
        <v>102</v>
      </c>
      <c r="K1115" s="3" t="s">
        <v>927</v>
      </c>
      <c r="L1115" s="4">
        <v>57807</v>
      </c>
      <c r="M1115" s="4">
        <v>57.81</v>
      </c>
      <c r="N1115" s="4">
        <v>228000</v>
      </c>
      <c r="O1115">
        <f t="shared" si="266"/>
        <v>3.9441590118843739</v>
      </c>
      <c r="P1115" t="str">
        <f t="shared" ref="P1115" si="280">IF(ISNUMBER(SEARCH("CLORPIRIFOS",K1115)),"Chlorpyrifos",IF(ISNUMBER(SEARCH("TEBUCONAZOLE",K1115)),"Tebuconazole",IF(ISNUMBER(SEARCH("ACID",K1115)),"2,4-Dichlorophenoxyacetic acid",IF(ISNUMBER(SEARCH("ACETAMIPRID",K1115)),"Acetamiprid",IF(ISNUMBER(SEARCH("NUFURON",K1115)),"Metsulfuron",IF(ISNUMBER(SEARCH("MONOISOPROPYLAMINE",K1115)),"Isopropylamine","FIX IT"))))))</f>
        <v>Isopropylamine</v>
      </c>
      <c r="Q1115" t="str">
        <f>VLOOKUP(P1115,[1]Sheet1!$A$1:$C$40,2,FALSE)</f>
        <v>Not Identified</v>
      </c>
      <c r="R1115" t="str">
        <f>VLOOKUP(P1115,[1]Sheet1!$A$1:$C$40,3,FALSE)</f>
        <v>General Chemical</v>
      </c>
    </row>
    <row r="1116" spans="1:18" ht="22" customHeight="1" x14ac:dyDescent="0.3">
      <c r="A1116" s="5">
        <v>43117</v>
      </c>
      <c r="B1116" s="12" t="str">
        <f t="shared" si="274"/>
        <v>January, 2018</v>
      </c>
      <c r="C1116" s="12" t="str">
        <f t="shared" si="275"/>
        <v>January, 2018´</v>
      </c>
      <c r="D1116" s="6" t="s">
        <v>37</v>
      </c>
      <c r="E1116" s="13" t="s">
        <v>1939</v>
      </c>
      <c r="F1116" s="6" t="s">
        <v>20</v>
      </c>
      <c r="G1116" s="6" t="s">
        <v>928</v>
      </c>
      <c r="H1116" s="6" t="s">
        <v>87</v>
      </c>
      <c r="I1116" s="6" t="s">
        <v>812</v>
      </c>
      <c r="J1116" s="6" t="s">
        <v>137</v>
      </c>
      <c r="K1116" s="6" t="s">
        <v>929</v>
      </c>
      <c r="L1116" s="7">
        <v>110040</v>
      </c>
      <c r="M1116" s="7">
        <v>110.04</v>
      </c>
      <c r="N1116" s="7">
        <v>122000</v>
      </c>
      <c r="O1116">
        <f t="shared" si="266"/>
        <v>1.1086877499091239</v>
      </c>
      <c r="P1116" t="str">
        <f t="shared" ref="P1116:P1118" si="281">IF(ISNUMBER(SEARCH("TRITON",K1116)),"Surfactant",IF(ISNUMBER(SEARCH("DIMETHYLAMINE",K1116)),"Dimethylamine",IF(ISNUMBER(SEARCH("FLUAZINAN",K1116)),"Fluazinan","FIX IT")))</f>
        <v>Dimethylamine</v>
      </c>
      <c r="Q1116" t="str">
        <f>VLOOKUP(P1116,[1]Sheet1!$A$1:$C$40,2,FALSE)</f>
        <v>Not Identified</v>
      </c>
      <c r="R1116" t="str">
        <f>VLOOKUP(P1116,[1]Sheet1!$A$1:$C$40,3,FALSE)</f>
        <v>General Chemical</v>
      </c>
    </row>
    <row r="1117" spans="1:18" ht="22" customHeight="1" x14ac:dyDescent="0.3">
      <c r="A1117" s="2">
        <v>43117</v>
      </c>
      <c r="B1117" s="12" t="str">
        <f t="shared" si="274"/>
        <v>January, 2018</v>
      </c>
      <c r="C1117" s="12" t="str">
        <f t="shared" si="275"/>
        <v>January, 2018´</v>
      </c>
      <c r="D1117" s="3" t="s">
        <v>37</v>
      </c>
      <c r="E1117" s="9" t="s">
        <v>1939</v>
      </c>
      <c r="F1117" s="3" t="s">
        <v>20</v>
      </c>
      <c r="G1117" s="3" t="s">
        <v>649</v>
      </c>
      <c r="H1117" s="3" t="s">
        <v>73</v>
      </c>
      <c r="I1117" s="3" t="s">
        <v>21</v>
      </c>
      <c r="J1117" s="3" t="s">
        <v>208</v>
      </c>
      <c r="K1117" s="3" t="s">
        <v>930</v>
      </c>
      <c r="L1117" s="4">
        <v>52131</v>
      </c>
      <c r="M1117" s="4">
        <v>52.13</v>
      </c>
      <c r="N1117" s="4">
        <v>203000</v>
      </c>
      <c r="O1117">
        <f t="shared" si="266"/>
        <v>3.8940361780898121</v>
      </c>
      <c r="P1117" t="str">
        <f t="shared" si="281"/>
        <v>Surfactant</v>
      </c>
      <c r="Q1117" t="str">
        <f>VLOOKUP(P1117,[1]Sheet1!$A$1:$C$40,2,FALSE)</f>
        <v>Triton</v>
      </c>
      <c r="R1117" t="str">
        <f>VLOOKUP(P1117,[1]Sheet1!$A$1:$C$40,3,FALSE)</f>
        <v>Surfactant</v>
      </c>
    </row>
    <row r="1118" spans="1:18" ht="22" customHeight="1" x14ac:dyDescent="0.3">
      <c r="A1118" s="5">
        <v>43117</v>
      </c>
      <c r="B1118" s="12" t="str">
        <f t="shared" si="274"/>
        <v>January, 2018</v>
      </c>
      <c r="C1118" s="12" t="str">
        <f t="shared" si="275"/>
        <v>January, 2018´</v>
      </c>
      <c r="D1118" s="6" t="s">
        <v>37</v>
      </c>
      <c r="E1118" s="13" t="s">
        <v>1939</v>
      </c>
      <c r="F1118" s="6" t="s">
        <v>20</v>
      </c>
      <c r="G1118" s="6" t="s">
        <v>649</v>
      </c>
      <c r="H1118" s="6" t="s">
        <v>73</v>
      </c>
      <c r="I1118" s="6" t="s">
        <v>21</v>
      </c>
      <c r="J1118" s="6" t="s">
        <v>208</v>
      </c>
      <c r="K1118" s="6" t="s">
        <v>931</v>
      </c>
      <c r="L1118" s="7">
        <v>86885</v>
      </c>
      <c r="M1118" s="7">
        <v>86.89</v>
      </c>
      <c r="N1118" s="7">
        <v>338000</v>
      </c>
      <c r="O1118">
        <f t="shared" si="266"/>
        <v>3.8901996892444037</v>
      </c>
      <c r="P1118" t="str">
        <f t="shared" si="281"/>
        <v>Surfactant</v>
      </c>
      <c r="Q1118" t="str">
        <f>VLOOKUP(P1118,[1]Sheet1!$A$1:$C$40,2,FALSE)</f>
        <v>Triton</v>
      </c>
      <c r="R1118" t="str">
        <f>VLOOKUP(P1118,[1]Sheet1!$A$1:$C$40,3,FALSE)</f>
        <v>Surfactant</v>
      </c>
    </row>
    <row r="1119" spans="1:18" ht="22" customHeight="1" x14ac:dyDescent="0.3">
      <c r="A1119" s="2">
        <v>43116</v>
      </c>
      <c r="B1119" s="12" t="str">
        <f t="shared" si="274"/>
        <v>January, 2018</v>
      </c>
      <c r="C1119" s="12" t="str">
        <f t="shared" si="275"/>
        <v>January, 2018´</v>
      </c>
      <c r="D1119" s="3" t="s">
        <v>37</v>
      </c>
      <c r="E1119" s="9" t="s">
        <v>1939</v>
      </c>
      <c r="F1119" s="3" t="s">
        <v>20</v>
      </c>
      <c r="G1119" s="3" t="s">
        <v>42</v>
      </c>
      <c r="H1119" s="3" t="s">
        <v>104</v>
      </c>
      <c r="I1119" s="3" t="s">
        <v>812</v>
      </c>
      <c r="J1119" s="3" t="s">
        <v>165</v>
      </c>
      <c r="K1119" s="3" t="s">
        <v>932</v>
      </c>
      <c r="L1119" s="4">
        <v>39520</v>
      </c>
      <c r="M1119" s="4">
        <v>39.520000000000003</v>
      </c>
      <c r="N1119" s="4">
        <v>502000</v>
      </c>
      <c r="O1119">
        <f t="shared" si="266"/>
        <v>12.70242914979757</v>
      </c>
      <c r="P1119" t="str">
        <f>IF(ISNUMBER(SEARCH("FLUAZINAN",K1119)),"Fluazinan",IF(ISNUMBER(SEARCH("CYPERMETHRIN",K1119)),"Cypermethrin",IF(ISNUMBER(SEARCH("IMAZETAPIR",K1119)),"Imazetapyr",IF(ISNUMBER(SEARCH("FIPRONIL",K1119)),"Fipronil","FIX IT"))))</f>
        <v>Cypermethrin</v>
      </c>
      <c r="Q1119" t="str">
        <f>VLOOKUP(P1119,[1]Sheet1!$A$1:$C$40,2,FALSE)</f>
        <v>Not Identified</v>
      </c>
      <c r="R1119" t="str">
        <f>VLOOKUP(P1119,[1]Sheet1!$A$1:$C$40,3,FALSE)</f>
        <v>Insecticide</v>
      </c>
    </row>
    <row r="1120" spans="1:18" ht="22" customHeight="1" x14ac:dyDescent="0.3">
      <c r="A1120" s="5">
        <v>43116</v>
      </c>
      <c r="B1120" s="12" t="str">
        <f t="shared" si="274"/>
        <v>January, 2018</v>
      </c>
      <c r="C1120" s="12" t="str">
        <f t="shared" si="275"/>
        <v>January, 2018´</v>
      </c>
      <c r="D1120" s="6" t="s">
        <v>37</v>
      </c>
      <c r="E1120" s="13" t="s">
        <v>1939</v>
      </c>
      <c r="F1120" s="6" t="s">
        <v>20</v>
      </c>
      <c r="G1120" s="6" t="s">
        <v>38</v>
      </c>
      <c r="H1120" s="6" t="s">
        <v>39</v>
      </c>
      <c r="I1120" s="6" t="s">
        <v>812</v>
      </c>
      <c r="J1120" s="6" t="s">
        <v>40</v>
      </c>
      <c r="K1120" s="6" t="s">
        <v>933</v>
      </c>
      <c r="L1120" s="7">
        <v>42750</v>
      </c>
      <c r="M1120" s="7">
        <v>42.75</v>
      </c>
      <c r="N1120" s="7">
        <v>588000</v>
      </c>
      <c r="O1120">
        <f t="shared" si="266"/>
        <v>13.754385964912281</v>
      </c>
      <c r="P1120" t="str">
        <f t="shared" si="270"/>
        <v>Cyhalothrin</v>
      </c>
      <c r="Q1120" t="str">
        <f>VLOOKUP(P1120,[1]Sheet1!$A$1:$C$40,2,FALSE)</f>
        <v>Kaiso</v>
      </c>
      <c r="R1120" t="str">
        <f>VLOOKUP(P1120,[1]Sheet1!$A$1:$C$40,3,FALSE)</f>
        <v>Pesticide</v>
      </c>
    </row>
    <row r="1121" spans="1:18" ht="22" customHeight="1" x14ac:dyDescent="0.3">
      <c r="A1121" s="2">
        <v>43115</v>
      </c>
      <c r="B1121" s="12" t="str">
        <f t="shared" si="274"/>
        <v>January, 2018</v>
      </c>
      <c r="C1121" s="12" t="str">
        <f t="shared" si="275"/>
        <v>January, 2018´</v>
      </c>
      <c r="D1121" s="3" t="s">
        <v>37</v>
      </c>
      <c r="E1121" s="9" t="s">
        <v>1939</v>
      </c>
      <c r="F1121" s="3" t="s">
        <v>408</v>
      </c>
      <c r="G1121" s="3" t="s">
        <v>378</v>
      </c>
      <c r="H1121" s="3" t="s">
        <v>14</v>
      </c>
      <c r="I1121" s="3" t="s">
        <v>15</v>
      </c>
      <c r="J1121" s="3" t="s">
        <v>16</v>
      </c>
      <c r="K1121" s="3" t="s">
        <v>934</v>
      </c>
      <c r="L1121" s="4">
        <v>34830</v>
      </c>
      <c r="M1121" s="4">
        <v>34.83</v>
      </c>
      <c r="N1121" s="4">
        <v>462000</v>
      </c>
      <c r="O1121">
        <f t="shared" si="266"/>
        <v>13.264427217915591</v>
      </c>
      <c r="P1121" t="str">
        <f t="shared" si="270"/>
        <v>Imazethapyr</v>
      </c>
      <c r="Q1121" t="str">
        <f>VLOOKUP(P1121,[1]Sheet1!$A$1:$C$40,2,FALSE)</f>
        <v>Kyte</v>
      </c>
      <c r="R1121" t="str">
        <f>VLOOKUP(P1121,[1]Sheet1!$A$1:$C$40,3,FALSE)</f>
        <v>Herbicide</v>
      </c>
    </row>
    <row r="1122" spans="1:18" ht="22" customHeight="1" x14ac:dyDescent="0.3">
      <c r="A1122" s="5">
        <v>43115</v>
      </c>
      <c r="B1122" s="12" t="str">
        <f t="shared" si="274"/>
        <v>January, 2018</v>
      </c>
      <c r="C1122" s="12" t="str">
        <f t="shared" si="275"/>
        <v>January, 2018´</v>
      </c>
      <c r="D1122" s="6" t="s">
        <v>37</v>
      </c>
      <c r="E1122" s="13" t="s">
        <v>1939</v>
      </c>
      <c r="F1122" s="6" t="s">
        <v>408</v>
      </c>
      <c r="G1122" s="6" t="s">
        <v>378</v>
      </c>
      <c r="H1122" s="6" t="s">
        <v>14</v>
      </c>
      <c r="I1122" s="6" t="s">
        <v>15</v>
      </c>
      <c r="J1122" s="6" t="s">
        <v>16</v>
      </c>
      <c r="K1122" s="6" t="s">
        <v>934</v>
      </c>
      <c r="L1122" s="7">
        <v>23220</v>
      </c>
      <c r="M1122" s="7">
        <v>23.22</v>
      </c>
      <c r="N1122" s="7">
        <v>308000</v>
      </c>
      <c r="O1122">
        <f t="shared" si="266"/>
        <v>13.264427217915591</v>
      </c>
      <c r="P1122" t="str">
        <f t="shared" si="270"/>
        <v>Imazethapyr</v>
      </c>
      <c r="Q1122" t="str">
        <f>VLOOKUP(P1122,[1]Sheet1!$A$1:$C$40,2,FALSE)</f>
        <v>Kyte</v>
      </c>
      <c r="R1122" t="str">
        <f>VLOOKUP(P1122,[1]Sheet1!$A$1:$C$40,3,FALSE)</f>
        <v>Herbicide</v>
      </c>
    </row>
    <row r="1123" spans="1:18" ht="22" customHeight="1" x14ac:dyDescent="0.3">
      <c r="A1123" s="2">
        <v>43110</v>
      </c>
      <c r="B1123" s="12" t="str">
        <f t="shared" si="274"/>
        <v>January, 2018</v>
      </c>
      <c r="C1123" s="12" t="str">
        <f t="shared" si="275"/>
        <v>January, 2018´</v>
      </c>
      <c r="D1123" s="3" t="s">
        <v>37</v>
      </c>
      <c r="E1123" s="9" t="s">
        <v>1939</v>
      </c>
      <c r="F1123" s="3" t="s">
        <v>20</v>
      </c>
      <c r="G1123" s="3" t="s">
        <v>449</v>
      </c>
      <c r="H1123" s="3" t="s">
        <v>409</v>
      </c>
      <c r="I1123" s="3" t="s">
        <v>926</v>
      </c>
      <c r="J1123" s="3" t="s">
        <v>102</v>
      </c>
      <c r="K1123" s="3" t="s">
        <v>935</v>
      </c>
      <c r="L1123" s="4">
        <v>28985</v>
      </c>
      <c r="M1123" s="4">
        <v>28.99</v>
      </c>
      <c r="N1123" s="4">
        <v>114000</v>
      </c>
      <c r="O1123">
        <f t="shared" si="266"/>
        <v>3.9330688287045024</v>
      </c>
      <c r="P1123" t="str">
        <f>IF(ISNUMBER(SEARCH("CIPERMET",K1123)),"Cypermethrin",IF(ISNUMBER(SEARCH("MANFIL",K1123)),"Mancozeb",IF(ISNUMBER(SEARCH("ISOPROPYLAMINE",K1123)),"Isopropylamine",IF(ISNUMBER(SEARCH("CARBENDAZIN",K1123)),"Carbendazin",IF(ISNUMBER(SEARCH("CHLORPYRIFOS",K1123)),"Chlorpyrifos","FIX IT")))))</f>
        <v>Isopropylamine</v>
      </c>
      <c r="Q1123" t="str">
        <f>VLOOKUP(P1123,[1]Sheet1!$A$1:$C$40,2,FALSE)</f>
        <v>Not Identified</v>
      </c>
      <c r="R1123" t="str">
        <f>VLOOKUP(P1123,[1]Sheet1!$A$1:$C$40,3,FALSE)</f>
        <v>General Chemical</v>
      </c>
    </row>
    <row r="1124" spans="1:18" ht="22" customHeight="1" x14ac:dyDescent="0.3">
      <c r="A1124" s="5">
        <v>43110</v>
      </c>
      <c r="B1124" s="12" t="str">
        <f t="shared" si="274"/>
        <v>January, 2018</v>
      </c>
      <c r="C1124" s="12" t="str">
        <f t="shared" si="275"/>
        <v>January, 2018´</v>
      </c>
      <c r="D1124" s="6" t="s">
        <v>37</v>
      </c>
      <c r="E1124" s="13" t="s">
        <v>1939</v>
      </c>
      <c r="F1124" s="6" t="s">
        <v>20</v>
      </c>
      <c r="G1124" s="6" t="s">
        <v>449</v>
      </c>
      <c r="H1124" s="6" t="s">
        <v>409</v>
      </c>
      <c r="I1124" s="6" t="s">
        <v>926</v>
      </c>
      <c r="J1124" s="6" t="s">
        <v>102</v>
      </c>
      <c r="K1124" s="6" t="s">
        <v>936</v>
      </c>
      <c r="L1124" s="7">
        <v>115457</v>
      </c>
      <c r="M1124" s="7">
        <v>115.46</v>
      </c>
      <c r="N1124" s="7">
        <v>454000</v>
      </c>
      <c r="O1124">
        <f t="shared" si="266"/>
        <v>3.932199866617009</v>
      </c>
      <c r="P1124" t="str">
        <f t="shared" ref="P1124:P1128" si="282">IF(ISNUMBER(SEARCH("CLORPIRIFOS",K1124)),"Chlorpyrifos",IF(ISNUMBER(SEARCH("TEBUCONAZOLE",K1124)),"Tebuconazole",IF(ISNUMBER(SEARCH("ACID",K1124)),"2,4-Dichlorophenoxyacetic acid",IF(ISNUMBER(SEARCH("ACETAMIPRID",K1124)),"Acetamiprid",IF(ISNUMBER(SEARCH("NUFURON",K1124)),"Metsulfuron",IF(ISNUMBER(SEARCH("MONOISOPROPYLAMINE",K1124)),"Isopropylamine","FIX IT"))))))</f>
        <v>Isopropylamine</v>
      </c>
      <c r="Q1124" t="str">
        <f>VLOOKUP(P1124,[1]Sheet1!$A$1:$C$40,2,FALSE)</f>
        <v>Not Identified</v>
      </c>
      <c r="R1124" t="str">
        <f>VLOOKUP(P1124,[1]Sheet1!$A$1:$C$40,3,FALSE)</f>
        <v>General Chemical</v>
      </c>
    </row>
    <row r="1125" spans="1:18" ht="22" customHeight="1" x14ac:dyDescent="0.3">
      <c r="A1125" s="5">
        <v>43107</v>
      </c>
      <c r="B1125" s="12" t="str">
        <f t="shared" si="274"/>
        <v>January, 2018</v>
      </c>
      <c r="C1125" s="12" t="str">
        <f t="shared" si="275"/>
        <v>January, 2018´</v>
      </c>
      <c r="D1125" s="6" t="s">
        <v>37</v>
      </c>
      <c r="E1125" s="9" t="s">
        <v>1939</v>
      </c>
      <c r="F1125" s="6" t="s">
        <v>20</v>
      </c>
      <c r="G1125" s="6" t="s">
        <v>928</v>
      </c>
      <c r="H1125" s="6" t="s">
        <v>87</v>
      </c>
      <c r="I1125" s="6" t="s">
        <v>812</v>
      </c>
      <c r="J1125" s="6" t="s">
        <v>137</v>
      </c>
      <c r="K1125" s="6" t="s">
        <v>937</v>
      </c>
      <c r="L1125" s="7">
        <v>73520</v>
      </c>
      <c r="M1125" s="7">
        <v>73.52</v>
      </c>
      <c r="N1125" s="7">
        <v>81200</v>
      </c>
      <c r="O1125">
        <f t="shared" si="266"/>
        <v>1.1044613710554951</v>
      </c>
      <c r="P1125" t="str">
        <f>IF(ISNUMBER(SEARCH("TRITON",K1125)),"Surfactant",IF(ISNUMBER(SEARCH("DIMETHYLAMINE",K1125)),"Dimethylamine",IF(ISNUMBER(SEARCH("FLUAZINAN",K1125)),"Fluazinan","FIX IT")))</f>
        <v>Dimethylamine</v>
      </c>
      <c r="Q1125" t="str">
        <f>VLOOKUP(P1125,[1]Sheet1!$A$1:$C$40,2,FALSE)</f>
        <v>Not Identified</v>
      </c>
      <c r="R1125" t="str">
        <f>VLOOKUP(P1125,[1]Sheet1!$A$1:$C$40,3,FALSE)</f>
        <v>General Chemical</v>
      </c>
    </row>
    <row r="1126" spans="1:18" ht="22" customHeight="1" x14ac:dyDescent="0.3">
      <c r="A1126" s="2">
        <v>43107</v>
      </c>
      <c r="B1126" s="12" t="str">
        <f t="shared" si="274"/>
        <v>January, 2018</v>
      </c>
      <c r="C1126" s="12" t="str">
        <f t="shared" si="275"/>
        <v>January, 2018´</v>
      </c>
      <c r="D1126" s="3" t="s">
        <v>37</v>
      </c>
      <c r="E1126" s="13" t="s">
        <v>1939</v>
      </c>
      <c r="F1126" s="3" t="s">
        <v>20</v>
      </c>
      <c r="G1126" s="3" t="s">
        <v>579</v>
      </c>
      <c r="H1126" s="3" t="s">
        <v>28</v>
      </c>
      <c r="I1126" s="3" t="s">
        <v>21</v>
      </c>
      <c r="J1126" s="3" t="s">
        <v>29</v>
      </c>
      <c r="K1126" s="3" t="s">
        <v>938</v>
      </c>
      <c r="L1126" s="4">
        <v>163679.99</v>
      </c>
      <c r="M1126" s="4">
        <v>163.68</v>
      </c>
      <c r="N1126" s="4">
        <v>3526000</v>
      </c>
      <c r="O1126">
        <f t="shared" si="266"/>
        <v>21.542034551688328</v>
      </c>
      <c r="P1126" t="str">
        <f t="shared" si="282"/>
        <v>2,4-Dichlorophenoxyacetic acid</v>
      </c>
      <c r="Q1126" t="str">
        <f>VLOOKUP(P1126,[1]Sheet1!$A$1:$C$40,2,FALSE)</f>
        <v>2,4 D</v>
      </c>
      <c r="R1126" t="str">
        <f>VLOOKUP(P1126,[1]Sheet1!$A$1:$C$40,3,FALSE)</f>
        <v>Herbicide</v>
      </c>
    </row>
    <row r="1127" spans="1:18" ht="22" customHeight="1" x14ac:dyDescent="0.3">
      <c r="A1127" s="5">
        <v>43106</v>
      </c>
      <c r="B1127" s="12" t="str">
        <f t="shared" si="274"/>
        <v>January, 2018</v>
      </c>
      <c r="C1127" s="12" t="str">
        <f t="shared" si="275"/>
        <v>January, 2018´</v>
      </c>
      <c r="D1127" s="6" t="s">
        <v>37</v>
      </c>
      <c r="E1127" s="9" t="s">
        <v>1939</v>
      </c>
      <c r="F1127" s="6" t="s">
        <v>20</v>
      </c>
      <c r="G1127" s="6" t="s">
        <v>171</v>
      </c>
      <c r="H1127" s="6" t="s">
        <v>34</v>
      </c>
      <c r="I1127" s="6" t="s">
        <v>21</v>
      </c>
      <c r="J1127" s="6" t="s">
        <v>29</v>
      </c>
      <c r="K1127" s="6" t="s">
        <v>939</v>
      </c>
      <c r="L1127" s="7">
        <v>93500</v>
      </c>
      <c r="M1127" s="7">
        <v>93.5</v>
      </c>
      <c r="N1127" s="7">
        <v>248000</v>
      </c>
      <c r="O1127">
        <f t="shared" si="266"/>
        <v>2.6524064171122994</v>
      </c>
      <c r="P1127" t="str">
        <f t="shared" si="282"/>
        <v>2,4-Dichlorophenoxyacetic acid</v>
      </c>
      <c r="Q1127" t="str">
        <f>VLOOKUP(P1127,[1]Sheet1!$A$1:$C$40,2,FALSE)</f>
        <v>2,4 D</v>
      </c>
      <c r="R1127" t="str">
        <f>VLOOKUP(P1127,[1]Sheet1!$A$1:$C$40,3,FALSE)</f>
        <v>Herbicide</v>
      </c>
    </row>
    <row r="1128" spans="1:18" ht="22" customHeight="1" x14ac:dyDescent="0.3">
      <c r="A1128" s="2">
        <v>43106</v>
      </c>
      <c r="B1128" s="12" t="str">
        <f t="shared" si="274"/>
        <v>January, 2018</v>
      </c>
      <c r="C1128" s="12" t="str">
        <f t="shared" si="275"/>
        <v>January, 2018´</v>
      </c>
      <c r="D1128" s="3" t="s">
        <v>37</v>
      </c>
      <c r="E1128" s="13" t="s">
        <v>1939</v>
      </c>
      <c r="F1128" s="3" t="s">
        <v>20</v>
      </c>
      <c r="G1128" s="3" t="s">
        <v>171</v>
      </c>
      <c r="H1128" s="3" t="s">
        <v>34</v>
      </c>
      <c r="I1128" s="3" t="s">
        <v>21</v>
      </c>
      <c r="J1128" s="3" t="s">
        <v>29</v>
      </c>
      <c r="K1128" s="3" t="s">
        <v>940</v>
      </c>
      <c r="L1128" s="4">
        <v>18700</v>
      </c>
      <c r="M1128" s="4">
        <v>18.7</v>
      </c>
      <c r="N1128" s="4">
        <v>49600</v>
      </c>
      <c r="O1128">
        <f t="shared" si="266"/>
        <v>2.6524064171122994</v>
      </c>
      <c r="P1128" t="str">
        <f t="shared" si="282"/>
        <v>2,4-Dichlorophenoxyacetic acid</v>
      </c>
      <c r="Q1128" t="str">
        <f>VLOOKUP(P1128,[1]Sheet1!$A$1:$C$40,2,FALSE)</f>
        <v>2,4 D</v>
      </c>
      <c r="R1128" t="str">
        <f>VLOOKUP(P1128,[1]Sheet1!$A$1:$C$40,3,FALSE)</f>
        <v>Herbicide</v>
      </c>
    </row>
    <row r="1129" spans="1:18" ht="22" customHeight="1" x14ac:dyDescent="0.3">
      <c r="A1129" s="5">
        <v>43104</v>
      </c>
      <c r="B1129" s="12" t="str">
        <f t="shared" si="274"/>
        <v>January, 2018</v>
      </c>
      <c r="C1129" s="12" t="str">
        <f t="shared" si="275"/>
        <v>January, 2018´</v>
      </c>
      <c r="D1129" s="6" t="s">
        <v>37</v>
      </c>
      <c r="E1129" s="9" t="s">
        <v>1939</v>
      </c>
      <c r="F1129" s="6" t="s">
        <v>20</v>
      </c>
      <c r="G1129" s="6" t="s">
        <v>38</v>
      </c>
      <c r="H1129" s="6" t="s">
        <v>39</v>
      </c>
      <c r="I1129" s="6" t="s">
        <v>812</v>
      </c>
      <c r="J1129" s="6" t="s">
        <v>40</v>
      </c>
      <c r="K1129" s="6" t="s">
        <v>941</v>
      </c>
      <c r="L1129" s="7">
        <v>42750</v>
      </c>
      <c r="M1129" s="7">
        <v>42.75</v>
      </c>
      <c r="N1129" s="7">
        <v>588000</v>
      </c>
      <c r="O1129">
        <f t="shared" si="266"/>
        <v>13.754385964912281</v>
      </c>
      <c r="P1129" t="str">
        <f t="shared" si="270"/>
        <v>Cyhalothrin</v>
      </c>
      <c r="Q1129" t="str">
        <f>VLOOKUP(P1129,[1]Sheet1!$A$1:$C$40,2,FALSE)</f>
        <v>Kaiso</v>
      </c>
      <c r="R1129" t="str">
        <f>VLOOKUP(P1129,[1]Sheet1!$A$1:$C$40,3,FALSE)</f>
        <v>Pesticide</v>
      </c>
    </row>
    <row r="1130" spans="1:18" ht="22" customHeight="1" x14ac:dyDescent="0.3">
      <c r="A1130" s="2">
        <v>43100</v>
      </c>
      <c r="B1130" s="12" t="str">
        <f t="shared" si="274"/>
        <v>December, 2017</v>
      </c>
      <c r="C1130" s="12" t="str">
        <f t="shared" si="275"/>
        <v>December, 2017´</v>
      </c>
      <c r="D1130" s="3" t="s">
        <v>37</v>
      </c>
      <c r="E1130" s="13" t="s">
        <v>1940</v>
      </c>
      <c r="F1130" s="3" t="s">
        <v>20</v>
      </c>
      <c r="G1130" s="3" t="s">
        <v>42</v>
      </c>
      <c r="H1130" s="3" t="s">
        <v>104</v>
      </c>
      <c r="I1130" s="3" t="s">
        <v>812</v>
      </c>
      <c r="J1130" s="3" t="s">
        <v>165</v>
      </c>
      <c r="K1130" s="3" t="s">
        <v>942</v>
      </c>
      <c r="L1130" s="4">
        <v>39520</v>
      </c>
      <c r="M1130" s="4">
        <v>39.520000000000003</v>
      </c>
      <c r="N1130" s="4">
        <v>457000</v>
      </c>
      <c r="O1130">
        <f t="shared" si="266"/>
        <v>11.563765182186234</v>
      </c>
      <c r="P1130" t="str">
        <f>IF(ISNUMBER(SEARCH("FLUAZINAN",K1130)),"Fluazinan",IF(ISNUMBER(SEARCH("CYPERMETHRIN",K1130)),"Cypermethrin",IF(ISNUMBER(SEARCH("IMAZETAPIR",K1130)),"Imazetapyr",IF(ISNUMBER(SEARCH("FIPRONIL",K1130)),"Fipronil","FIX IT"))))</f>
        <v>Cypermethrin</v>
      </c>
      <c r="Q1130" t="str">
        <f>VLOOKUP(P1130,[1]Sheet1!$A$1:$C$40,2,FALSE)</f>
        <v>Not Identified</v>
      </c>
      <c r="R1130" t="str">
        <f>VLOOKUP(P1130,[1]Sheet1!$A$1:$C$40,3,FALSE)</f>
        <v>Insecticide</v>
      </c>
    </row>
    <row r="1131" spans="1:18" ht="22" customHeight="1" x14ac:dyDescent="0.3">
      <c r="A1131" s="5">
        <v>43100</v>
      </c>
      <c r="B1131" s="12" t="str">
        <f t="shared" si="274"/>
        <v>December, 2017</v>
      </c>
      <c r="C1131" s="12" t="str">
        <f t="shared" si="275"/>
        <v>December, 2017´</v>
      </c>
      <c r="D1131" s="6" t="s">
        <v>37</v>
      </c>
      <c r="E1131" s="9" t="s">
        <v>1940</v>
      </c>
      <c r="F1131" s="6" t="s">
        <v>20</v>
      </c>
      <c r="G1131" s="6" t="s">
        <v>171</v>
      </c>
      <c r="H1131" s="6" t="s">
        <v>34</v>
      </c>
      <c r="I1131" s="6" t="s">
        <v>812</v>
      </c>
      <c r="J1131" s="6" t="s">
        <v>35</v>
      </c>
      <c r="K1131" s="6" t="s">
        <v>943</v>
      </c>
      <c r="L1131" s="7">
        <v>45984</v>
      </c>
      <c r="M1131" s="7">
        <v>45.98</v>
      </c>
      <c r="N1131" s="7">
        <v>1246000</v>
      </c>
      <c r="O1131">
        <f t="shared" si="266"/>
        <v>27.096381350034793</v>
      </c>
      <c r="P1131" t="str">
        <f t="shared" si="270"/>
        <v>Imidacloprid</v>
      </c>
      <c r="Q1131" t="str">
        <f>VLOOKUP(P1131,[1]Sheet1!$A$1:$C$40,2,FALSE)</f>
        <v>Nuprid</v>
      </c>
      <c r="R1131" t="str">
        <f>VLOOKUP(P1131,[1]Sheet1!$A$1:$C$40,3,FALSE)</f>
        <v>Insecticide</v>
      </c>
    </row>
    <row r="1132" spans="1:18" ht="22" customHeight="1" x14ac:dyDescent="0.3">
      <c r="A1132" s="2">
        <v>43100</v>
      </c>
      <c r="B1132" s="12" t="str">
        <f t="shared" si="274"/>
        <v>December, 2017</v>
      </c>
      <c r="C1132" s="12" t="str">
        <f t="shared" si="275"/>
        <v>December, 2017´</v>
      </c>
      <c r="D1132" s="3" t="s">
        <v>37</v>
      </c>
      <c r="E1132" s="13" t="s">
        <v>1940</v>
      </c>
      <c r="F1132" s="3" t="s">
        <v>408</v>
      </c>
      <c r="G1132" s="3" t="s">
        <v>38</v>
      </c>
      <c r="H1132" s="3" t="s">
        <v>43</v>
      </c>
      <c r="I1132" s="3" t="s">
        <v>15</v>
      </c>
      <c r="J1132" s="3" t="s">
        <v>35</v>
      </c>
      <c r="K1132" s="3" t="s">
        <v>944</v>
      </c>
      <c r="L1132" s="4">
        <v>19240</v>
      </c>
      <c r="M1132" s="4">
        <v>19.239999999999998</v>
      </c>
      <c r="N1132" s="4">
        <v>218000</v>
      </c>
      <c r="O1132">
        <f t="shared" si="266"/>
        <v>11.330561330561331</v>
      </c>
      <c r="P1132" t="str">
        <f t="shared" si="270"/>
        <v>Imidacloprid</v>
      </c>
      <c r="Q1132" t="str">
        <f>VLOOKUP(P1132,[1]Sheet1!$A$1:$C$40,2,FALSE)</f>
        <v>Nuprid</v>
      </c>
      <c r="R1132" t="str">
        <f>VLOOKUP(P1132,[1]Sheet1!$A$1:$C$40,3,FALSE)</f>
        <v>Insecticide</v>
      </c>
    </row>
    <row r="1133" spans="1:18" ht="22" customHeight="1" x14ac:dyDescent="0.3">
      <c r="A1133" s="2">
        <v>43099</v>
      </c>
      <c r="B1133" s="12" t="str">
        <f t="shared" si="274"/>
        <v>December, 2017</v>
      </c>
      <c r="C1133" s="12" t="str">
        <f t="shared" si="275"/>
        <v>December, 2017´</v>
      </c>
      <c r="D1133" s="3" t="s">
        <v>37</v>
      </c>
      <c r="E1133" s="9" t="s">
        <v>1940</v>
      </c>
      <c r="F1133" s="3" t="s">
        <v>20</v>
      </c>
      <c r="G1133" s="3" t="s">
        <v>171</v>
      </c>
      <c r="H1133" s="3" t="s">
        <v>34</v>
      </c>
      <c r="I1133" s="3" t="s">
        <v>21</v>
      </c>
      <c r="J1133" s="3" t="s">
        <v>29</v>
      </c>
      <c r="K1133" s="3" t="s">
        <v>863</v>
      </c>
      <c r="L1133" s="4">
        <v>93500</v>
      </c>
      <c r="M1133" s="4">
        <v>93.5</v>
      </c>
      <c r="N1133" s="4">
        <v>248000</v>
      </c>
      <c r="O1133">
        <f t="shared" si="266"/>
        <v>2.6524064171122994</v>
      </c>
      <c r="P1133" t="str">
        <f t="shared" ref="P1133:P1147" si="283">IF(ISNUMBER(SEARCH("CLORPIRIFOS",K1133)),"Chlorpyrifos",IF(ISNUMBER(SEARCH("TEBUCONAZOLE",K1133)),"Tebuconazole",IF(ISNUMBER(SEARCH("ACID",K1133)),"2,4-Dichlorophenoxyacetic acid",IF(ISNUMBER(SEARCH("ACETAMIPRID",K1133)),"Acetamiprid",IF(ISNUMBER(SEARCH("NUFURON",K1133)),"Metsulfuron",IF(ISNUMBER(SEARCH("MONOISOPROPYLAMINE",K1133)),"Isopropylamine","FIX IT"))))))</f>
        <v>2,4-Dichlorophenoxyacetic acid</v>
      </c>
      <c r="Q1133" t="str">
        <f>VLOOKUP(P1133,[1]Sheet1!$A$1:$C$40,2,FALSE)</f>
        <v>2,4 D</v>
      </c>
      <c r="R1133" t="str">
        <f>VLOOKUP(P1133,[1]Sheet1!$A$1:$C$40,3,FALSE)</f>
        <v>Herbicide</v>
      </c>
    </row>
    <row r="1134" spans="1:18" ht="22" customHeight="1" x14ac:dyDescent="0.3">
      <c r="A1134" s="5">
        <v>43098</v>
      </c>
      <c r="B1134" s="12" t="str">
        <f t="shared" si="274"/>
        <v>December, 2017</v>
      </c>
      <c r="C1134" s="12" t="str">
        <f t="shared" si="275"/>
        <v>December, 2017´</v>
      </c>
      <c r="D1134" s="6" t="s">
        <v>37</v>
      </c>
      <c r="E1134" s="13" t="s">
        <v>1940</v>
      </c>
      <c r="F1134" s="6" t="s">
        <v>20</v>
      </c>
      <c r="G1134" s="6" t="s">
        <v>579</v>
      </c>
      <c r="H1134" s="6" t="s">
        <v>28</v>
      </c>
      <c r="I1134" s="6" t="s">
        <v>21</v>
      </c>
      <c r="J1134" s="6" t="s">
        <v>29</v>
      </c>
      <c r="K1134" s="6" t="s">
        <v>945</v>
      </c>
      <c r="L1134" s="7">
        <v>122760</v>
      </c>
      <c r="M1134" s="7">
        <v>122.76</v>
      </c>
      <c r="N1134" s="7">
        <v>2608000</v>
      </c>
      <c r="O1134">
        <f t="shared" si="266"/>
        <v>21.244705115672858</v>
      </c>
      <c r="P1134" t="str">
        <f t="shared" si="283"/>
        <v>2,4-Dichlorophenoxyacetic acid</v>
      </c>
      <c r="Q1134" t="str">
        <f>VLOOKUP(P1134,[1]Sheet1!$A$1:$C$40,2,FALSE)</f>
        <v>2,4 D</v>
      </c>
      <c r="R1134" t="str">
        <f>VLOOKUP(P1134,[1]Sheet1!$A$1:$C$40,3,FALSE)</f>
        <v>Herbicide</v>
      </c>
    </row>
    <row r="1135" spans="1:18" ht="22" customHeight="1" x14ac:dyDescent="0.3">
      <c r="A1135" s="2">
        <v>43093</v>
      </c>
      <c r="B1135" s="12" t="str">
        <f t="shared" si="274"/>
        <v>December, 2017</v>
      </c>
      <c r="C1135" s="12" t="str">
        <f t="shared" si="275"/>
        <v>December, 2017´</v>
      </c>
      <c r="D1135" s="3" t="s">
        <v>37</v>
      </c>
      <c r="E1135" s="9" t="s">
        <v>1940</v>
      </c>
      <c r="F1135" s="3" t="s">
        <v>20</v>
      </c>
      <c r="G1135" s="3" t="s">
        <v>792</v>
      </c>
      <c r="H1135" s="3" t="s">
        <v>14</v>
      </c>
      <c r="I1135" s="3" t="s">
        <v>812</v>
      </c>
      <c r="J1135" s="3" t="s">
        <v>326</v>
      </c>
      <c r="K1135" s="3" t="s">
        <v>923</v>
      </c>
      <c r="L1135" s="4">
        <v>3360</v>
      </c>
      <c r="M1135" s="4">
        <v>3.36</v>
      </c>
      <c r="N1135" s="4">
        <v>38200</v>
      </c>
      <c r="O1135">
        <f t="shared" ref="O1135:O1195" si="284">N1135/L1135</f>
        <v>11.369047619047619</v>
      </c>
      <c r="P1135" t="str">
        <f t="shared" ref="P1135" si="285">IF(ISNUMBER(SEARCH("XYLENE",K1135)),"Xylene",IF(ISNUMBER(SEARCH("PARAQUAT",K1135)),"Paraquat",IF(ISNUMBER(SEARCH("LUFENURON",K1135)),"Lufenuron",IF(ISNUMBER(SEARCH("CLETHODIM",K1135)),"Clethodim",IF(ISNUMBER(SEARCH("ABAMECTIN",K1135)),"Abamectin")))))</f>
        <v>Abamectin</v>
      </c>
      <c r="Q1135" t="str">
        <f>VLOOKUP(P1135,[1]Sheet1!$A$1:$C$40,2,FALSE)</f>
        <v>Not Identified</v>
      </c>
      <c r="R1135" t="str">
        <f>VLOOKUP(P1135,[1]Sheet1!$A$1:$C$40,3,FALSE)</f>
        <v>Insecticide</v>
      </c>
    </row>
    <row r="1136" spans="1:18" ht="22" customHeight="1" x14ac:dyDescent="0.3">
      <c r="A1136" s="5">
        <v>43092</v>
      </c>
      <c r="B1136" s="12" t="str">
        <f t="shared" si="274"/>
        <v>December, 2017</v>
      </c>
      <c r="C1136" s="12" t="str">
        <f t="shared" si="275"/>
        <v>December, 2017´</v>
      </c>
      <c r="D1136" s="6" t="s">
        <v>37</v>
      </c>
      <c r="E1136" s="13" t="s">
        <v>1940</v>
      </c>
      <c r="F1136" s="6" t="s">
        <v>20</v>
      </c>
      <c r="G1136" s="6" t="s">
        <v>42</v>
      </c>
      <c r="H1136" s="6" t="s">
        <v>43</v>
      </c>
      <c r="I1136" s="6" t="s">
        <v>812</v>
      </c>
      <c r="J1136" s="6" t="s">
        <v>44</v>
      </c>
      <c r="K1136" s="6" t="s">
        <v>946</v>
      </c>
      <c r="L1136" s="7">
        <v>106901</v>
      </c>
      <c r="M1136" s="7">
        <v>106.9</v>
      </c>
      <c r="N1136" s="7">
        <v>4028000</v>
      </c>
      <c r="O1136">
        <f t="shared" si="284"/>
        <v>37.679722359940506</v>
      </c>
      <c r="P1136" s="11" t="s">
        <v>1922</v>
      </c>
      <c r="Q1136" t="str">
        <f>VLOOKUP(P1136,[1]Sheet1!$A$1:$C$40,2,FALSE)</f>
        <v>Agripec</v>
      </c>
      <c r="R1136" t="str">
        <f>VLOOKUP(P1136,[1]Sheet1!$A$1:$C$40,3,FALSE)</f>
        <v>Pesticide</v>
      </c>
    </row>
    <row r="1137" spans="1:18" ht="22" customHeight="1" x14ac:dyDescent="0.3">
      <c r="A1137" s="2">
        <v>43091</v>
      </c>
      <c r="B1137" s="12" t="str">
        <f t="shared" si="274"/>
        <v>December, 2017</v>
      </c>
      <c r="C1137" s="12" t="str">
        <f t="shared" si="275"/>
        <v>December, 2017´</v>
      </c>
      <c r="D1137" s="3" t="s">
        <v>37</v>
      </c>
      <c r="E1137" s="9" t="s">
        <v>1940</v>
      </c>
      <c r="F1137" s="3" t="s">
        <v>20</v>
      </c>
      <c r="G1137" s="3" t="s">
        <v>579</v>
      </c>
      <c r="H1137" s="3" t="s">
        <v>28</v>
      </c>
      <c r="I1137" s="3" t="s">
        <v>21</v>
      </c>
      <c r="J1137" s="3" t="s">
        <v>29</v>
      </c>
      <c r="K1137" s="3" t="s">
        <v>947</v>
      </c>
      <c r="L1137" s="4">
        <v>163679.99</v>
      </c>
      <c r="M1137" s="4">
        <v>163.68</v>
      </c>
      <c r="N1137" s="4">
        <v>3477000</v>
      </c>
      <c r="O1137">
        <f t="shared" si="284"/>
        <v>21.242669919517958</v>
      </c>
      <c r="P1137" t="str">
        <f t="shared" si="283"/>
        <v>2,4-Dichlorophenoxyacetic acid</v>
      </c>
      <c r="Q1137" t="str">
        <f>VLOOKUP(P1137,[1]Sheet1!$A$1:$C$40,2,FALSE)</f>
        <v>2,4 D</v>
      </c>
      <c r="R1137" t="str">
        <f>VLOOKUP(P1137,[1]Sheet1!$A$1:$C$40,3,FALSE)</f>
        <v>Herbicide</v>
      </c>
    </row>
    <row r="1138" spans="1:18" ht="22" customHeight="1" x14ac:dyDescent="0.3">
      <c r="A1138" s="5">
        <v>43091</v>
      </c>
      <c r="B1138" s="12" t="str">
        <f t="shared" si="274"/>
        <v>December, 2017</v>
      </c>
      <c r="C1138" s="12" t="str">
        <f t="shared" si="275"/>
        <v>December, 2017´</v>
      </c>
      <c r="D1138" s="6" t="s">
        <v>37</v>
      </c>
      <c r="E1138" s="13" t="s">
        <v>1940</v>
      </c>
      <c r="F1138" s="6" t="s">
        <v>20</v>
      </c>
      <c r="G1138" s="6" t="s">
        <v>579</v>
      </c>
      <c r="H1138" s="6" t="s">
        <v>28</v>
      </c>
      <c r="I1138" s="6" t="s">
        <v>21</v>
      </c>
      <c r="J1138" s="6" t="s">
        <v>29</v>
      </c>
      <c r="K1138" s="6" t="s">
        <v>948</v>
      </c>
      <c r="L1138" s="7">
        <v>163679.99</v>
      </c>
      <c r="M1138" s="7">
        <v>163.68</v>
      </c>
      <c r="N1138" s="7">
        <v>3477000</v>
      </c>
      <c r="O1138">
        <f t="shared" si="284"/>
        <v>21.242669919517958</v>
      </c>
      <c r="P1138" t="str">
        <f t="shared" si="283"/>
        <v>2,4-Dichlorophenoxyacetic acid</v>
      </c>
      <c r="Q1138" t="str">
        <f>VLOOKUP(P1138,[1]Sheet1!$A$1:$C$40,2,FALSE)</f>
        <v>2,4 D</v>
      </c>
      <c r="R1138" t="str">
        <f>VLOOKUP(P1138,[1]Sheet1!$A$1:$C$40,3,FALSE)</f>
        <v>Herbicide</v>
      </c>
    </row>
    <row r="1139" spans="1:18" ht="22" customHeight="1" x14ac:dyDescent="0.3">
      <c r="A1139" s="2">
        <v>43089</v>
      </c>
      <c r="B1139" s="12" t="str">
        <f t="shared" si="274"/>
        <v>December, 2017</v>
      </c>
      <c r="C1139" s="12" t="str">
        <f t="shared" si="275"/>
        <v>December, 2017´</v>
      </c>
      <c r="D1139" s="3" t="s">
        <v>37</v>
      </c>
      <c r="E1139" s="9" t="s">
        <v>1940</v>
      </c>
      <c r="F1139" s="3" t="s">
        <v>20</v>
      </c>
      <c r="G1139" s="3" t="s">
        <v>949</v>
      </c>
      <c r="H1139" s="3" t="s">
        <v>73</v>
      </c>
      <c r="I1139" s="3" t="s">
        <v>926</v>
      </c>
      <c r="J1139" s="3" t="s">
        <v>102</v>
      </c>
      <c r="K1139" s="3" t="s">
        <v>950</v>
      </c>
      <c r="L1139" s="4">
        <v>86937</v>
      </c>
      <c r="M1139" s="4">
        <v>86.94</v>
      </c>
      <c r="N1139" s="4">
        <v>335000</v>
      </c>
      <c r="O1139">
        <f t="shared" si="284"/>
        <v>3.8533650804605633</v>
      </c>
      <c r="P1139" t="str">
        <f>IF(ISNUMBER(SEARCH("CIPERMET",K1139)),"Cypermethrin",IF(ISNUMBER(SEARCH("MANFIL",K1139)),"Mancozeb",IF(ISNUMBER(SEARCH("ISOPROPYLAMINE",K1139)),"Isopropylamine",IF(ISNUMBER(SEARCH("CARBENDAZIN",K1139)),"Carbendazin",IF(ISNUMBER(SEARCH("CHLORPYRIFOS",K1139)),"Chlorpyrifos","FIX IT")))))</f>
        <v>Isopropylamine</v>
      </c>
      <c r="Q1139" t="str">
        <f>VLOOKUP(P1139,[1]Sheet1!$A$1:$C$40,2,FALSE)</f>
        <v>Not Identified</v>
      </c>
      <c r="R1139" t="str">
        <f>VLOOKUP(P1139,[1]Sheet1!$A$1:$C$40,3,FALSE)</f>
        <v>General Chemical</v>
      </c>
    </row>
    <row r="1140" spans="1:18" ht="22" customHeight="1" x14ac:dyDescent="0.3">
      <c r="A1140" s="5">
        <v>43089</v>
      </c>
      <c r="B1140" s="12" t="str">
        <f t="shared" si="274"/>
        <v>December, 2017</v>
      </c>
      <c r="C1140" s="12" t="str">
        <f t="shared" si="275"/>
        <v>December, 2017´</v>
      </c>
      <c r="D1140" s="6" t="s">
        <v>37</v>
      </c>
      <c r="E1140" s="13" t="s">
        <v>1940</v>
      </c>
      <c r="F1140" s="6" t="s">
        <v>20</v>
      </c>
      <c r="G1140" s="6" t="s">
        <v>449</v>
      </c>
      <c r="H1140" s="6" t="s">
        <v>409</v>
      </c>
      <c r="I1140" s="6" t="s">
        <v>926</v>
      </c>
      <c r="J1140" s="6" t="s">
        <v>102</v>
      </c>
      <c r="K1140" s="6" t="s">
        <v>951</v>
      </c>
      <c r="L1140" s="7">
        <v>86764</v>
      </c>
      <c r="M1140" s="7">
        <v>86.76</v>
      </c>
      <c r="N1140" s="7">
        <v>335000</v>
      </c>
      <c r="O1140">
        <f t="shared" si="284"/>
        <v>3.8610483610714121</v>
      </c>
      <c r="P1140" t="str">
        <f t="shared" si="283"/>
        <v>Isopropylamine</v>
      </c>
      <c r="Q1140" t="str">
        <f>VLOOKUP(P1140,[1]Sheet1!$A$1:$C$40,2,FALSE)</f>
        <v>Not Identified</v>
      </c>
      <c r="R1140" t="str">
        <f>VLOOKUP(P1140,[1]Sheet1!$A$1:$C$40,3,FALSE)</f>
        <v>General Chemical</v>
      </c>
    </row>
    <row r="1141" spans="1:18" ht="22" customHeight="1" x14ac:dyDescent="0.3">
      <c r="A1141" s="2">
        <v>43089</v>
      </c>
      <c r="B1141" s="12" t="str">
        <f t="shared" si="274"/>
        <v>December, 2017</v>
      </c>
      <c r="C1141" s="12" t="str">
        <f t="shared" si="275"/>
        <v>December, 2017´</v>
      </c>
      <c r="D1141" s="3" t="s">
        <v>37</v>
      </c>
      <c r="E1141" s="9" t="s">
        <v>1940</v>
      </c>
      <c r="F1141" s="3" t="s">
        <v>20</v>
      </c>
      <c r="G1141" s="3" t="s">
        <v>952</v>
      </c>
      <c r="H1141" s="3" t="s">
        <v>409</v>
      </c>
      <c r="I1141" s="3" t="s">
        <v>926</v>
      </c>
      <c r="J1141" s="3" t="s">
        <v>102</v>
      </c>
      <c r="K1141" s="3" t="s">
        <v>953</v>
      </c>
      <c r="L1141" s="4">
        <v>101334</v>
      </c>
      <c r="M1141" s="4">
        <v>101.33</v>
      </c>
      <c r="N1141" s="4">
        <v>391000</v>
      </c>
      <c r="O1141">
        <f t="shared" si="284"/>
        <v>3.8585272465312728</v>
      </c>
      <c r="P1141" t="str">
        <f t="shared" si="283"/>
        <v>Isopropylamine</v>
      </c>
      <c r="Q1141" t="str">
        <f>VLOOKUP(P1141,[1]Sheet1!$A$1:$C$40,2,FALSE)</f>
        <v>Not Identified</v>
      </c>
      <c r="R1141" t="str">
        <f>VLOOKUP(P1141,[1]Sheet1!$A$1:$C$40,3,FALSE)</f>
        <v>General Chemical</v>
      </c>
    </row>
    <row r="1142" spans="1:18" ht="22" customHeight="1" x14ac:dyDescent="0.3">
      <c r="A1142" s="5">
        <v>43089</v>
      </c>
      <c r="B1142" s="12" t="str">
        <f t="shared" si="274"/>
        <v>December, 2017</v>
      </c>
      <c r="C1142" s="12" t="str">
        <f t="shared" si="275"/>
        <v>December, 2017´</v>
      </c>
      <c r="D1142" s="6" t="s">
        <v>37</v>
      </c>
      <c r="E1142" s="13" t="s">
        <v>1940</v>
      </c>
      <c r="F1142" s="6" t="s">
        <v>20</v>
      </c>
      <c r="G1142" s="6" t="s">
        <v>949</v>
      </c>
      <c r="H1142" s="6" t="s">
        <v>73</v>
      </c>
      <c r="I1142" s="6" t="s">
        <v>926</v>
      </c>
      <c r="J1142" s="6" t="s">
        <v>102</v>
      </c>
      <c r="K1142" s="6" t="s">
        <v>954</v>
      </c>
      <c r="L1142" s="7">
        <v>101416</v>
      </c>
      <c r="M1142" s="7">
        <v>101.42</v>
      </c>
      <c r="N1142" s="7">
        <v>391000</v>
      </c>
      <c r="O1142">
        <f t="shared" si="284"/>
        <v>3.8554074307801529</v>
      </c>
      <c r="P1142" t="str">
        <f t="shared" si="283"/>
        <v>Isopropylamine</v>
      </c>
      <c r="Q1142" t="str">
        <f>VLOOKUP(P1142,[1]Sheet1!$A$1:$C$40,2,FALSE)</f>
        <v>Not Identified</v>
      </c>
      <c r="R1142" t="str">
        <f>VLOOKUP(P1142,[1]Sheet1!$A$1:$C$40,3,FALSE)</f>
        <v>General Chemical</v>
      </c>
    </row>
    <row r="1143" spans="1:18" ht="22" customHeight="1" x14ac:dyDescent="0.3">
      <c r="A1143" s="2">
        <v>43089</v>
      </c>
      <c r="B1143" s="12" t="str">
        <f t="shared" si="274"/>
        <v>December, 2017</v>
      </c>
      <c r="C1143" s="12" t="str">
        <f t="shared" si="275"/>
        <v>December, 2017´</v>
      </c>
      <c r="D1143" s="3" t="s">
        <v>37</v>
      </c>
      <c r="E1143" s="9" t="s">
        <v>1940</v>
      </c>
      <c r="F1143" s="3" t="s">
        <v>20</v>
      </c>
      <c r="G1143" s="3" t="s">
        <v>449</v>
      </c>
      <c r="H1143" s="3" t="s">
        <v>409</v>
      </c>
      <c r="I1143" s="3" t="s">
        <v>926</v>
      </c>
      <c r="J1143" s="3" t="s">
        <v>102</v>
      </c>
      <c r="K1143" s="3" t="s">
        <v>955</v>
      </c>
      <c r="L1143" s="4">
        <v>101461</v>
      </c>
      <c r="M1143" s="4">
        <v>101.46</v>
      </c>
      <c r="N1143" s="4">
        <v>391000</v>
      </c>
      <c r="O1143">
        <f t="shared" si="284"/>
        <v>3.8536974798198322</v>
      </c>
      <c r="P1143" t="str">
        <f t="shared" si="283"/>
        <v>Isopropylamine</v>
      </c>
      <c r="Q1143" t="str">
        <f>VLOOKUP(P1143,[1]Sheet1!$A$1:$C$40,2,FALSE)</f>
        <v>Not Identified</v>
      </c>
      <c r="R1143" t="str">
        <f>VLOOKUP(P1143,[1]Sheet1!$A$1:$C$40,3,FALSE)</f>
        <v>General Chemical</v>
      </c>
    </row>
    <row r="1144" spans="1:18" ht="22" customHeight="1" x14ac:dyDescent="0.3">
      <c r="A1144" s="5">
        <v>43089</v>
      </c>
      <c r="B1144" s="12" t="str">
        <f t="shared" si="274"/>
        <v>December, 2017</v>
      </c>
      <c r="C1144" s="12" t="str">
        <f t="shared" si="275"/>
        <v>December, 2017´</v>
      </c>
      <c r="D1144" s="6" t="s">
        <v>37</v>
      </c>
      <c r="E1144" s="13" t="s">
        <v>1940</v>
      </c>
      <c r="F1144" s="6" t="s">
        <v>20</v>
      </c>
      <c r="G1144" s="6" t="s">
        <v>952</v>
      </c>
      <c r="H1144" s="6" t="s">
        <v>409</v>
      </c>
      <c r="I1144" s="6" t="s">
        <v>926</v>
      </c>
      <c r="J1144" s="6" t="s">
        <v>102</v>
      </c>
      <c r="K1144" s="6" t="s">
        <v>956</v>
      </c>
      <c r="L1144" s="7">
        <v>86837</v>
      </c>
      <c r="M1144" s="7">
        <v>86.84</v>
      </c>
      <c r="N1144" s="7">
        <v>335000</v>
      </c>
      <c r="O1144">
        <f t="shared" si="284"/>
        <v>3.8578025496044313</v>
      </c>
      <c r="P1144" t="str">
        <f t="shared" si="283"/>
        <v>Isopropylamine</v>
      </c>
      <c r="Q1144" t="str">
        <f>VLOOKUP(P1144,[1]Sheet1!$A$1:$C$40,2,FALSE)</f>
        <v>Not Identified</v>
      </c>
      <c r="R1144" t="str">
        <f>VLOOKUP(P1144,[1]Sheet1!$A$1:$C$40,3,FALSE)</f>
        <v>General Chemical</v>
      </c>
    </row>
    <row r="1145" spans="1:18" ht="22" customHeight="1" x14ac:dyDescent="0.3">
      <c r="A1145" s="2">
        <v>43089</v>
      </c>
      <c r="B1145" s="12" t="str">
        <f t="shared" si="274"/>
        <v>December, 2017</v>
      </c>
      <c r="C1145" s="12" t="str">
        <f t="shared" si="275"/>
        <v>December, 2017´</v>
      </c>
      <c r="D1145" s="3" t="s">
        <v>37</v>
      </c>
      <c r="E1145" s="9" t="s">
        <v>1940</v>
      </c>
      <c r="F1145" s="3" t="s">
        <v>20</v>
      </c>
      <c r="G1145" s="3" t="s">
        <v>928</v>
      </c>
      <c r="H1145" s="3" t="s">
        <v>87</v>
      </c>
      <c r="I1145" s="3" t="s">
        <v>926</v>
      </c>
      <c r="J1145" s="3" t="s">
        <v>137</v>
      </c>
      <c r="K1145" s="3" t="s">
        <v>957</v>
      </c>
      <c r="L1145" s="4">
        <v>73550</v>
      </c>
      <c r="M1145" s="4">
        <v>73.55</v>
      </c>
      <c r="N1145" s="4">
        <v>85400</v>
      </c>
      <c r="O1145">
        <f t="shared" si="284"/>
        <v>1.1611148878314073</v>
      </c>
      <c r="P1145" t="str">
        <f>IF(ISNUMBER(SEARCH("TRITON",K1145)),"Surfactant",IF(ISNUMBER(SEARCH("DIMETHYLAMINE",K1145)),"Dimethylamine",IF(ISNUMBER(SEARCH("FLUAZINAN",K1145)),"Fluazinan","FIX IT")))</f>
        <v>Dimethylamine</v>
      </c>
      <c r="Q1145" t="str">
        <f>VLOOKUP(P1145,[1]Sheet1!$A$1:$C$40,2,FALSE)</f>
        <v>Not Identified</v>
      </c>
      <c r="R1145" t="str">
        <f>VLOOKUP(P1145,[1]Sheet1!$A$1:$C$40,3,FALSE)</f>
        <v>General Chemical</v>
      </c>
    </row>
    <row r="1146" spans="1:18" ht="22" customHeight="1" x14ac:dyDescent="0.3">
      <c r="A1146" s="5">
        <v>43089</v>
      </c>
      <c r="B1146" s="12" t="str">
        <f t="shared" si="274"/>
        <v>December, 2017</v>
      </c>
      <c r="C1146" s="12" t="str">
        <f t="shared" si="275"/>
        <v>December, 2017´</v>
      </c>
      <c r="D1146" s="6" t="s">
        <v>37</v>
      </c>
      <c r="E1146" s="13" t="s">
        <v>1940</v>
      </c>
      <c r="F1146" s="6" t="s">
        <v>20</v>
      </c>
      <c r="G1146" s="6" t="s">
        <v>949</v>
      </c>
      <c r="H1146" s="6" t="s">
        <v>73</v>
      </c>
      <c r="I1146" s="6" t="s">
        <v>926</v>
      </c>
      <c r="J1146" s="6" t="s">
        <v>102</v>
      </c>
      <c r="K1146" s="6" t="s">
        <v>954</v>
      </c>
      <c r="L1146" s="7">
        <v>101370</v>
      </c>
      <c r="M1146" s="7">
        <v>101.37</v>
      </c>
      <c r="N1146" s="7">
        <v>391000</v>
      </c>
      <c r="O1146">
        <f t="shared" si="284"/>
        <v>3.8571569497879059</v>
      </c>
      <c r="P1146" t="str">
        <f t="shared" si="283"/>
        <v>Isopropylamine</v>
      </c>
      <c r="Q1146" t="str">
        <f>VLOOKUP(P1146,[1]Sheet1!$A$1:$C$40,2,FALSE)</f>
        <v>Not Identified</v>
      </c>
      <c r="R1146" t="str">
        <f>VLOOKUP(P1146,[1]Sheet1!$A$1:$C$40,3,FALSE)</f>
        <v>General Chemical</v>
      </c>
    </row>
    <row r="1147" spans="1:18" ht="22" customHeight="1" x14ac:dyDescent="0.3">
      <c r="A1147" s="2">
        <v>43087</v>
      </c>
      <c r="B1147" s="12" t="str">
        <f t="shared" si="274"/>
        <v>December, 2017</v>
      </c>
      <c r="C1147" s="12" t="str">
        <f t="shared" si="275"/>
        <v>December, 2017´</v>
      </c>
      <c r="D1147" s="3" t="s">
        <v>37</v>
      </c>
      <c r="E1147" s="9" t="s">
        <v>1940</v>
      </c>
      <c r="F1147" s="3" t="s">
        <v>20</v>
      </c>
      <c r="G1147" s="3" t="s">
        <v>111</v>
      </c>
      <c r="H1147" s="3" t="s">
        <v>434</v>
      </c>
      <c r="I1147" s="3" t="s">
        <v>15</v>
      </c>
      <c r="J1147" s="3" t="s">
        <v>958</v>
      </c>
      <c r="K1147" s="3" t="s">
        <v>959</v>
      </c>
      <c r="L1147" s="4">
        <v>90720</v>
      </c>
      <c r="M1147" s="4">
        <v>90.72</v>
      </c>
      <c r="N1147" s="4">
        <v>1234000</v>
      </c>
      <c r="O1147">
        <f t="shared" si="284"/>
        <v>13.602292768959435</v>
      </c>
      <c r="P1147" t="str">
        <f t="shared" si="283"/>
        <v>2,4-Dichlorophenoxyacetic acid</v>
      </c>
      <c r="Q1147" t="str">
        <f>VLOOKUP(P1147,[1]Sheet1!$A$1:$C$40,2,FALSE)</f>
        <v>2,4 D</v>
      </c>
      <c r="R1147" t="str">
        <f>VLOOKUP(P1147,[1]Sheet1!$A$1:$C$40,3,FALSE)</f>
        <v>Herbicide</v>
      </c>
    </row>
    <row r="1148" spans="1:18" ht="22" customHeight="1" x14ac:dyDescent="0.3">
      <c r="A1148" s="5">
        <v>43086</v>
      </c>
      <c r="B1148" s="12" t="str">
        <f t="shared" si="274"/>
        <v>December, 2017</v>
      </c>
      <c r="C1148" s="12" t="str">
        <f t="shared" si="275"/>
        <v>December, 2017´</v>
      </c>
      <c r="D1148" s="6" t="s">
        <v>37</v>
      </c>
      <c r="E1148" s="13" t="s">
        <v>1940</v>
      </c>
      <c r="F1148" s="6" t="s">
        <v>20</v>
      </c>
      <c r="G1148" s="6" t="s">
        <v>171</v>
      </c>
      <c r="H1148" s="6" t="s">
        <v>34</v>
      </c>
      <c r="I1148" s="6" t="s">
        <v>812</v>
      </c>
      <c r="J1148" s="6" t="s">
        <v>35</v>
      </c>
      <c r="K1148" s="6" t="s">
        <v>960</v>
      </c>
      <c r="L1148" s="7">
        <v>22992</v>
      </c>
      <c r="M1148" s="7">
        <v>22.99</v>
      </c>
      <c r="N1148" s="7">
        <v>623000</v>
      </c>
      <c r="O1148">
        <f t="shared" si="284"/>
        <v>27.096381350034793</v>
      </c>
      <c r="P1148" t="str">
        <f t="shared" ref="P1148:P1195" si="286">IF(ISNUMBER(SEARCH("IMAZETHAPYR",K1148)),"Imazethapyr",IF(ISNUMBER(SEARCH("NIPPON 40",K1148)),"Nicosulfuron",IF(ISNUMBER(SEARCH("PICLORAM",K1148)),"Picloram",IF(ISNUMBER(SEARCH("GLYPHOSATE",K1148)),"Glyphosate",IF(ISNUMBER(SEARCH("FLUTRIAFOL",K1148)),"Flutriafol",IF(ISNUMBER(SEARCH("IMIDACLOPRID",K1148)),"Imidacloprid",IF(ISNUMBER(SEARCH("CYHALOTHRIN",K1148)),"Cyhalothrin","FIX IT")))))))</f>
        <v>Imidacloprid</v>
      </c>
      <c r="Q1148" t="str">
        <f>VLOOKUP(P1148,[1]Sheet1!$A$1:$C$40,2,FALSE)</f>
        <v>Nuprid</v>
      </c>
      <c r="R1148" t="str">
        <f>VLOOKUP(P1148,[1]Sheet1!$A$1:$C$40,3,FALSE)</f>
        <v>Insecticide</v>
      </c>
    </row>
    <row r="1149" spans="1:18" ht="22" customHeight="1" x14ac:dyDescent="0.3">
      <c r="A1149" s="2">
        <v>43086</v>
      </c>
      <c r="B1149" s="12" t="str">
        <f t="shared" si="274"/>
        <v>December, 2017</v>
      </c>
      <c r="C1149" s="12" t="str">
        <f t="shared" si="275"/>
        <v>December, 2017´</v>
      </c>
      <c r="D1149" s="3" t="s">
        <v>37</v>
      </c>
      <c r="E1149" s="9" t="s">
        <v>1940</v>
      </c>
      <c r="F1149" s="3" t="s">
        <v>20</v>
      </c>
      <c r="G1149" s="3" t="s">
        <v>171</v>
      </c>
      <c r="H1149" s="3" t="s">
        <v>34</v>
      </c>
      <c r="I1149" s="3" t="s">
        <v>812</v>
      </c>
      <c r="J1149" s="3" t="s">
        <v>35</v>
      </c>
      <c r="K1149" s="3" t="s">
        <v>961</v>
      </c>
      <c r="L1149" s="4">
        <v>45984</v>
      </c>
      <c r="M1149" s="4">
        <v>45.98</v>
      </c>
      <c r="N1149" s="4">
        <v>1246000</v>
      </c>
      <c r="O1149">
        <f t="shared" si="284"/>
        <v>27.096381350034793</v>
      </c>
      <c r="P1149" t="str">
        <f t="shared" si="286"/>
        <v>Imidacloprid</v>
      </c>
      <c r="Q1149" t="str">
        <f>VLOOKUP(P1149,[1]Sheet1!$A$1:$C$40,2,FALSE)</f>
        <v>Nuprid</v>
      </c>
      <c r="R1149" t="str">
        <f>VLOOKUP(P1149,[1]Sheet1!$A$1:$C$40,3,FALSE)</f>
        <v>Insecticide</v>
      </c>
    </row>
    <row r="1150" spans="1:18" ht="22" customHeight="1" x14ac:dyDescent="0.3">
      <c r="A1150" s="2">
        <v>43086</v>
      </c>
      <c r="B1150" s="12" t="str">
        <f t="shared" si="274"/>
        <v>December, 2017</v>
      </c>
      <c r="C1150" s="12" t="str">
        <f t="shared" si="275"/>
        <v>December, 2017´</v>
      </c>
      <c r="D1150" s="3" t="s">
        <v>37</v>
      </c>
      <c r="E1150" s="13" t="s">
        <v>1940</v>
      </c>
      <c r="F1150" s="3" t="s">
        <v>20</v>
      </c>
      <c r="G1150" s="3" t="s">
        <v>792</v>
      </c>
      <c r="H1150" s="3" t="s">
        <v>14</v>
      </c>
      <c r="I1150" s="3" t="s">
        <v>812</v>
      </c>
      <c r="J1150" s="3" t="s">
        <v>326</v>
      </c>
      <c r="K1150" s="3" t="s">
        <v>962</v>
      </c>
      <c r="L1150" s="4">
        <v>5768</v>
      </c>
      <c r="M1150" s="4">
        <v>5.77</v>
      </c>
      <c r="N1150" s="4">
        <v>65600</v>
      </c>
      <c r="O1150">
        <f t="shared" si="284"/>
        <v>11.373092926490985</v>
      </c>
      <c r="P1150" t="str">
        <f>IF(ISNUMBER(SEARCH("XYLENE",K1150)),"Xylene",IF(ISNUMBER(SEARCH("PARAQUAT",K1150)),"Paraquat",IF(ISNUMBER(SEARCH("LUFENURON",K1150)),"Lufenuron",IF(ISNUMBER(SEARCH("CLETHODIM",K1150)),"Clethodim",IF(ISNUMBER(SEARCH("ABAMECTIN",K1150)),"Abamectin")))))</f>
        <v>Abamectin</v>
      </c>
      <c r="Q1150" t="str">
        <f>VLOOKUP(P1150,[1]Sheet1!$A$1:$C$40,2,FALSE)</f>
        <v>Not Identified</v>
      </c>
      <c r="R1150" t="str">
        <f>VLOOKUP(P1150,[1]Sheet1!$A$1:$C$40,3,FALSE)</f>
        <v>Insecticide</v>
      </c>
    </row>
    <row r="1151" spans="1:18" ht="22" customHeight="1" x14ac:dyDescent="0.3">
      <c r="A1151" s="5">
        <v>43086</v>
      </c>
      <c r="B1151" s="12" t="str">
        <f t="shared" si="274"/>
        <v>December, 2017</v>
      </c>
      <c r="C1151" s="12" t="str">
        <f t="shared" si="275"/>
        <v>December, 2017´</v>
      </c>
      <c r="D1151" s="6" t="s">
        <v>37</v>
      </c>
      <c r="E1151" s="9" t="s">
        <v>1940</v>
      </c>
      <c r="F1151" s="6" t="s">
        <v>20</v>
      </c>
      <c r="G1151" s="6" t="s">
        <v>171</v>
      </c>
      <c r="H1151" s="6" t="s">
        <v>34</v>
      </c>
      <c r="I1151" s="6" t="s">
        <v>812</v>
      </c>
      <c r="J1151" s="6" t="s">
        <v>35</v>
      </c>
      <c r="K1151" s="6" t="s">
        <v>961</v>
      </c>
      <c r="L1151" s="7">
        <v>45984</v>
      </c>
      <c r="M1151" s="7">
        <v>45.98</v>
      </c>
      <c r="N1151" s="7">
        <v>1246000</v>
      </c>
      <c r="O1151">
        <f t="shared" si="284"/>
        <v>27.096381350034793</v>
      </c>
      <c r="P1151" t="str">
        <f t="shared" si="286"/>
        <v>Imidacloprid</v>
      </c>
      <c r="Q1151" t="str">
        <f>VLOOKUP(P1151,[1]Sheet1!$A$1:$C$40,2,FALSE)</f>
        <v>Nuprid</v>
      </c>
      <c r="R1151" t="str">
        <f>VLOOKUP(P1151,[1]Sheet1!$A$1:$C$40,3,FALSE)</f>
        <v>Insecticide</v>
      </c>
    </row>
    <row r="1152" spans="1:18" ht="22" customHeight="1" x14ac:dyDescent="0.3">
      <c r="A1152" s="2">
        <v>43085</v>
      </c>
      <c r="B1152" s="12" t="str">
        <f t="shared" si="274"/>
        <v>December, 2017</v>
      </c>
      <c r="C1152" s="12" t="str">
        <f t="shared" si="275"/>
        <v>December, 2017´</v>
      </c>
      <c r="D1152" s="3" t="s">
        <v>37</v>
      </c>
      <c r="E1152" s="13" t="s">
        <v>1940</v>
      </c>
      <c r="F1152" s="3" t="s">
        <v>408</v>
      </c>
      <c r="G1152" s="3" t="s">
        <v>899</v>
      </c>
      <c r="H1152" s="3" t="s">
        <v>43</v>
      </c>
      <c r="I1152" s="3" t="s">
        <v>15</v>
      </c>
      <c r="J1152" s="3" t="s">
        <v>35</v>
      </c>
      <c r="K1152" s="3" t="s">
        <v>963</v>
      </c>
      <c r="L1152" s="4">
        <v>19080</v>
      </c>
      <c r="M1152" s="4">
        <v>19.079999999999998</v>
      </c>
      <c r="N1152" s="4">
        <v>216000</v>
      </c>
      <c r="O1152">
        <f t="shared" si="284"/>
        <v>11.320754716981131</v>
      </c>
      <c r="P1152" t="str">
        <f>IF(ISNUMBER(SEARCH("CLORPIRIFOS",K1152)),"Chlorpyrifos",IF(ISNUMBER(SEARCH("TEBUCONAZOLE",K1152)),"Tebuconazole",IF(ISNUMBER(SEARCH("ACID",K1152)),"2,4-Dichlorophenoxyacetic acid",IF(ISNUMBER(SEARCH("ACETAMIPRID",K1152)),"Acetamiprid",IF(ISNUMBER(SEARCH("NUFURON",K1152)),"Metsulfuron",IF(ISNUMBER(SEARCH("MONOISOPROPYLAMINE",K1152)),"Isopropylamine","FIX IT"))))))</f>
        <v>Chlorpyrifos</v>
      </c>
      <c r="Q1152" t="str">
        <f>VLOOKUP(P1152,[1]Sheet1!$A$1:$C$40,2,FALSE)</f>
        <v>Agripec</v>
      </c>
      <c r="R1152" t="str">
        <f>VLOOKUP(P1152,[1]Sheet1!$A$1:$C$40,3,FALSE)</f>
        <v>Pesticide</v>
      </c>
    </row>
    <row r="1153" spans="1:18" ht="22" customHeight="1" x14ac:dyDescent="0.3">
      <c r="A1153" s="5">
        <v>43085</v>
      </c>
      <c r="B1153" s="12" t="str">
        <f t="shared" si="274"/>
        <v>December, 2017</v>
      </c>
      <c r="C1153" s="12" t="str">
        <f t="shared" si="275"/>
        <v>December, 2017´</v>
      </c>
      <c r="D1153" s="6" t="s">
        <v>37</v>
      </c>
      <c r="E1153" s="9" t="s">
        <v>1940</v>
      </c>
      <c r="F1153" s="6" t="s">
        <v>408</v>
      </c>
      <c r="G1153" s="6" t="s">
        <v>38</v>
      </c>
      <c r="H1153" s="6" t="s">
        <v>43</v>
      </c>
      <c r="I1153" s="6" t="s">
        <v>15</v>
      </c>
      <c r="J1153" s="6" t="s">
        <v>35</v>
      </c>
      <c r="K1153" s="6" t="s">
        <v>964</v>
      </c>
      <c r="L1153" s="7">
        <v>38480</v>
      </c>
      <c r="M1153" s="7">
        <v>38.479999999999997</v>
      </c>
      <c r="N1153" s="7">
        <v>436000</v>
      </c>
      <c r="O1153">
        <f t="shared" si="284"/>
        <v>11.330561330561331</v>
      </c>
      <c r="P1153" t="str">
        <f t="shared" si="286"/>
        <v>Imidacloprid</v>
      </c>
      <c r="Q1153" t="str">
        <f>VLOOKUP(P1153,[1]Sheet1!$A$1:$C$40,2,FALSE)</f>
        <v>Nuprid</v>
      </c>
      <c r="R1153" t="str">
        <f>VLOOKUP(P1153,[1]Sheet1!$A$1:$C$40,3,FALSE)</f>
        <v>Insecticide</v>
      </c>
    </row>
    <row r="1154" spans="1:18" ht="22" customHeight="1" x14ac:dyDescent="0.3">
      <c r="A1154" s="2">
        <v>43085</v>
      </c>
      <c r="B1154" s="12" t="str">
        <f t="shared" si="274"/>
        <v>December, 2017</v>
      </c>
      <c r="C1154" s="12" t="str">
        <f t="shared" si="275"/>
        <v>December, 2017´</v>
      </c>
      <c r="D1154" s="3" t="s">
        <v>37</v>
      </c>
      <c r="E1154" s="13" t="s">
        <v>1940</v>
      </c>
      <c r="F1154" s="3" t="s">
        <v>408</v>
      </c>
      <c r="G1154" s="3" t="s">
        <v>38</v>
      </c>
      <c r="H1154" s="3" t="s">
        <v>43</v>
      </c>
      <c r="I1154" s="3" t="s">
        <v>15</v>
      </c>
      <c r="J1154" s="3" t="s">
        <v>35</v>
      </c>
      <c r="K1154" s="3" t="s">
        <v>965</v>
      </c>
      <c r="L1154" s="4">
        <v>9620</v>
      </c>
      <c r="M1154" s="4">
        <v>9.6199999999999992</v>
      </c>
      <c r="N1154" s="4">
        <v>109000</v>
      </c>
      <c r="O1154">
        <f t="shared" si="284"/>
        <v>11.330561330561331</v>
      </c>
      <c r="P1154" t="str">
        <f t="shared" si="286"/>
        <v>Imidacloprid</v>
      </c>
      <c r="Q1154" t="str">
        <f>VLOOKUP(P1154,[1]Sheet1!$A$1:$C$40,2,FALSE)</f>
        <v>Nuprid</v>
      </c>
      <c r="R1154" t="str">
        <f>VLOOKUP(P1154,[1]Sheet1!$A$1:$C$40,3,FALSE)</f>
        <v>Insecticide</v>
      </c>
    </row>
    <row r="1155" spans="1:18" ht="22" customHeight="1" x14ac:dyDescent="0.3">
      <c r="A1155" s="5">
        <v>43084</v>
      </c>
      <c r="B1155" s="12" t="str">
        <f t="shared" ref="B1155:B1218" si="287">TEXT(A1155,"MMMM, YYYY")</f>
        <v>December, 2017</v>
      </c>
      <c r="C1155" s="12" t="str">
        <f t="shared" ref="C1155:C1218" si="288">B1155&amp;"´"</f>
        <v>December, 2017´</v>
      </c>
      <c r="D1155" s="6" t="s">
        <v>37</v>
      </c>
      <c r="E1155" s="9" t="s">
        <v>1940</v>
      </c>
      <c r="F1155" s="6" t="s">
        <v>20</v>
      </c>
      <c r="G1155" s="6" t="s">
        <v>579</v>
      </c>
      <c r="H1155" s="6" t="s">
        <v>28</v>
      </c>
      <c r="I1155" s="6" t="s">
        <v>21</v>
      </c>
      <c r="J1155" s="6" t="s">
        <v>29</v>
      </c>
      <c r="K1155" s="6" t="s">
        <v>966</v>
      </c>
      <c r="L1155" s="7">
        <v>122760</v>
      </c>
      <c r="M1155" s="7">
        <v>122.76</v>
      </c>
      <c r="N1155" s="7">
        <v>2608000</v>
      </c>
      <c r="O1155">
        <f t="shared" si="284"/>
        <v>21.244705115672858</v>
      </c>
      <c r="P1155" t="str">
        <f t="shared" ref="P1155" si="289">IF(ISNUMBER(SEARCH("CLORPIRIFOS",K1155)),"Chlorpyrifos",IF(ISNUMBER(SEARCH("TEBUCONAZOLE",K1155)),"Tebuconazole",IF(ISNUMBER(SEARCH("ACID",K1155)),"2,4-Dichlorophenoxyacetic acid",IF(ISNUMBER(SEARCH("ACETAMIPRID",K1155)),"Acetamiprid",IF(ISNUMBER(SEARCH("NUFURON",K1155)),"Metsulfuron",IF(ISNUMBER(SEARCH("MONOISOPROPYLAMINE",K1155)),"Isopropylamine","FIX IT"))))))</f>
        <v>2,4-Dichlorophenoxyacetic acid</v>
      </c>
      <c r="Q1155" t="str">
        <f>VLOOKUP(P1155,[1]Sheet1!$A$1:$C$40,2,FALSE)</f>
        <v>2,4 D</v>
      </c>
      <c r="R1155" t="str">
        <f>VLOOKUP(P1155,[1]Sheet1!$A$1:$C$40,3,FALSE)</f>
        <v>Herbicide</v>
      </c>
    </row>
    <row r="1156" spans="1:18" ht="22" customHeight="1" x14ac:dyDescent="0.3">
      <c r="A1156" s="5">
        <v>43084</v>
      </c>
      <c r="B1156" s="12" t="str">
        <f t="shared" si="287"/>
        <v>December, 2017</v>
      </c>
      <c r="C1156" s="12" t="str">
        <f t="shared" si="288"/>
        <v>December, 2017´</v>
      </c>
      <c r="D1156" s="6" t="s">
        <v>37</v>
      </c>
      <c r="E1156" s="13" t="s">
        <v>1940</v>
      </c>
      <c r="F1156" s="6" t="s">
        <v>20</v>
      </c>
      <c r="G1156" s="6" t="s">
        <v>967</v>
      </c>
      <c r="H1156" s="6" t="s">
        <v>968</v>
      </c>
      <c r="I1156" s="6" t="s">
        <v>21</v>
      </c>
      <c r="J1156" s="6" t="s">
        <v>969</v>
      </c>
      <c r="K1156" s="6" t="s">
        <v>970</v>
      </c>
      <c r="L1156" s="7">
        <v>52011</v>
      </c>
      <c r="M1156" s="7">
        <v>52.01</v>
      </c>
      <c r="N1156" s="7">
        <v>105000</v>
      </c>
      <c r="O1156">
        <f t="shared" si="284"/>
        <v>2.0188037145988349</v>
      </c>
      <c r="P1156" s="11" t="s">
        <v>1928</v>
      </c>
      <c r="Q1156" t="str">
        <f>VLOOKUP(P1156,[1]Sheet1!$A$1:$C$40,2,FALSE)</f>
        <v>Not Identified</v>
      </c>
      <c r="R1156" t="str">
        <f>VLOOKUP(P1156,[1]Sheet1!$A$1:$C$40,3,FALSE)</f>
        <v>General Chemical</v>
      </c>
    </row>
    <row r="1157" spans="1:18" ht="22" customHeight="1" x14ac:dyDescent="0.3">
      <c r="A1157" s="2">
        <v>43084</v>
      </c>
      <c r="B1157" s="12" t="str">
        <f t="shared" si="287"/>
        <v>December, 2017</v>
      </c>
      <c r="C1157" s="12" t="str">
        <f t="shared" si="288"/>
        <v>December, 2017´</v>
      </c>
      <c r="D1157" s="3" t="s">
        <v>37</v>
      </c>
      <c r="E1157" s="9" t="s">
        <v>1940</v>
      </c>
      <c r="F1157" s="3" t="s">
        <v>408</v>
      </c>
      <c r="G1157" s="3" t="s">
        <v>378</v>
      </c>
      <c r="H1157" s="3" t="s">
        <v>14</v>
      </c>
      <c r="I1157" s="3" t="s">
        <v>15</v>
      </c>
      <c r="J1157" s="3" t="s">
        <v>16</v>
      </c>
      <c r="K1157" s="3" t="s">
        <v>876</v>
      </c>
      <c r="L1157" s="4">
        <v>12096</v>
      </c>
      <c r="M1157" s="4">
        <v>12.1</v>
      </c>
      <c r="N1157" s="4">
        <v>152000</v>
      </c>
      <c r="O1157">
        <f t="shared" si="284"/>
        <v>12.566137566137566</v>
      </c>
      <c r="P1157" t="str">
        <f t="shared" si="286"/>
        <v>Imazethapyr</v>
      </c>
      <c r="Q1157" t="str">
        <f>VLOOKUP(P1157,[1]Sheet1!$A$1:$C$40,2,FALSE)</f>
        <v>Kyte</v>
      </c>
      <c r="R1157" t="str">
        <f>VLOOKUP(P1157,[1]Sheet1!$A$1:$C$40,3,FALSE)</f>
        <v>Herbicide</v>
      </c>
    </row>
    <row r="1158" spans="1:18" ht="22" customHeight="1" x14ac:dyDescent="0.3">
      <c r="A1158" s="5">
        <v>43084</v>
      </c>
      <c r="B1158" s="12" t="str">
        <f t="shared" si="287"/>
        <v>December, 2017</v>
      </c>
      <c r="C1158" s="12" t="str">
        <f t="shared" si="288"/>
        <v>December, 2017´</v>
      </c>
      <c r="D1158" s="6" t="s">
        <v>37</v>
      </c>
      <c r="E1158" s="13" t="s">
        <v>1940</v>
      </c>
      <c r="F1158" s="6" t="s">
        <v>20</v>
      </c>
      <c r="G1158" s="6" t="s">
        <v>171</v>
      </c>
      <c r="H1158" s="6" t="s">
        <v>34</v>
      </c>
      <c r="I1158" s="6" t="s">
        <v>21</v>
      </c>
      <c r="J1158" s="6" t="s">
        <v>29</v>
      </c>
      <c r="K1158" s="6" t="s">
        <v>971</v>
      </c>
      <c r="L1158" s="7">
        <v>93500</v>
      </c>
      <c r="M1158" s="7">
        <v>93.5</v>
      </c>
      <c r="N1158" s="7">
        <v>248000</v>
      </c>
      <c r="O1158">
        <f t="shared" si="284"/>
        <v>2.6524064171122994</v>
      </c>
      <c r="P1158" t="str">
        <f t="shared" ref="P1158:P1160" si="290">IF(ISNUMBER(SEARCH("CLORPIRIFOS",K1158)),"Chlorpyrifos",IF(ISNUMBER(SEARCH("TEBUCONAZOLE",K1158)),"Tebuconazole",IF(ISNUMBER(SEARCH("ACID",K1158)),"2,4-Dichlorophenoxyacetic acid",IF(ISNUMBER(SEARCH("ACETAMIPRID",K1158)),"Acetamiprid",IF(ISNUMBER(SEARCH("NUFURON",K1158)),"Metsulfuron",IF(ISNUMBER(SEARCH("MONOISOPROPYLAMINE",K1158)),"Isopropylamine","FIX IT"))))))</f>
        <v>2,4-Dichlorophenoxyacetic acid</v>
      </c>
      <c r="Q1158" t="str">
        <f>VLOOKUP(P1158,[1]Sheet1!$A$1:$C$40,2,FALSE)</f>
        <v>2,4 D</v>
      </c>
      <c r="R1158" t="str">
        <f>VLOOKUP(P1158,[1]Sheet1!$A$1:$C$40,3,FALSE)</f>
        <v>Herbicide</v>
      </c>
    </row>
    <row r="1159" spans="1:18" ht="22" customHeight="1" x14ac:dyDescent="0.3">
      <c r="A1159" s="2">
        <v>43084</v>
      </c>
      <c r="B1159" s="12" t="str">
        <f t="shared" si="287"/>
        <v>December, 2017</v>
      </c>
      <c r="C1159" s="12" t="str">
        <f t="shared" si="288"/>
        <v>December, 2017´</v>
      </c>
      <c r="D1159" s="3" t="s">
        <v>37</v>
      </c>
      <c r="E1159" s="9" t="s">
        <v>1940</v>
      </c>
      <c r="F1159" s="3" t="s">
        <v>20</v>
      </c>
      <c r="G1159" s="3" t="s">
        <v>171</v>
      </c>
      <c r="H1159" s="3" t="s">
        <v>34</v>
      </c>
      <c r="I1159" s="3" t="s">
        <v>21</v>
      </c>
      <c r="J1159" s="3" t="s">
        <v>29</v>
      </c>
      <c r="K1159" s="3" t="s">
        <v>971</v>
      </c>
      <c r="L1159" s="4">
        <v>93500</v>
      </c>
      <c r="M1159" s="4">
        <v>93.5</v>
      </c>
      <c r="N1159" s="4">
        <v>248000</v>
      </c>
      <c r="O1159">
        <f t="shared" si="284"/>
        <v>2.6524064171122994</v>
      </c>
      <c r="P1159" t="str">
        <f t="shared" si="290"/>
        <v>2,4-Dichlorophenoxyacetic acid</v>
      </c>
      <c r="Q1159" t="str">
        <f>VLOOKUP(P1159,[1]Sheet1!$A$1:$C$40,2,FALSE)</f>
        <v>2,4 D</v>
      </c>
      <c r="R1159" t="str">
        <f>VLOOKUP(P1159,[1]Sheet1!$A$1:$C$40,3,FALSE)</f>
        <v>Herbicide</v>
      </c>
    </row>
    <row r="1160" spans="1:18" ht="22" customHeight="1" x14ac:dyDescent="0.3">
      <c r="A1160" s="5">
        <v>43084</v>
      </c>
      <c r="B1160" s="12" t="str">
        <f t="shared" si="287"/>
        <v>December, 2017</v>
      </c>
      <c r="C1160" s="12" t="str">
        <f t="shared" si="288"/>
        <v>December, 2017´</v>
      </c>
      <c r="D1160" s="6" t="s">
        <v>37</v>
      </c>
      <c r="E1160" s="13" t="s">
        <v>1940</v>
      </c>
      <c r="F1160" s="6" t="s">
        <v>20</v>
      </c>
      <c r="G1160" s="6" t="s">
        <v>171</v>
      </c>
      <c r="H1160" s="6" t="s">
        <v>34</v>
      </c>
      <c r="I1160" s="6" t="s">
        <v>21</v>
      </c>
      <c r="J1160" s="6" t="s">
        <v>29</v>
      </c>
      <c r="K1160" s="6" t="s">
        <v>972</v>
      </c>
      <c r="L1160" s="7">
        <v>93500</v>
      </c>
      <c r="M1160" s="7">
        <v>93.5</v>
      </c>
      <c r="N1160" s="7">
        <v>248000</v>
      </c>
      <c r="O1160">
        <f t="shared" si="284"/>
        <v>2.6524064171122994</v>
      </c>
      <c r="P1160" t="str">
        <f t="shared" si="290"/>
        <v>2,4-Dichlorophenoxyacetic acid</v>
      </c>
      <c r="Q1160" t="str">
        <f>VLOOKUP(P1160,[1]Sheet1!$A$1:$C$40,2,FALSE)</f>
        <v>2,4 D</v>
      </c>
      <c r="R1160" t="str">
        <f>VLOOKUP(P1160,[1]Sheet1!$A$1:$C$40,3,FALSE)</f>
        <v>Herbicide</v>
      </c>
    </row>
    <row r="1161" spans="1:18" ht="22" customHeight="1" x14ac:dyDescent="0.3">
      <c r="A1161" s="5">
        <v>43083</v>
      </c>
      <c r="B1161" s="12" t="str">
        <f t="shared" si="287"/>
        <v>December, 2017</v>
      </c>
      <c r="C1161" s="12" t="str">
        <f t="shared" si="288"/>
        <v>December, 2017´</v>
      </c>
      <c r="D1161" s="6" t="s">
        <v>37</v>
      </c>
      <c r="E1161" s="9" t="s">
        <v>1940</v>
      </c>
      <c r="F1161" s="6" t="s">
        <v>20</v>
      </c>
      <c r="G1161" s="6" t="s">
        <v>38</v>
      </c>
      <c r="H1161" s="6" t="s">
        <v>39</v>
      </c>
      <c r="I1161" s="6" t="s">
        <v>812</v>
      </c>
      <c r="J1161" s="6" t="s">
        <v>40</v>
      </c>
      <c r="K1161" s="6" t="s">
        <v>973</v>
      </c>
      <c r="L1161" s="7">
        <v>42750</v>
      </c>
      <c r="M1161" s="7">
        <v>42.75</v>
      </c>
      <c r="N1161" s="7">
        <v>588000</v>
      </c>
      <c r="O1161">
        <f t="shared" si="284"/>
        <v>13.754385964912281</v>
      </c>
      <c r="P1161" t="str">
        <f t="shared" si="286"/>
        <v>Cyhalothrin</v>
      </c>
      <c r="Q1161" t="str">
        <f>VLOOKUP(P1161,[1]Sheet1!$A$1:$C$40,2,FALSE)</f>
        <v>Kaiso</v>
      </c>
      <c r="R1161" t="str">
        <f>VLOOKUP(P1161,[1]Sheet1!$A$1:$C$40,3,FALSE)</f>
        <v>Pesticide</v>
      </c>
    </row>
    <row r="1162" spans="1:18" ht="22" customHeight="1" x14ac:dyDescent="0.3">
      <c r="A1162" s="5">
        <v>43082</v>
      </c>
      <c r="B1162" s="12" t="str">
        <f t="shared" si="287"/>
        <v>December, 2017</v>
      </c>
      <c r="C1162" s="12" t="str">
        <f t="shared" si="288"/>
        <v>December, 2017´</v>
      </c>
      <c r="D1162" s="6" t="s">
        <v>37</v>
      </c>
      <c r="E1162" s="13" t="s">
        <v>1940</v>
      </c>
      <c r="F1162" s="6" t="s">
        <v>20</v>
      </c>
      <c r="G1162" s="6" t="s">
        <v>449</v>
      </c>
      <c r="H1162" s="6" t="s">
        <v>409</v>
      </c>
      <c r="I1162" s="6" t="s">
        <v>926</v>
      </c>
      <c r="J1162" s="6" t="s">
        <v>102</v>
      </c>
      <c r="K1162" s="6" t="s">
        <v>974</v>
      </c>
      <c r="L1162" s="7">
        <v>101223</v>
      </c>
      <c r="M1162" s="7">
        <v>101.22</v>
      </c>
      <c r="N1162" s="7">
        <v>390000</v>
      </c>
      <c r="O1162">
        <f t="shared" si="284"/>
        <v>3.8528792863282062</v>
      </c>
      <c r="P1162" t="str">
        <f t="shared" ref="P1162:P1171" si="291">IF(ISNUMBER(SEARCH("CLORPIRIFOS",K1162)),"Chlorpyrifos",IF(ISNUMBER(SEARCH("TEBUCONAZOLE",K1162)),"Tebuconazole",IF(ISNUMBER(SEARCH("ACID",K1162)),"2,4-Dichlorophenoxyacetic acid",IF(ISNUMBER(SEARCH("ACETAMIPRID",K1162)),"Acetamiprid",IF(ISNUMBER(SEARCH("NUFURON",K1162)),"Metsulfuron",IF(ISNUMBER(SEARCH("MONOISOPROPYLAMINE",K1162)),"Isopropylamine","FIX IT"))))))</f>
        <v>Isopropylamine</v>
      </c>
      <c r="Q1162" t="str">
        <f>VLOOKUP(P1162,[1]Sheet1!$A$1:$C$40,2,FALSE)</f>
        <v>Not Identified</v>
      </c>
      <c r="R1162" t="str">
        <f>VLOOKUP(P1162,[1]Sheet1!$A$1:$C$40,3,FALSE)</f>
        <v>General Chemical</v>
      </c>
    </row>
    <row r="1163" spans="1:18" ht="22" customHeight="1" x14ac:dyDescent="0.3">
      <c r="A1163" s="2">
        <v>43082</v>
      </c>
      <c r="B1163" s="12" t="str">
        <f t="shared" si="287"/>
        <v>December, 2017</v>
      </c>
      <c r="C1163" s="12" t="str">
        <f t="shared" si="288"/>
        <v>December, 2017´</v>
      </c>
      <c r="D1163" s="3" t="s">
        <v>37</v>
      </c>
      <c r="E1163" s="9" t="s">
        <v>1940</v>
      </c>
      <c r="F1163" s="3" t="s">
        <v>20</v>
      </c>
      <c r="G1163" s="3" t="s">
        <v>449</v>
      </c>
      <c r="H1163" s="3" t="s">
        <v>409</v>
      </c>
      <c r="I1163" s="3" t="s">
        <v>926</v>
      </c>
      <c r="J1163" s="3" t="s">
        <v>102</v>
      </c>
      <c r="K1163" s="3" t="s">
        <v>974</v>
      </c>
      <c r="L1163" s="4">
        <v>101398</v>
      </c>
      <c r="M1163" s="4">
        <v>101.4</v>
      </c>
      <c r="N1163" s="4">
        <v>391000</v>
      </c>
      <c r="O1163">
        <f t="shared" si="284"/>
        <v>3.85609183613089</v>
      </c>
      <c r="P1163" t="str">
        <f t="shared" si="291"/>
        <v>Isopropylamine</v>
      </c>
      <c r="Q1163" t="str">
        <f>VLOOKUP(P1163,[1]Sheet1!$A$1:$C$40,2,FALSE)</f>
        <v>Not Identified</v>
      </c>
      <c r="R1163" t="str">
        <f>VLOOKUP(P1163,[1]Sheet1!$A$1:$C$40,3,FALSE)</f>
        <v>General Chemical</v>
      </c>
    </row>
    <row r="1164" spans="1:18" ht="22" customHeight="1" x14ac:dyDescent="0.3">
      <c r="A1164" s="5">
        <v>43082</v>
      </c>
      <c r="B1164" s="12" t="str">
        <f t="shared" si="287"/>
        <v>December, 2017</v>
      </c>
      <c r="C1164" s="12" t="str">
        <f t="shared" si="288"/>
        <v>December, 2017´</v>
      </c>
      <c r="D1164" s="6" t="s">
        <v>37</v>
      </c>
      <c r="E1164" s="13" t="s">
        <v>1940</v>
      </c>
      <c r="F1164" s="6" t="s">
        <v>20</v>
      </c>
      <c r="G1164" s="6" t="s">
        <v>649</v>
      </c>
      <c r="H1164" s="6" t="s">
        <v>73</v>
      </c>
      <c r="I1164" s="6" t="s">
        <v>21</v>
      </c>
      <c r="J1164" s="6" t="s">
        <v>587</v>
      </c>
      <c r="K1164" s="6" t="s">
        <v>975</v>
      </c>
      <c r="L1164" s="7">
        <v>52131</v>
      </c>
      <c r="M1164" s="7">
        <v>52.13</v>
      </c>
      <c r="N1164" s="7">
        <v>163000</v>
      </c>
      <c r="O1164">
        <f t="shared" si="284"/>
        <v>3.1267384090080759</v>
      </c>
      <c r="P1164" t="str">
        <f>IF(ISNUMBER(SEARCH("TRITON",K1164)),"Surfactant",IF(ISNUMBER(SEARCH("DIMETHYLAMINE",K1164)),"Dimethylamine",IF(ISNUMBER(SEARCH("FLUAZINAN",K1164)),"Fluazinan","FIX IT")))</f>
        <v>Surfactant</v>
      </c>
      <c r="Q1164" t="str">
        <f>VLOOKUP(P1164,[1]Sheet1!$A$1:$C$40,2,FALSE)</f>
        <v>Triton</v>
      </c>
      <c r="R1164" t="str">
        <f>VLOOKUP(P1164,[1]Sheet1!$A$1:$C$40,3,FALSE)</f>
        <v>Surfactant</v>
      </c>
    </row>
    <row r="1165" spans="1:18" ht="22" customHeight="1" x14ac:dyDescent="0.3">
      <c r="A1165" s="2">
        <v>43079</v>
      </c>
      <c r="B1165" s="12" t="str">
        <f t="shared" si="287"/>
        <v>December, 2017</v>
      </c>
      <c r="C1165" s="12" t="str">
        <f t="shared" si="288"/>
        <v>December, 2017´</v>
      </c>
      <c r="D1165" s="3" t="s">
        <v>37</v>
      </c>
      <c r="E1165" s="9" t="s">
        <v>1940</v>
      </c>
      <c r="F1165" s="3" t="s">
        <v>20</v>
      </c>
      <c r="G1165" s="3" t="s">
        <v>171</v>
      </c>
      <c r="H1165" s="3" t="s">
        <v>34</v>
      </c>
      <c r="I1165" s="3" t="s">
        <v>21</v>
      </c>
      <c r="J1165" s="3" t="s">
        <v>29</v>
      </c>
      <c r="K1165" s="3" t="s">
        <v>976</v>
      </c>
      <c r="L1165" s="4">
        <v>93500</v>
      </c>
      <c r="M1165" s="4">
        <v>93.5</v>
      </c>
      <c r="N1165" s="4">
        <v>248000</v>
      </c>
      <c r="O1165">
        <f t="shared" si="284"/>
        <v>2.6524064171122994</v>
      </c>
      <c r="P1165" t="str">
        <f t="shared" si="291"/>
        <v>2,4-Dichlorophenoxyacetic acid</v>
      </c>
      <c r="Q1165" t="str">
        <f>VLOOKUP(P1165,[1]Sheet1!$A$1:$C$40,2,FALSE)</f>
        <v>2,4 D</v>
      </c>
      <c r="R1165" t="str">
        <f>VLOOKUP(P1165,[1]Sheet1!$A$1:$C$40,3,FALSE)</f>
        <v>Herbicide</v>
      </c>
    </row>
    <row r="1166" spans="1:18" ht="22" customHeight="1" x14ac:dyDescent="0.3">
      <c r="A1166" s="5">
        <v>43079</v>
      </c>
      <c r="B1166" s="12" t="str">
        <f t="shared" si="287"/>
        <v>December, 2017</v>
      </c>
      <c r="C1166" s="12" t="str">
        <f t="shared" si="288"/>
        <v>December, 2017´</v>
      </c>
      <c r="D1166" s="6" t="s">
        <v>37</v>
      </c>
      <c r="E1166" s="13" t="s">
        <v>1940</v>
      </c>
      <c r="F1166" s="6" t="s">
        <v>20</v>
      </c>
      <c r="G1166" s="6" t="s">
        <v>42</v>
      </c>
      <c r="H1166" s="6" t="s">
        <v>43</v>
      </c>
      <c r="I1166" s="6" t="s">
        <v>812</v>
      </c>
      <c r="J1166" s="6" t="s">
        <v>44</v>
      </c>
      <c r="K1166" s="6" t="s">
        <v>977</v>
      </c>
      <c r="L1166" s="7">
        <v>105904</v>
      </c>
      <c r="M1166" s="7">
        <v>105.9</v>
      </c>
      <c r="N1166" s="7">
        <v>3990000</v>
      </c>
      <c r="O1166">
        <f t="shared" si="284"/>
        <v>37.675630759933526</v>
      </c>
      <c r="P1166" s="11" t="s">
        <v>1922</v>
      </c>
      <c r="Q1166" t="str">
        <f>VLOOKUP(P1166,[1]Sheet1!$A$1:$C$40,2,FALSE)</f>
        <v>Agripec</v>
      </c>
      <c r="R1166" t="str">
        <f>VLOOKUP(P1166,[1]Sheet1!$A$1:$C$40,3,FALSE)</f>
        <v>Pesticide</v>
      </c>
    </row>
    <row r="1167" spans="1:18" ht="22" customHeight="1" x14ac:dyDescent="0.3">
      <c r="A1167" s="2">
        <v>43079</v>
      </c>
      <c r="B1167" s="12" t="str">
        <f t="shared" si="287"/>
        <v>December, 2017</v>
      </c>
      <c r="C1167" s="12" t="str">
        <f t="shared" si="288"/>
        <v>December, 2017´</v>
      </c>
      <c r="D1167" s="3" t="s">
        <v>37</v>
      </c>
      <c r="E1167" s="9" t="s">
        <v>1940</v>
      </c>
      <c r="F1167" s="3" t="s">
        <v>20</v>
      </c>
      <c r="G1167" s="3" t="s">
        <v>171</v>
      </c>
      <c r="H1167" s="3" t="s">
        <v>34</v>
      </c>
      <c r="I1167" s="3" t="s">
        <v>21</v>
      </c>
      <c r="J1167" s="3" t="s">
        <v>29</v>
      </c>
      <c r="K1167" s="3" t="s">
        <v>978</v>
      </c>
      <c r="L1167" s="4">
        <v>93500</v>
      </c>
      <c r="M1167" s="4">
        <v>93.5</v>
      </c>
      <c r="N1167" s="4">
        <v>248000</v>
      </c>
      <c r="O1167">
        <f t="shared" si="284"/>
        <v>2.6524064171122994</v>
      </c>
      <c r="P1167" t="str">
        <f t="shared" si="291"/>
        <v>2,4-Dichlorophenoxyacetic acid</v>
      </c>
      <c r="Q1167" t="str">
        <f>VLOOKUP(P1167,[1]Sheet1!$A$1:$C$40,2,FALSE)</f>
        <v>2,4 D</v>
      </c>
      <c r="R1167" t="str">
        <f>VLOOKUP(P1167,[1]Sheet1!$A$1:$C$40,3,FALSE)</f>
        <v>Herbicide</v>
      </c>
    </row>
    <row r="1168" spans="1:18" ht="22" customHeight="1" x14ac:dyDescent="0.3">
      <c r="A1168" s="5">
        <v>43079</v>
      </c>
      <c r="B1168" s="12" t="str">
        <f t="shared" si="287"/>
        <v>December, 2017</v>
      </c>
      <c r="C1168" s="12" t="str">
        <f t="shared" si="288"/>
        <v>December, 2017´</v>
      </c>
      <c r="D1168" s="6" t="s">
        <v>37</v>
      </c>
      <c r="E1168" s="13" t="s">
        <v>1940</v>
      </c>
      <c r="F1168" s="6" t="s">
        <v>20</v>
      </c>
      <c r="G1168" s="6" t="s">
        <v>42</v>
      </c>
      <c r="H1168" s="6" t="s">
        <v>43</v>
      </c>
      <c r="I1168" s="6" t="s">
        <v>812</v>
      </c>
      <c r="J1168" s="6" t="s">
        <v>702</v>
      </c>
      <c r="K1168" s="6" t="s">
        <v>979</v>
      </c>
      <c r="L1168" s="7">
        <v>10530</v>
      </c>
      <c r="M1168" s="7">
        <v>10.53</v>
      </c>
      <c r="N1168" s="7">
        <v>515000</v>
      </c>
      <c r="O1168">
        <f t="shared" si="284"/>
        <v>48.907882241215574</v>
      </c>
      <c r="P1168" s="11" t="s">
        <v>1925</v>
      </c>
      <c r="Q1168" t="str">
        <f>VLOOKUP(P1168,[1]Sheet1!$A$1:$C$40,2,FALSE)</f>
        <v>Not Identified</v>
      </c>
      <c r="R1168" t="str">
        <f>VLOOKUP(P1168,[1]Sheet1!$A$1:$C$40,3,FALSE)</f>
        <v>Insecticide</v>
      </c>
    </row>
    <row r="1169" spans="1:18" ht="22" customHeight="1" x14ac:dyDescent="0.3">
      <c r="A1169" s="2">
        <v>43079</v>
      </c>
      <c r="B1169" s="12" t="str">
        <f t="shared" si="287"/>
        <v>December, 2017</v>
      </c>
      <c r="C1169" s="12" t="str">
        <f t="shared" si="288"/>
        <v>December, 2017´</v>
      </c>
      <c r="D1169" s="3" t="s">
        <v>37</v>
      </c>
      <c r="E1169" s="9" t="s">
        <v>1940</v>
      </c>
      <c r="F1169" s="3" t="s">
        <v>20</v>
      </c>
      <c r="G1169" s="3" t="s">
        <v>171</v>
      </c>
      <c r="H1169" s="3" t="s">
        <v>34</v>
      </c>
      <c r="I1169" s="3" t="s">
        <v>21</v>
      </c>
      <c r="J1169" s="3" t="s">
        <v>29</v>
      </c>
      <c r="K1169" s="3" t="s">
        <v>976</v>
      </c>
      <c r="L1169" s="4">
        <v>93500</v>
      </c>
      <c r="M1169" s="4">
        <v>93.5</v>
      </c>
      <c r="N1169" s="4">
        <v>248000</v>
      </c>
      <c r="O1169">
        <f t="shared" si="284"/>
        <v>2.6524064171122994</v>
      </c>
      <c r="P1169" t="str">
        <f t="shared" si="291"/>
        <v>2,4-Dichlorophenoxyacetic acid</v>
      </c>
      <c r="Q1169" t="str">
        <f>VLOOKUP(P1169,[1]Sheet1!$A$1:$C$40,2,FALSE)</f>
        <v>2,4 D</v>
      </c>
      <c r="R1169" t="str">
        <f>VLOOKUP(P1169,[1]Sheet1!$A$1:$C$40,3,FALSE)</f>
        <v>Herbicide</v>
      </c>
    </row>
    <row r="1170" spans="1:18" ht="22" customHeight="1" x14ac:dyDescent="0.3">
      <c r="A1170" s="5">
        <v>43079</v>
      </c>
      <c r="B1170" s="12" t="str">
        <f t="shared" si="287"/>
        <v>December, 2017</v>
      </c>
      <c r="C1170" s="12" t="str">
        <f t="shared" si="288"/>
        <v>December, 2017´</v>
      </c>
      <c r="D1170" s="6" t="s">
        <v>37</v>
      </c>
      <c r="E1170" s="13" t="s">
        <v>1940</v>
      </c>
      <c r="F1170" s="6" t="s">
        <v>20</v>
      </c>
      <c r="G1170" s="6" t="s">
        <v>171</v>
      </c>
      <c r="H1170" s="6" t="s">
        <v>34</v>
      </c>
      <c r="I1170" s="6" t="s">
        <v>21</v>
      </c>
      <c r="J1170" s="6" t="s">
        <v>29</v>
      </c>
      <c r="K1170" s="6" t="s">
        <v>976</v>
      </c>
      <c r="L1170" s="7">
        <v>93500</v>
      </c>
      <c r="M1170" s="7">
        <v>93.5</v>
      </c>
      <c r="N1170" s="7">
        <v>248000</v>
      </c>
      <c r="O1170">
        <f t="shared" si="284"/>
        <v>2.6524064171122994</v>
      </c>
      <c r="P1170" t="str">
        <f t="shared" si="291"/>
        <v>2,4-Dichlorophenoxyacetic acid</v>
      </c>
      <c r="Q1170" t="str">
        <f>VLOOKUP(P1170,[1]Sheet1!$A$1:$C$40,2,FALSE)</f>
        <v>2,4 D</v>
      </c>
      <c r="R1170" t="str">
        <f>VLOOKUP(P1170,[1]Sheet1!$A$1:$C$40,3,FALSE)</f>
        <v>Herbicide</v>
      </c>
    </row>
    <row r="1171" spans="1:18" ht="22" customHeight="1" x14ac:dyDescent="0.3">
      <c r="A1171" s="2">
        <v>43079</v>
      </c>
      <c r="B1171" s="12" t="str">
        <f t="shared" si="287"/>
        <v>December, 2017</v>
      </c>
      <c r="C1171" s="12" t="str">
        <f t="shared" si="288"/>
        <v>December, 2017´</v>
      </c>
      <c r="D1171" s="3" t="s">
        <v>37</v>
      </c>
      <c r="E1171" s="9" t="s">
        <v>1940</v>
      </c>
      <c r="F1171" s="3" t="s">
        <v>20</v>
      </c>
      <c r="G1171" s="3" t="s">
        <v>171</v>
      </c>
      <c r="H1171" s="3" t="s">
        <v>34</v>
      </c>
      <c r="I1171" s="3" t="s">
        <v>21</v>
      </c>
      <c r="J1171" s="3" t="s">
        <v>29</v>
      </c>
      <c r="K1171" s="3" t="s">
        <v>980</v>
      </c>
      <c r="L1171" s="4">
        <v>93500</v>
      </c>
      <c r="M1171" s="4">
        <v>93.5</v>
      </c>
      <c r="N1171" s="4">
        <v>248000</v>
      </c>
      <c r="O1171">
        <f t="shared" si="284"/>
        <v>2.6524064171122994</v>
      </c>
      <c r="P1171" t="str">
        <f t="shared" si="291"/>
        <v>2,4-Dichlorophenoxyacetic acid</v>
      </c>
      <c r="Q1171" t="str">
        <f>VLOOKUP(P1171,[1]Sheet1!$A$1:$C$40,2,FALSE)</f>
        <v>2,4 D</v>
      </c>
      <c r="R1171" t="str">
        <f>VLOOKUP(P1171,[1]Sheet1!$A$1:$C$40,3,FALSE)</f>
        <v>Herbicide</v>
      </c>
    </row>
    <row r="1172" spans="1:18" ht="22" customHeight="1" x14ac:dyDescent="0.3">
      <c r="A1172" s="5">
        <v>43078</v>
      </c>
      <c r="B1172" s="12" t="str">
        <f t="shared" si="287"/>
        <v>December, 2017</v>
      </c>
      <c r="C1172" s="12" t="str">
        <f t="shared" si="288"/>
        <v>December, 2017´</v>
      </c>
      <c r="D1172" s="6" t="s">
        <v>37</v>
      </c>
      <c r="E1172" s="13" t="s">
        <v>1940</v>
      </c>
      <c r="F1172" s="6" t="s">
        <v>408</v>
      </c>
      <c r="G1172" s="6" t="s">
        <v>38</v>
      </c>
      <c r="H1172" s="6" t="s">
        <v>43</v>
      </c>
      <c r="I1172" s="6" t="s">
        <v>15</v>
      </c>
      <c r="J1172" s="6" t="s">
        <v>35</v>
      </c>
      <c r="K1172" s="6" t="s">
        <v>981</v>
      </c>
      <c r="L1172" s="7">
        <v>19240</v>
      </c>
      <c r="M1172" s="7">
        <v>19.239999999999998</v>
      </c>
      <c r="N1172" s="7">
        <v>218000</v>
      </c>
      <c r="O1172">
        <f t="shared" si="284"/>
        <v>11.330561330561331</v>
      </c>
      <c r="P1172" t="str">
        <f t="shared" si="286"/>
        <v>Imidacloprid</v>
      </c>
      <c r="Q1172" t="str">
        <f>VLOOKUP(P1172,[1]Sheet1!$A$1:$C$40,2,FALSE)</f>
        <v>Nuprid</v>
      </c>
      <c r="R1172" t="str">
        <f>VLOOKUP(P1172,[1]Sheet1!$A$1:$C$40,3,FALSE)</f>
        <v>Insecticide</v>
      </c>
    </row>
    <row r="1173" spans="1:18" ht="22" customHeight="1" x14ac:dyDescent="0.3">
      <c r="A1173" s="2">
        <v>43078</v>
      </c>
      <c r="B1173" s="12" t="str">
        <f t="shared" si="287"/>
        <v>December, 2017</v>
      </c>
      <c r="C1173" s="12" t="str">
        <f t="shared" si="288"/>
        <v>December, 2017´</v>
      </c>
      <c r="D1173" s="3" t="s">
        <v>37</v>
      </c>
      <c r="E1173" s="9" t="s">
        <v>1940</v>
      </c>
      <c r="F1173" s="3" t="s">
        <v>408</v>
      </c>
      <c r="G1173" s="3" t="s">
        <v>899</v>
      </c>
      <c r="H1173" s="3" t="s">
        <v>43</v>
      </c>
      <c r="I1173" s="3" t="s">
        <v>15</v>
      </c>
      <c r="J1173" s="3" t="s">
        <v>35</v>
      </c>
      <c r="K1173" s="3" t="s">
        <v>982</v>
      </c>
      <c r="L1173" s="4">
        <v>95200</v>
      </c>
      <c r="M1173" s="4">
        <v>95.2</v>
      </c>
      <c r="N1173" s="4">
        <v>1078000</v>
      </c>
      <c r="O1173">
        <f t="shared" si="284"/>
        <v>11.323529411764707</v>
      </c>
      <c r="P1173" t="str">
        <f t="shared" ref="P1173:P1176" si="292">IF(ISNUMBER(SEARCH("CLORPIRIFOS",K1173)),"Chlorpyrifos",IF(ISNUMBER(SEARCH("TEBUCONAZOLE",K1173)),"Tebuconazole",IF(ISNUMBER(SEARCH("ACID",K1173)),"2,4-Dichlorophenoxyacetic acid",IF(ISNUMBER(SEARCH("ACETAMIPRID",K1173)),"Acetamiprid",IF(ISNUMBER(SEARCH("NUFURON",K1173)),"Metsulfuron",IF(ISNUMBER(SEARCH("MONOISOPROPYLAMINE",K1173)),"Isopropylamine","FIX IT"))))))</f>
        <v>Chlorpyrifos</v>
      </c>
      <c r="Q1173" t="str">
        <f>VLOOKUP(P1173,[1]Sheet1!$A$1:$C$40,2,FALSE)</f>
        <v>Agripec</v>
      </c>
      <c r="R1173" t="str">
        <f>VLOOKUP(P1173,[1]Sheet1!$A$1:$C$40,3,FALSE)</f>
        <v>Pesticide</v>
      </c>
    </row>
    <row r="1174" spans="1:18" ht="22" customHeight="1" x14ac:dyDescent="0.3">
      <c r="A1174" s="2">
        <v>43078</v>
      </c>
      <c r="B1174" s="12" t="str">
        <f t="shared" si="287"/>
        <v>December, 2017</v>
      </c>
      <c r="C1174" s="12" t="str">
        <f t="shared" si="288"/>
        <v>December, 2017´</v>
      </c>
      <c r="D1174" s="3" t="s">
        <v>37</v>
      </c>
      <c r="E1174" s="13" t="s">
        <v>1940</v>
      </c>
      <c r="F1174" s="3" t="s">
        <v>408</v>
      </c>
      <c r="G1174" s="3" t="s">
        <v>899</v>
      </c>
      <c r="H1174" s="3" t="s">
        <v>43</v>
      </c>
      <c r="I1174" s="3" t="s">
        <v>15</v>
      </c>
      <c r="J1174" s="3" t="s">
        <v>35</v>
      </c>
      <c r="K1174" s="3" t="s">
        <v>983</v>
      </c>
      <c r="L1174" s="4">
        <v>19080</v>
      </c>
      <c r="M1174" s="4">
        <v>19.079999999999998</v>
      </c>
      <c r="N1174" s="4">
        <v>216000</v>
      </c>
      <c r="O1174">
        <f t="shared" si="284"/>
        <v>11.320754716981131</v>
      </c>
      <c r="P1174" t="str">
        <f t="shared" si="292"/>
        <v>Chlorpyrifos</v>
      </c>
      <c r="Q1174" t="str">
        <f>VLOOKUP(P1174,[1]Sheet1!$A$1:$C$40,2,FALSE)</f>
        <v>Agripec</v>
      </c>
      <c r="R1174" t="str">
        <f>VLOOKUP(P1174,[1]Sheet1!$A$1:$C$40,3,FALSE)</f>
        <v>Pesticide</v>
      </c>
    </row>
    <row r="1175" spans="1:18" ht="22" customHeight="1" x14ac:dyDescent="0.3">
      <c r="A1175" s="5">
        <v>43078</v>
      </c>
      <c r="B1175" s="12" t="str">
        <f t="shared" si="287"/>
        <v>December, 2017</v>
      </c>
      <c r="C1175" s="12" t="str">
        <f t="shared" si="288"/>
        <v>December, 2017´</v>
      </c>
      <c r="D1175" s="6" t="s">
        <v>37</v>
      </c>
      <c r="E1175" s="9" t="s">
        <v>1940</v>
      </c>
      <c r="F1175" s="6" t="s">
        <v>408</v>
      </c>
      <c r="G1175" s="6" t="s">
        <v>899</v>
      </c>
      <c r="H1175" s="6" t="s">
        <v>43</v>
      </c>
      <c r="I1175" s="6" t="s">
        <v>15</v>
      </c>
      <c r="J1175" s="6" t="s">
        <v>35</v>
      </c>
      <c r="K1175" s="6" t="s">
        <v>984</v>
      </c>
      <c r="L1175" s="7">
        <v>76320</v>
      </c>
      <c r="M1175" s="7">
        <v>76.319999999999993</v>
      </c>
      <c r="N1175" s="7">
        <v>864000</v>
      </c>
      <c r="O1175">
        <f t="shared" si="284"/>
        <v>11.320754716981131</v>
      </c>
      <c r="P1175" t="str">
        <f t="shared" si="292"/>
        <v>Chlorpyrifos</v>
      </c>
      <c r="Q1175" t="str">
        <f>VLOOKUP(P1175,[1]Sheet1!$A$1:$C$40,2,FALSE)</f>
        <v>Agripec</v>
      </c>
      <c r="R1175" t="str">
        <f>VLOOKUP(P1175,[1]Sheet1!$A$1:$C$40,3,FALSE)</f>
        <v>Pesticide</v>
      </c>
    </row>
    <row r="1176" spans="1:18" ht="22" customHeight="1" x14ac:dyDescent="0.3">
      <c r="A1176" s="2">
        <v>43077</v>
      </c>
      <c r="B1176" s="12" t="str">
        <f t="shared" si="287"/>
        <v>December, 2017</v>
      </c>
      <c r="C1176" s="12" t="str">
        <f t="shared" si="288"/>
        <v>December, 2017´</v>
      </c>
      <c r="D1176" s="3" t="s">
        <v>37</v>
      </c>
      <c r="E1176" s="13" t="s">
        <v>1940</v>
      </c>
      <c r="F1176" s="3" t="s">
        <v>20</v>
      </c>
      <c r="G1176" s="3" t="s">
        <v>579</v>
      </c>
      <c r="H1176" s="3" t="s">
        <v>28</v>
      </c>
      <c r="I1176" s="3" t="s">
        <v>21</v>
      </c>
      <c r="J1176" s="3" t="s">
        <v>29</v>
      </c>
      <c r="K1176" s="3" t="s">
        <v>985</v>
      </c>
      <c r="L1176" s="4">
        <v>122760</v>
      </c>
      <c r="M1176" s="4">
        <v>122.76</v>
      </c>
      <c r="N1176" s="4">
        <v>2608000</v>
      </c>
      <c r="O1176">
        <f t="shared" si="284"/>
        <v>21.244705115672858</v>
      </c>
      <c r="P1176" t="str">
        <f t="shared" si="292"/>
        <v>2,4-Dichlorophenoxyacetic acid</v>
      </c>
      <c r="Q1176" t="str">
        <f>VLOOKUP(P1176,[1]Sheet1!$A$1:$C$40,2,FALSE)</f>
        <v>2,4 D</v>
      </c>
      <c r="R1176" t="str">
        <f>VLOOKUP(P1176,[1]Sheet1!$A$1:$C$40,3,FALSE)</f>
        <v>Herbicide</v>
      </c>
    </row>
    <row r="1177" spans="1:18" ht="22" customHeight="1" x14ac:dyDescent="0.3">
      <c r="A1177" s="5">
        <v>43077</v>
      </c>
      <c r="B1177" s="12" t="str">
        <f t="shared" si="287"/>
        <v>December, 2017</v>
      </c>
      <c r="C1177" s="12" t="str">
        <f t="shared" si="288"/>
        <v>December, 2017´</v>
      </c>
      <c r="D1177" s="6" t="s">
        <v>37</v>
      </c>
      <c r="E1177" s="9" t="s">
        <v>1940</v>
      </c>
      <c r="F1177" s="6" t="s">
        <v>408</v>
      </c>
      <c r="G1177" s="6" t="s">
        <v>38</v>
      </c>
      <c r="H1177" s="6" t="s">
        <v>43</v>
      </c>
      <c r="I1177" s="6" t="s">
        <v>15</v>
      </c>
      <c r="J1177" s="6" t="s">
        <v>35</v>
      </c>
      <c r="K1177" s="6" t="s">
        <v>986</v>
      </c>
      <c r="L1177" s="7">
        <v>28860</v>
      </c>
      <c r="M1177" s="7">
        <v>28.86</v>
      </c>
      <c r="N1177" s="7">
        <v>327000</v>
      </c>
      <c r="O1177">
        <f t="shared" si="284"/>
        <v>11.330561330561331</v>
      </c>
      <c r="P1177" t="str">
        <f t="shared" si="286"/>
        <v>Imidacloprid</v>
      </c>
      <c r="Q1177" t="str">
        <f>VLOOKUP(P1177,[1]Sheet1!$A$1:$C$40,2,FALSE)</f>
        <v>Nuprid</v>
      </c>
      <c r="R1177" t="str">
        <f>VLOOKUP(P1177,[1]Sheet1!$A$1:$C$40,3,FALSE)</f>
        <v>Insecticide</v>
      </c>
    </row>
    <row r="1178" spans="1:18" ht="22" customHeight="1" x14ac:dyDescent="0.3">
      <c r="A1178" s="2">
        <v>43077</v>
      </c>
      <c r="B1178" s="12" t="str">
        <f t="shared" si="287"/>
        <v>December, 2017</v>
      </c>
      <c r="C1178" s="12" t="str">
        <f t="shared" si="288"/>
        <v>December, 2017´</v>
      </c>
      <c r="D1178" s="3" t="s">
        <v>37</v>
      </c>
      <c r="E1178" s="13" t="s">
        <v>1940</v>
      </c>
      <c r="F1178" s="3" t="s">
        <v>20</v>
      </c>
      <c r="G1178" s="3" t="s">
        <v>579</v>
      </c>
      <c r="H1178" s="3" t="s">
        <v>28</v>
      </c>
      <c r="I1178" s="3" t="s">
        <v>21</v>
      </c>
      <c r="J1178" s="3" t="s">
        <v>29</v>
      </c>
      <c r="K1178" s="3" t="s">
        <v>987</v>
      </c>
      <c r="L1178" s="4">
        <v>163679.99</v>
      </c>
      <c r="M1178" s="4">
        <v>163.68</v>
      </c>
      <c r="N1178" s="4">
        <v>3477000</v>
      </c>
      <c r="O1178">
        <f t="shared" si="284"/>
        <v>21.242669919517958</v>
      </c>
      <c r="P1178" t="str">
        <f t="shared" ref="P1178:P1181" si="293">IF(ISNUMBER(SEARCH("CLORPIRIFOS",K1178)),"Chlorpyrifos",IF(ISNUMBER(SEARCH("TEBUCONAZOLE",K1178)),"Tebuconazole",IF(ISNUMBER(SEARCH("ACID",K1178)),"2,4-Dichlorophenoxyacetic acid",IF(ISNUMBER(SEARCH("ACETAMIPRID",K1178)),"Acetamiprid",IF(ISNUMBER(SEARCH("NUFURON",K1178)),"Metsulfuron",IF(ISNUMBER(SEARCH("MONOISOPROPYLAMINE",K1178)),"Isopropylamine","FIX IT"))))))</f>
        <v>2,4-Dichlorophenoxyacetic acid</v>
      </c>
      <c r="Q1178" t="str">
        <f>VLOOKUP(P1178,[1]Sheet1!$A$1:$C$40,2,FALSE)</f>
        <v>2,4 D</v>
      </c>
      <c r="R1178" t="str">
        <f>VLOOKUP(P1178,[1]Sheet1!$A$1:$C$40,3,FALSE)</f>
        <v>Herbicide</v>
      </c>
    </row>
    <row r="1179" spans="1:18" ht="22" customHeight="1" x14ac:dyDescent="0.3">
      <c r="A1179" s="5">
        <v>43077</v>
      </c>
      <c r="B1179" s="12" t="str">
        <f t="shared" si="287"/>
        <v>December, 2017</v>
      </c>
      <c r="C1179" s="12" t="str">
        <f t="shared" si="288"/>
        <v>December, 2017´</v>
      </c>
      <c r="D1179" s="6" t="s">
        <v>37</v>
      </c>
      <c r="E1179" s="9" t="s">
        <v>1940</v>
      </c>
      <c r="F1179" s="6" t="s">
        <v>20</v>
      </c>
      <c r="G1179" s="6" t="s">
        <v>967</v>
      </c>
      <c r="H1179" s="6" t="s">
        <v>968</v>
      </c>
      <c r="I1179" s="6" t="s">
        <v>21</v>
      </c>
      <c r="J1179" s="6" t="s">
        <v>969</v>
      </c>
      <c r="K1179" s="6" t="s">
        <v>988</v>
      </c>
      <c r="L1179" s="7">
        <v>34674</v>
      </c>
      <c r="M1179" s="7">
        <v>34.67</v>
      </c>
      <c r="N1179" s="7">
        <v>70200</v>
      </c>
      <c r="O1179">
        <f t="shared" si="284"/>
        <v>2.0245717252119744</v>
      </c>
      <c r="P1179" s="11" t="s">
        <v>1928</v>
      </c>
      <c r="Q1179" t="str">
        <f>VLOOKUP(P1179,[1]Sheet1!$A$1:$C$40,2,FALSE)</f>
        <v>Not Identified</v>
      </c>
      <c r="R1179" t="str">
        <f>VLOOKUP(P1179,[1]Sheet1!$A$1:$C$40,3,FALSE)</f>
        <v>General Chemical</v>
      </c>
    </row>
    <row r="1180" spans="1:18" ht="22" customHeight="1" x14ac:dyDescent="0.3">
      <c r="A1180" s="2">
        <v>43075</v>
      </c>
      <c r="B1180" s="12" t="str">
        <f t="shared" si="287"/>
        <v>December, 2017</v>
      </c>
      <c r="C1180" s="12" t="str">
        <f t="shared" si="288"/>
        <v>December, 2017´</v>
      </c>
      <c r="D1180" s="3" t="s">
        <v>37</v>
      </c>
      <c r="E1180" s="13" t="s">
        <v>1940</v>
      </c>
      <c r="F1180" s="3" t="s">
        <v>20</v>
      </c>
      <c r="G1180" s="3" t="s">
        <v>449</v>
      </c>
      <c r="H1180" s="3" t="s">
        <v>409</v>
      </c>
      <c r="I1180" s="3" t="s">
        <v>926</v>
      </c>
      <c r="J1180" s="3" t="s">
        <v>102</v>
      </c>
      <c r="K1180" s="3" t="s">
        <v>989</v>
      </c>
      <c r="L1180" s="4">
        <v>101389</v>
      </c>
      <c r="M1180" s="4">
        <v>101.39</v>
      </c>
      <c r="N1180" s="4">
        <v>391000</v>
      </c>
      <c r="O1180">
        <f t="shared" si="284"/>
        <v>3.8564341299352001</v>
      </c>
      <c r="P1180" t="str">
        <f t="shared" si="293"/>
        <v>Isopropylamine</v>
      </c>
      <c r="Q1180" t="str">
        <f>VLOOKUP(P1180,[1]Sheet1!$A$1:$C$40,2,FALSE)</f>
        <v>Not Identified</v>
      </c>
      <c r="R1180" t="str">
        <f>VLOOKUP(P1180,[1]Sheet1!$A$1:$C$40,3,FALSE)</f>
        <v>General Chemical</v>
      </c>
    </row>
    <row r="1181" spans="1:18" ht="22" customHeight="1" x14ac:dyDescent="0.3">
      <c r="A1181" s="5">
        <v>43075</v>
      </c>
      <c r="B1181" s="12" t="str">
        <f t="shared" si="287"/>
        <v>December, 2017</v>
      </c>
      <c r="C1181" s="12" t="str">
        <f t="shared" si="288"/>
        <v>December, 2017´</v>
      </c>
      <c r="D1181" s="6" t="s">
        <v>37</v>
      </c>
      <c r="E1181" s="9" t="s">
        <v>1940</v>
      </c>
      <c r="F1181" s="6" t="s">
        <v>20</v>
      </c>
      <c r="G1181" s="6" t="s">
        <v>449</v>
      </c>
      <c r="H1181" s="6" t="s">
        <v>409</v>
      </c>
      <c r="I1181" s="6" t="s">
        <v>926</v>
      </c>
      <c r="J1181" s="6" t="s">
        <v>102</v>
      </c>
      <c r="K1181" s="6" t="s">
        <v>989</v>
      </c>
      <c r="L1181" s="7">
        <v>101361</v>
      </c>
      <c r="M1181" s="7">
        <v>101.36</v>
      </c>
      <c r="N1181" s="7">
        <v>391000</v>
      </c>
      <c r="O1181">
        <f t="shared" si="284"/>
        <v>3.8574994327206715</v>
      </c>
      <c r="P1181" t="str">
        <f t="shared" si="293"/>
        <v>Isopropylamine</v>
      </c>
      <c r="Q1181" t="str">
        <f>VLOOKUP(P1181,[1]Sheet1!$A$1:$C$40,2,FALSE)</f>
        <v>Not Identified</v>
      </c>
      <c r="R1181" t="str">
        <f>VLOOKUP(P1181,[1]Sheet1!$A$1:$C$40,3,FALSE)</f>
        <v>General Chemical</v>
      </c>
    </row>
    <row r="1182" spans="1:18" ht="22" customHeight="1" x14ac:dyDescent="0.3">
      <c r="A1182" s="2">
        <v>43075</v>
      </c>
      <c r="B1182" s="12" t="str">
        <f t="shared" si="287"/>
        <v>December, 2017</v>
      </c>
      <c r="C1182" s="12" t="str">
        <f t="shared" si="288"/>
        <v>December, 2017´</v>
      </c>
      <c r="D1182" s="3" t="s">
        <v>37</v>
      </c>
      <c r="E1182" s="13" t="s">
        <v>1940</v>
      </c>
      <c r="F1182" s="3" t="s">
        <v>20</v>
      </c>
      <c r="G1182" s="3" t="s">
        <v>171</v>
      </c>
      <c r="H1182" s="3" t="s">
        <v>34</v>
      </c>
      <c r="I1182" s="3" t="s">
        <v>812</v>
      </c>
      <c r="J1182" s="3" t="s">
        <v>35</v>
      </c>
      <c r="K1182" s="3" t="s">
        <v>990</v>
      </c>
      <c r="L1182" s="4">
        <v>45984</v>
      </c>
      <c r="M1182" s="4">
        <v>45.98</v>
      </c>
      <c r="N1182" s="4">
        <v>1246000</v>
      </c>
      <c r="O1182">
        <f t="shared" si="284"/>
        <v>27.096381350034793</v>
      </c>
      <c r="P1182" t="str">
        <f t="shared" si="286"/>
        <v>Imidacloprid</v>
      </c>
      <c r="Q1182" t="str">
        <f>VLOOKUP(P1182,[1]Sheet1!$A$1:$C$40,2,FALSE)</f>
        <v>Nuprid</v>
      </c>
      <c r="R1182" t="str">
        <f>VLOOKUP(P1182,[1]Sheet1!$A$1:$C$40,3,FALSE)</f>
        <v>Insecticide</v>
      </c>
    </row>
    <row r="1183" spans="1:18" ht="22" customHeight="1" x14ac:dyDescent="0.3">
      <c r="A1183" s="5">
        <v>43075</v>
      </c>
      <c r="B1183" s="12" t="str">
        <f t="shared" si="287"/>
        <v>December, 2017</v>
      </c>
      <c r="C1183" s="12" t="str">
        <f t="shared" si="288"/>
        <v>December, 2017´</v>
      </c>
      <c r="D1183" s="6" t="s">
        <v>37</v>
      </c>
      <c r="E1183" s="9" t="s">
        <v>1940</v>
      </c>
      <c r="F1183" s="6" t="s">
        <v>20</v>
      </c>
      <c r="G1183" s="6" t="s">
        <v>38</v>
      </c>
      <c r="H1183" s="6" t="s">
        <v>39</v>
      </c>
      <c r="I1183" s="6" t="s">
        <v>812</v>
      </c>
      <c r="J1183" s="6" t="s">
        <v>40</v>
      </c>
      <c r="K1183" s="6" t="s">
        <v>991</v>
      </c>
      <c r="L1183" s="7">
        <v>42750</v>
      </c>
      <c r="M1183" s="7">
        <v>42.75</v>
      </c>
      <c r="N1183" s="7">
        <v>588000</v>
      </c>
      <c r="O1183">
        <f t="shared" si="284"/>
        <v>13.754385964912281</v>
      </c>
      <c r="P1183" t="str">
        <f t="shared" si="286"/>
        <v>Cyhalothrin</v>
      </c>
      <c r="Q1183" t="str">
        <f>VLOOKUP(P1183,[1]Sheet1!$A$1:$C$40,2,FALSE)</f>
        <v>Kaiso</v>
      </c>
      <c r="R1183" t="str">
        <f>VLOOKUP(P1183,[1]Sheet1!$A$1:$C$40,3,FALSE)</f>
        <v>Pesticide</v>
      </c>
    </row>
    <row r="1184" spans="1:18" ht="22" customHeight="1" x14ac:dyDescent="0.3">
      <c r="A1184" s="2">
        <v>43075</v>
      </c>
      <c r="B1184" s="12" t="str">
        <f t="shared" si="287"/>
        <v>December, 2017</v>
      </c>
      <c r="C1184" s="12" t="str">
        <f t="shared" si="288"/>
        <v>December, 2017´</v>
      </c>
      <c r="D1184" s="3" t="s">
        <v>37</v>
      </c>
      <c r="E1184" s="13" t="s">
        <v>1940</v>
      </c>
      <c r="F1184" s="3" t="s">
        <v>20</v>
      </c>
      <c r="G1184" s="3" t="s">
        <v>649</v>
      </c>
      <c r="H1184" s="3" t="s">
        <v>73</v>
      </c>
      <c r="I1184" s="3" t="s">
        <v>21</v>
      </c>
      <c r="J1184" s="3" t="s">
        <v>992</v>
      </c>
      <c r="K1184" s="3" t="s">
        <v>993</v>
      </c>
      <c r="L1184" s="4">
        <v>34754</v>
      </c>
      <c r="M1184" s="4">
        <v>34.75</v>
      </c>
      <c r="N1184" s="4">
        <v>60000</v>
      </c>
      <c r="O1184">
        <f t="shared" si="284"/>
        <v>1.7264199804339069</v>
      </c>
      <c r="P1184" t="str">
        <f>IF(ISNUMBER(SEARCH("TRITON",K1184)),"Surfactant",IF(ISNUMBER(SEARCH("DIMETHYLAMINE",K1184)),"Dimethylamine",IF(ISNUMBER(SEARCH("FLUAZINAN",K1184)),"Fluazinan","FIX IT")))</f>
        <v>Surfactant</v>
      </c>
      <c r="Q1184" t="str">
        <f>VLOOKUP(P1184,[1]Sheet1!$A$1:$C$40,2,FALSE)</f>
        <v>Triton</v>
      </c>
      <c r="R1184" t="str">
        <f>VLOOKUP(P1184,[1]Sheet1!$A$1:$C$40,3,FALSE)</f>
        <v>Surfactant</v>
      </c>
    </row>
    <row r="1185" spans="1:18" ht="22" customHeight="1" x14ac:dyDescent="0.3">
      <c r="A1185" s="5">
        <v>43075</v>
      </c>
      <c r="B1185" s="12" t="str">
        <f t="shared" si="287"/>
        <v>December, 2017</v>
      </c>
      <c r="C1185" s="12" t="str">
        <f t="shared" si="288"/>
        <v>December, 2017´</v>
      </c>
      <c r="D1185" s="6" t="s">
        <v>37</v>
      </c>
      <c r="E1185" s="9" t="s">
        <v>1940</v>
      </c>
      <c r="F1185" s="6" t="s">
        <v>20</v>
      </c>
      <c r="G1185" s="6" t="s">
        <v>449</v>
      </c>
      <c r="H1185" s="6" t="s">
        <v>409</v>
      </c>
      <c r="I1185" s="6" t="s">
        <v>926</v>
      </c>
      <c r="J1185" s="6" t="s">
        <v>102</v>
      </c>
      <c r="K1185" s="6" t="s">
        <v>989</v>
      </c>
      <c r="L1185" s="7">
        <v>101387</v>
      </c>
      <c r="M1185" s="7">
        <v>101.39</v>
      </c>
      <c r="N1185" s="7">
        <v>391000</v>
      </c>
      <c r="O1185">
        <f t="shared" si="284"/>
        <v>3.8565102034777636</v>
      </c>
      <c r="P1185" t="str">
        <f t="shared" ref="P1185:P1186" si="294">IF(ISNUMBER(SEARCH("CLORPIRIFOS",K1185)),"Chlorpyrifos",IF(ISNUMBER(SEARCH("TEBUCONAZOLE",K1185)),"Tebuconazole",IF(ISNUMBER(SEARCH("ACID",K1185)),"2,4-Dichlorophenoxyacetic acid",IF(ISNUMBER(SEARCH("ACETAMIPRID",K1185)),"Acetamiprid",IF(ISNUMBER(SEARCH("NUFURON",K1185)),"Metsulfuron",IF(ISNUMBER(SEARCH("MONOISOPROPYLAMINE",K1185)),"Isopropylamine","FIX IT"))))))</f>
        <v>Isopropylamine</v>
      </c>
      <c r="Q1185" t="str">
        <f>VLOOKUP(P1185,[1]Sheet1!$A$1:$C$40,2,FALSE)</f>
        <v>Not Identified</v>
      </c>
      <c r="R1185" t="str">
        <f>VLOOKUP(P1185,[1]Sheet1!$A$1:$C$40,3,FALSE)</f>
        <v>General Chemical</v>
      </c>
    </row>
    <row r="1186" spans="1:18" ht="22" customHeight="1" x14ac:dyDescent="0.3">
      <c r="A1186" s="5">
        <v>43070</v>
      </c>
      <c r="B1186" s="12" t="str">
        <f t="shared" si="287"/>
        <v>December, 2017</v>
      </c>
      <c r="C1186" s="12" t="str">
        <f t="shared" si="288"/>
        <v>December, 2017´</v>
      </c>
      <c r="D1186" s="6" t="s">
        <v>37</v>
      </c>
      <c r="E1186" s="13" t="s">
        <v>1940</v>
      </c>
      <c r="F1186" s="6" t="s">
        <v>20</v>
      </c>
      <c r="G1186" s="6" t="s">
        <v>579</v>
      </c>
      <c r="H1186" s="6" t="s">
        <v>28</v>
      </c>
      <c r="I1186" s="6" t="s">
        <v>21</v>
      </c>
      <c r="J1186" s="6" t="s">
        <v>29</v>
      </c>
      <c r="K1186" s="6" t="s">
        <v>806</v>
      </c>
      <c r="L1186" s="7">
        <v>122760</v>
      </c>
      <c r="M1186" s="7">
        <v>122.76</v>
      </c>
      <c r="N1186" s="7">
        <v>2608000</v>
      </c>
      <c r="O1186">
        <f t="shared" si="284"/>
        <v>21.244705115672858</v>
      </c>
      <c r="P1186" t="str">
        <f t="shared" si="294"/>
        <v>2,4-Dichlorophenoxyacetic acid</v>
      </c>
      <c r="Q1186" t="str">
        <f>VLOOKUP(P1186,[1]Sheet1!$A$1:$C$40,2,FALSE)</f>
        <v>2,4 D</v>
      </c>
      <c r="R1186" t="str">
        <f>VLOOKUP(P1186,[1]Sheet1!$A$1:$C$40,3,FALSE)</f>
        <v>Herbicide</v>
      </c>
    </row>
    <row r="1187" spans="1:18" ht="22" customHeight="1" x14ac:dyDescent="0.3">
      <c r="A1187" s="2">
        <v>43070</v>
      </c>
      <c r="B1187" s="12" t="str">
        <f t="shared" si="287"/>
        <v>December, 2017</v>
      </c>
      <c r="C1187" s="12" t="str">
        <f t="shared" si="288"/>
        <v>December, 2017´</v>
      </c>
      <c r="D1187" s="3" t="s">
        <v>37</v>
      </c>
      <c r="E1187" s="9" t="s">
        <v>1940</v>
      </c>
      <c r="F1187" s="3" t="s">
        <v>20</v>
      </c>
      <c r="G1187" s="3" t="s">
        <v>38</v>
      </c>
      <c r="H1187" s="3" t="s">
        <v>39</v>
      </c>
      <c r="I1187" s="3" t="s">
        <v>812</v>
      </c>
      <c r="J1187" s="3" t="s">
        <v>40</v>
      </c>
      <c r="K1187" s="3" t="s">
        <v>994</v>
      </c>
      <c r="L1187" s="4">
        <v>85500</v>
      </c>
      <c r="M1187" s="4">
        <v>85.5</v>
      </c>
      <c r="N1187" s="4">
        <v>1177000</v>
      </c>
      <c r="O1187">
        <f t="shared" si="284"/>
        <v>13.76608187134503</v>
      </c>
      <c r="P1187" t="str">
        <f t="shared" si="286"/>
        <v>Cyhalothrin</v>
      </c>
      <c r="Q1187" t="str">
        <f>VLOOKUP(P1187,[1]Sheet1!$A$1:$C$40,2,FALSE)</f>
        <v>Kaiso</v>
      </c>
      <c r="R1187" t="str">
        <f>VLOOKUP(P1187,[1]Sheet1!$A$1:$C$40,3,FALSE)</f>
        <v>Pesticide</v>
      </c>
    </row>
    <row r="1188" spans="1:18" ht="22" customHeight="1" x14ac:dyDescent="0.3">
      <c r="A1188" s="2">
        <v>43070</v>
      </c>
      <c r="B1188" s="12" t="str">
        <f t="shared" si="287"/>
        <v>December, 2017</v>
      </c>
      <c r="C1188" s="12" t="str">
        <f t="shared" si="288"/>
        <v>December, 2017´</v>
      </c>
      <c r="D1188" s="3" t="s">
        <v>37</v>
      </c>
      <c r="E1188" s="13" t="s">
        <v>1940</v>
      </c>
      <c r="F1188" s="3" t="s">
        <v>408</v>
      </c>
      <c r="G1188" s="3" t="s">
        <v>899</v>
      </c>
      <c r="H1188" s="3" t="s">
        <v>43</v>
      </c>
      <c r="I1188" s="3" t="s">
        <v>15</v>
      </c>
      <c r="J1188" s="3" t="s">
        <v>35</v>
      </c>
      <c r="K1188" s="3" t="s">
        <v>995</v>
      </c>
      <c r="L1188" s="4">
        <v>76280</v>
      </c>
      <c r="M1188" s="4">
        <v>76.28</v>
      </c>
      <c r="N1188" s="4">
        <v>864000</v>
      </c>
      <c r="O1188">
        <f t="shared" si="284"/>
        <v>11.326691137912952</v>
      </c>
      <c r="P1188" t="str">
        <f>IF(ISNUMBER(SEARCH("CLORPIRIFOS",K1188)),"Chlorpyrifos",IF(ISNUMBER(SEARCH("TEBUCONAZOLE",K1188)),"Tebuconazole",IF(ISNUMBER(SEARCH("ACID",K1188)),"2,4-Dichlorophenoxyacetic acid",IF(ISNUMBER(SEARCH("ACETAMIPRID",K1188)),"Acetamiprid",IF(ISNUMBER(SEARCH("NUFURON",K1188)),"Metsulfuron",IF(ISNUMBER(SEARCH("MONOISOPROPYLAMINE",K1188)),"Isopropylamine","FIX IT"))))))</f>
        <v>Chlorpyrifos</v>
      </c>
      <c r="Q1188" t="str">
        <f>VLOOKUP(P1188,[1]Sheet1!$A$1:$C$40,2,FALSE)</f>
        <v>Agripec</v>
      </c>
      <c r="R1188" t="str">
        <f>VLOOKUP(P1188,[1]Sheet1!$A$1:$C$40,3,FALSE)</f>
        <v>Pesticide</v>
      </c>
    </row>
    <row r="1189" spans="1:18" ht="22" customHeight="1" x14ac:dyDescent="0.3">
      <c r="A1189" s="5">
        <v>43070</v>
      </c>
      <c r="B1189" s="12" t="str">
        <f t="shared" si="287"/>
        <v>December, 2017</v>
      </c>
      <c r="C1189" s="12" t="str">
        <f t="shared" si="288"/>
        <v>December, 2017´</v>
      </c>
      <c r="D1189" s="6" t="s">
        <v>37</v>
      </c>
      <c r="E1189" s="9" t="s">
        <v>1940</v>
      </c>
      <c r="F1189" s="6" t="s">
        <v>20</v>
      </c>
      <c r="G1189" s="6" t="s">
        <v>171</v>
      </c>
      <c r="H1189" s="6" t="s">
        <v>34</v>
      </c>
      <c r="I1189" s="6" t="s">
        <v>812</v>
      </c>
      <c r="J1189" s="6" t="s">
        <v>35</v>
      </c>
      <c r="K1189" s="6" t="s">
        <v>846</v>
      </c>
      <c r="L1189" s="7">
        <v>44112</v>
      </c>
      <c r="M1189" s="7">
        <v>44.11</v>
      </c>
      <c r="N1189" s="7">
        <v>1196000</v>
      </c>
      <c r="O1189">
        <f t="shared" si="284"/>
        <v>27.112803772216179</v>
      </c>
      <c r="P1189" t="str">
        <f t="shared" si="286"/>
        <v>Imidacloprid</v>
      </c>
      <c r="Q1189" t="str">
        <f>VLOOKUP(P1189,[1]Sheet1!$A$1:$C$40,2,FALSE)</f>
        <v>Nuprid</v>
      </c>
      <c r="R1189" t="str">
        <f>VLOOKUP(P1189,[1]Sheet1!$A$1:$C$40,3,FALSE)</f>
        <v>Insecticide</v>
      </c>
    </row>
    <row r="1190" spans="1:18" ht="22" customHeight="1" x14ac:dyDescent="0.3">
      <c r="A1190" s="2">
        <v>43069</v>
      </c>
      <c r="B1190" s="12" t="str">
        <f t="shared" si="287"/>
        <v>November, 2017</v>
      </c>
      <c r="C1190" s="12" t="str">
        <f t="shared" si="288"/>
        <v>November, 2017´</v>
      </c>
      <c r="D1190" s="3" t="s">
        <v>37</v>
      </c>
      <c r="E1190" s="13" t="s">
        <v>1940</v>
      </c>
      <c r="F1190" s="3" t="s">
        <v>20</v>
      </c>
      <c r="G1190" s="3" t="s">
        <v>171</v>
      </c>
      <c r="H1190" s="3" t="s">
        <v>34</v>
      </c>
      <c r="I1190" s="3" t="s">
        <v>21</v>
      </c>
      <c r="J1190" s="3" t="s">
        <v>29</v>
      </c>
      <c r="K1190" s="3" t="s">
        <v>939</v>
      </c>
      <c r="L1190" s="4">
        <v>93500</v>
      </c>
      <c r="M1190" s="4">
        <v>93.5</v>
      </c>
      <c r="N1190" s="4">
        <v>1394000</v>
      </c>
      <c r="O1190">
        <f t="shared" si="284"/>
        <v>14.909090909090908</v>
      </c>
      <c r="P1190" t="str">
        <f t="shared" ref="P1190:P1194" si="295">IF(ISNUMBER(SEARCH("CLORPIRIFOS",K1190)),"Chlorpyrifos",IF(ISNUMBER(SEARCH("TEBUCONAZOLE",K1190)),"Tebuconazole",IF(ISNUMBER(SEARCH("ACID",K1190)),"2,4-Dichlorophenoxyacetic acid",IF(ISNUMBER(SEARCH("ACETAMIPRID",K1190)),"Acetamiprid",IF(ISNUMBER(SEARCH("NUFURON",K1190)),"Metsulfuron",IF(ISNUMBER(SEARCH("MONOISOPROPYLAMINE",K1190)),"Isopropylamine","FIX IT"))))))</f>
        <v>2,4-Dichlorophenoxyacetic acid</v>
      </c>
      <c r="Q1190" t="str">
        <f>VLOOKUP(P1190,[1]Sheet1!$A$1:$C$40,2,FALSE)</f>
        <v>2,4 D</v>
      </c>
      <c r="R1190" t="str">
        <f>VLOOKUP(P1190,[1]Sheet1!$A$1:$C$40,3,FALSE)</f>
        <v>Herbicide</v>
      </c>
    </row>
    <row r="1191" spans="1:18" ht="22" customHeight="1" x14ac:dyDescent="0.3">
      <c r="A1191" s="5">
        <v>43069</v>
      </c>
      <c r="B1191" s="12" t="str">
        <f t="shared" si="287"/>
        <v>November, 2017</v>
      </c>
      <c r="C1191" s="12" t="str">
        <f t="shared" si="288"/>
        <v>November, 2017´</v>
      </c>
      <c r="D1191" s="6" t="s">
        <v>37</v>
      </c>
      <c r="E1191" s="9" t="s">
        <v>1940</v>
      </c>
      <c r="F1191" s="6" t="s">
        <v>20</v>
      </c>
      <c r="G1191" s="6" t="s">
        <v>792</v>
      </c>
      <c r="H1191" s="6" t="s">
        <v>14</v>
      </c>
      <c r="I1191" s="6" t="s">
        <v>812</v>
      </c>
      <c r="J1191" s="6" t="s">
        <v>643</v>
      </c>
      <c r="K1191" s="6" t="s">
        <v>996</v>
      </c>
      <c r="L1191" s="7">
        <v>50764</v>
      </c>
      <c r="M1191" s="7">
        <v>50.76</v>
      </c>
      <c r="N1191" s="7">
        <v>261000</v>
      </c>
      <c r="O1191">
        <f t="shared" si="284"/>
        <v>5.1414388149082031</v>
      </c>
      <c r="P1191" s="11" t="s">
        <v>1926</v>
      </c>
      <c r="Q1191" t="str">
        <f>VLOOKUP(P1191,[1]Sheet1!$A$1:$C$40,2,FALSE)</f>
        <v>Not Identified</v>
      </c>
      <c r="R1191" t="str">
        <f>VLOOKUP(P1191,[1]Sheet1!$A$1:$C$40,3,FALSE)</f>
        <v>Insecticide</v>
      </c>
    </row>
    <row r="1192" spans="1:18" ht="22" customHeight="1" x14ac:dyDescent="0.3">
      <c r="A1192" s="2">
        <v>43068</v>
      </c>
      <c r="B1192" s="12" t="str">
        <f t="shared" si="287"/>
        <v>November, 2017</v>
      </c>
      <c r="C1192" s="12" t="str">
        <f t="shared" si="288"/>
        <v>November, 2017´</v>
      </c>
      <c r="D1192" s="3" t="s">
        <v>37</v>
      </c>
      <c r="E1192" s="13" t="s">
        <v>1940</v>
      </c>
      <c r="F1192" s="3" t="s">
        <v>408</v>
      </c>
      <c r="G1192" s="3" t="s">
        <v>203</v>
      </c>
      <c r="H1192" s="3" t="s">
        <v>39</v>
      </c>
      <c r="I1192" s="3" t="s">
        <v>15</v>
      </c>
      <c r="J1192" s="3" t="s">
        <v>204</v>
      </c>
      <c r="K1192" s="3" t="s">
        <v>997</v>
      </c>
      <c r="L1192" s="4">
        <v>24840</v>
      </c>
      <c r="M1192" s="4">
        <v>24.84</v>
      </c>
      <c r="N1192" s="4">
        <v>98300</v>
      </c>
      <c r="O1192">
        <f t="shared" si="284"/>
        <v>3.9573268921095006</v>
      </c>
      <c r="P1192" t="str">
        <f t="shared" ref="P1192" si="296">IF(ISNUMBER(SEARCH("CIPERMET",K1192)),"Cypermethrin",IF(ISNUMBER(SEARCH("MANFIL",K1192)),"Mancozeb",IF(ISNUMBER(SEARCH("ISOPROPYLAMINE",K1192)),"Isopropylamine",IF(ISNUMBER(SEARCH("CARBENDAZIN",K1192)),"Carbendazin",IF(ISNUMBER(SEARCH("CHLORPYRIFOS",K1192)),"Chlorpyrifos","FIX IT")))))</f>
        <v>Mancozeb</v>
      </c>
      <c r="Q1192" t="str">
        <f>VLOOKUP(P1192,[1]Sheet1!$A$1:$C$40,2,FALSE)</f>
        <v>Manfill 800 WP</v>
      </c>
      <c r="R1192" t="str">
        <f>VLOOKUP(P1192,[1]Sheet1!$A$1:$C$40,3,FALSE)</f>
        <v>Fungicide</v>
      </c>
    </row>
    <row r="1193" spans="1:18" ht="22" customHeight="1" x14ac:dyDescent="0.3">
      <c r="A1193" s="2">
        <v>43065</v>
      </c>
      <c r="B1193" s="12" t="str">
        <f t="shared" si="287"/>
        <v>November, 2017</v>
      </c>
      <c r="C1193" s="12" t="str">
        <f t="shared" si="288"/>
        <v>November, 2017´</v>
      </c>
      <c r="D1193" s="3" t="s">
        <v>37</v>
      </c>
      <c r="E1193" s="9" t="s">
        <v>1940</v>
      </c>
      <c r="F1193" s="3" t="s">
        <v>20</v>
      </c>
      <c r="G1193" s="3" t="s">
        <v>42</v>
      </c>
      <c r="H1193" s="3" t="s">
        <v>43</v>
      </c>
      <c r="I1193" s="3" t="s">
        <v>812</v>
      </c>
      <c r="J1193" s="3" t="s">
        <v>44</v>
      </c>
      <c r="K1193" s="3" t="s">
        <v>998</v>
      </c>
      <c r="L1193" s="4">
        <v>42347</v>
      </c>
      <c r="M1193" s="4">
        <v>42.35</v>
      </c>
      <c r="N1193" s="4">
        <v>1625000</v>
      </c>
      <c r="O1193">
        <f t="shared" si="284"/>
        <v>38.373438496233497</v>
      </c>
      <c r="P1193" s="11" t="s">
        <v>1922</v>
      </c>
      <c r="Q1193" t="str">
        <f>VLOOKUP(P1193,[1]Sheet1!$A$1:$C$40,2,FALSE)</f>
        <v>Agripec</v>
      </c>
      <c r="R1193" t="str">
        <f>VLOOKUP(P1193,[1]Sheet1!$A$1:$C$40,3,FALSE)</f>
        <v>Pesticide</v>
      </c>
    </row>
    <row r="1194" spans="1:18" ht="22" customHeight="1" x14ac:dyDescent="0.3">
      <c r="A1194" s="5">
        <v>43063</v>
      </c>
      <c r="B1194" s="12" t="str">
        <f t="shared" si="287"/>
        <v>November, 2017</v>
      </c>
      <c r="C1194" s="12" t="str">
        <f t="shared" si="288"/>
        <v>November, 2017´</v>
      </c>
      <c r="D1194" s="6" t="s">
        <v>37</v>
      </c>
      <c r="E1194" s="13" t="s">
        <v>1940</v>
      </c>
      <c r="F1194" s="6" t="s">
        <v>20</v>
      </c>
      <c r="G1194" s="6" t="s">
        <v>579</v>
      </c>
      <c r="H1194" s="6" t="s">
        <v>28</v>
      </c>
      <c r="I1194" s="6" t="s">
        <v>21</v>
      </c>
      <c r="J1194" s="6" t="s">
        <v>29</v>
      </c>
      <c r="K1194" s="6" t="s">
        <v>999</v>
      </c>
      <c r="L1194" s="7">
        <v>163679.99</v>
      </c>
      <c r="M1194" s="7">
        <v>163.68</v>
      </c>
      <c r="N1194" s="7">
        <v>3695000</v>
      </c>
      <c r="O1194">
        <f t="shared" si="284"/>
        <v>22.574537058561649</v>
      </c>
      <c r="P1194" t="str">
        <f t="shared" si="295"/>
        <v>2,4-Dichlorophenoxyacetic acid</v>
      </c>
      <c r="Q1194" t="str">
        <f>VLOOKUP(P1194,[1]Sheet1!$A$1:$C$40,2,FALSE)</f>
        <v>2,4 D</v>
      </c>
      <c r="R1194" t="str">
        <f>VLOOKUP(P1194,[1]Sheet1!$A$1:$C$40,3,FALSE)</f>
        <v>Herbicide</v>
      </c>
    </row>
    <row r="1195" spans="1:18" ht="22" customHeight="1" x14ac:dyDescent="0.3">
      <c r="A1195" s="2">
        <v>43063</v>
      </c>
      <c r="B1195" s="12" t="str">
        <f t="shared" si="287"/>
        <v>November, 2017</v>
      </c>
      <c r="C1195" s="12" t="str">
        <f t="shared" si="288"/>
        <v>November, 2017´</v>
      </c>
      <c r="D1195" s="3" t="s">
        <v>37</v>
      </c>
      <c r="E1195" s="9" t="s">
        <v>1940</v>
      </c>
      <c r="F1195" s="3" t="s">
        <v>20</v>
      </c>
      <c r="G1195" s="3" t="s">
        <v>38</v>
      </c>
      <c r="H1195" s="3" t="s">
        <v>43</v>
      </c>
      <c r="I1195" s="3" t="s">
        <v>812</v>
      </c>
      <c r="J1195" s="3" t="s">
        <v>40</v>
      </c>
      <c r="K1195" s="3" t="s">
        <v>1000</v>
      </c>
      <c r="L1195" s="4">
        <v>42750</v>
      </c>
      <c r="M1195" s="4">
        <v>42.75</v>
      </c>
      <c r="N1195" s="4">
        <v>588000</v>
      </c>
      <c r="O1195">
        <f t="shared" si="284"/>
        <v>13.754385964912281</v>
      </c>
      <c r="P1195" t="str">
        <f t="shared" si="286"/>
        <v>Cyhalothrin</v>
      </c>
      <c r="Q1195" t="str">
        <f>VLOOKUP(P1195,[1]Sheet1!$A$1:$C$40,2,FALSE)</f>
        <v>Kaiso</v>
      </c>
      <c r="R1195" t="str">
        <f>VLOOKUP(P1195,[1]Sheet1!$A$1:$C$40,3,FALSE)</f>
        <v>Pesticide</v>
      </c>
    </row>
    <row r="1196" spans="1:18" ht="22" customHeight="1" x14ac:dyDescent="0.3">
      <c r="A1196" s="5">
        <v>43063</v>
      </c>
      <c r="B1196" s="12" t="str">
        <f t="shared" si="287"/>
        <v>November, 2017</v>
      </c>
      <c r="C1196" s="12" t="str">
        <f t="shared" si="288"/>
        <v>November, 2017´</v>
      </c>
      <c r="D1196" s="6" t="s">
        <v>37</v>
      </c>
      <c r="E1196" s="13" t="s">
        <v>1940</v>
      </c>
      <c r="F1196" s="6" t="s">
        <v>408</v>
      </c>
      <c r="G1196" s="6" t="s">
        <v>38</v>
      </c>
      <c r="H1196" s="6" t="s">
        <v>43</v>
      </c>
      <c r="I1196" s="6" t="s">
        <v>15</v>
      </c>
      <c r="J1196" s="6" t="s">
        <v>201</v>
      </c>
      <c r="K1196" s="6" t="s">
        <v>1001</v>
      </c>
      <c r="L1196" s="7">
        <v>19240</v>
      </c>
      <c r="M1196" s="7">
        <v>19.239999999999998</v>
      </c>
      <c r="N1196" s="7">
        <v>578000</v>
      </c>
      <c r="O1196">
        <f t="shared" ref="O1196:O1256" si="297">N1196/L1196</f>
        <v>30.04158004158004</v>
      </c>
      <c r="P1196" t="str">
        <f t="shared" ref="P1196:P1256" si="298">IF(ISNUMBER(SEARCH("IMAZETHAPYR",K1196)),"Imazethapyr",IF(ISNUMBER(SEARCH("NIPPON 40",K1196)),"Nicosulfuron",IF(ISNUMBER(SEARCH("PICLORAM",K1196)),"Picloram",IF(ISNUMBER(SEARCH("GLYPHOSATE",K1196)),"Glyphosate",IF(ISNUMBER(SEARCH("FLUTRIAFOL",K1196)),"Flutriafol",IF(ISNUMBER(SEARCH("IMIDACLOPRID",K1196)),"Imidacloprid",IF(ISNUMBER(SEARCH("CYHALOTHRIN",K1196)),"Cyhalothrin","FIX IT")))))))</f>
        <v>Imidacloprid</v>
      </c>
      <c r="Q1196" t="str">
        <f>VLOOKUP(P1196,[1]Sheet1!$A$1:$C$40,2,FALSE)</f>
        <v>Nuprid</v>
      </c>
      <c r="R1196" t="str">
        <f>VLOOKUP(P1196,[1]Sheet1!$A$1:$C$40,3,FALSE)</f>
        <v>Insecticide</v>
      </c>
    </row>
    <row r="1197" spans="1:18" ht="22" customHeight="1" x14ac:dyDescent="0.3">
      <c r="A1197" s="2">
        <v>43063</v>
      </c>
      <c r="B1197" s="12" t="str">
        <f t="shared" si="287"/>
        <v>November, 2017</v>
      </c>
      <c r="C1197" s="12" t="str">
        <f t="shared" si="288"/>
        <v>November, 2017´</v>
      </c>
      <c r="D1197" s="3" t="s">
        <v>37</v>
      </c>
      <c r="E1197" s="9" t="s">
        <v>1940</v>
      </c>
      <c r="F1197" s="3" t="s">
        <v>408</v>
      </c>
      <c r="G1197" s="3" t="s">
        <v>38</v>
      </c>
      <c r="H1197" s="3" t="s">
        <v>43</v>
      </c>
      <c r="I1197" s="3" t="s">
        <v>15</v>
      </c>
      <c r="J1197" s="3" t="s">
        <v>35</v>
      </c>
      <c r="K1197" s="3" t="s">
        <v>1002</v>
      </c>
      <c r="L1197" s="4">
        <v>67340</v>
      </c>
      <c r="M1197" s="4">
        <v>67.34</v>
      </c>
      <c r="N1197" s="4">
        <v>789000</v>
      </c>
      <c r="O1197">
        <f t="shared" si="297"/>
        <v>11.716661716661717</v>
      </c>
      <c r="P1197" t="str">
        <f t="shared" si="298"/>
        <v>Imidacloprid</v>
      </c>
      <c r="Q1197" t="str">
        <f>VLOOKUP(P1197,[1]Sheet1!$A$1:$C$40,2,FALSE)</f>
        <v>Nuprid</v>
      </c>
      <c r="R1197" t="str">
        <f>VLOOKUP(P1197,[1]Sheet1!$A$1:$C$40,3,FALSE)</f>
        <v>Insecticide</v>
      </c>
    </row>
    <row r="1198" spans="1:18" ht="22" customHeight="1" x14ac:dyDescent="0.3">
      <c r="A1198" s="5">
        <v>43061</v>
      </c>
      <c r="B1198" s="12" t="str">
        <f t="shared" si="287"/>
        <v>November, 2017</v>
      </c>
      <c r="C1198" s="12" t="str">
        <f t="shared" si="288"/>
        <v>November, 2017´</v>
      </c>
      <c r="D1198" s="6" t="s">
        <v>37</v>
      </c>
      <c r="E1198" s="13" t="s">
        <v>1940</v>
      </c>
      <c r="F1198" s="6" t="s">
        <v>20</v>
      </c>
      <c r="G1198" s="6" t="s">
        <v>649</v>
      </c>
      <c r="H1198" s="6" t="s">
        <v>73</v>
      </c>
      <c r="I1198" s="6" t="s">
        <v>21</v>
      </c>
      <c r="J1198" s="6" t="s">
        <v>587</v>
      </c>
      <c r="K1198" s="6" t="s">
        <v>1003</v>
      </c>
      <c r="L1198" s="7">
        <v>17377</v>
      </c>
      <c r="M1198" s="7">
        <v>17.38</v>
      </c>
      <c r="N1198" s="7">
        <v>53100</v>
      </c>
      <c r="O1198">
        <f t="shared" si="297"/>
        <v>3.0557633653680152</v>
      </c>
      <c r="P1198" t="str">
        <f>IF(ISNUMBER(SEARCH("TRITON",K1198)),"Surfactant",IF(ISNUMBER(SEARCH("DIMETHYLAMINE",K1198)),"Dimethylamine",IF(ISNUMBER(SEARCH("FLUAZINAN",K1198)),"Fluazinan","FIX IT")))</f>
        <v>Surfactant</v>
      </c>
      <c r="Q1198" t="str">
        <f>VLOOKUP(P1198,[1]Sheet1!$A$1:$C$40,2,FALSE)</f>
        <v>Triton</v>
      </c>
      <c r="R1198" t="str">
        <f>VLOOKUP(P1198,[1]Sheet1!$A$1:$C$40,3,FALSE)</f>
        <v>Surfactant</v>
      </c>
    </row>
    <row r="1199" spans="1:18" ht="22" customHeight="1" x14ac:dyDescent="0.3">
      <c r="A1199" s="2">
        <v>43059</v>
      </c>
      <c r="B1199" s="12" t="str">
        <f t="shared" si="287"/>
        <v>November, 2017</v>
      </c>
      <c r="C1199" s="12" t="str">
        <f t="shared" si="288"/>
        <v>November, 2017´</v>
      </c>
      <c r="D1199" s="3" t="s">
        <v>37</v>
      </c>
      <c r="E1199" s="9" t="s">
        <v>1940</v>
      </c>
      <c r="F1199" s="3" t="s">
        <v>408</v>
      </c>
      <c r="G1199" s="3" t="s">
        <v>242</v>
      </c>
      <c r="H1199" s="3" t="s">
        <v>243</v>
      </c>
      <c r="I1199" s="3" t="s">
        <v>15</v>
      </c>
      <c r="J1199" s="3" t="s">
        <v>244</v>
      </c>
      <c r="K1199" s="3" t="s">
        <v>1004</v>
      </c>
      <c r="L1199" s="4">
        <v>92880</v>
      </c>
      <c r="M1199" s="4">
        <v>92.88</v>
      </c>
      <c r="N1199" s="4">
        <v>516000</v>
      </c>
      <c r="O1199">
        <f t="shared" si="297"/>
        <v>5.5555555555555554</v>
      </c>
      <c r="P1199" t="str">
        <f t="shared" si="298"/>
        <v>Glyphosate</v>
      </c>
      <c r="Q1199" t="str">
        <f>VLOOKUP(P1199,[1]Sheet1!$A$1:$C$40,2,FALSE)</f>
        <v>Nufosate</v>
      </c>
      <c r="R1199" t="str">
        <f>VLOOKUP(P1199,[1]Sheet1!$A$1:$C$40,3,FALSE)</f>
        <v>Herbicide</v>
      </c>
    </row>
    <row r="1200" spans="1:18" ht="22" customHeight="1" x14ac:dyDescent="0.3">
      <c r="A1200" s="5">
        <v>43059</v>
      </c>
      <c r="B1200" s="12" t="str">
        <f t="shared" si="287"/>
        <v>November, 2017</v>
      </c>
      <c r="C1200" s="12" t="str">
        <f t="shared" si="288"/>
        <v>November, 2017´</v>
      </c>
      <c r="D1200" s="6" t="s">
        <v>37</v>
      </c>
      <c r="E1200" s="13" t="s">
        <v>1940</v>
      </c>
      <c r="F1200" s="6" t="s">
        <v>408</v>
      </c>
      <c r="G1200" s="6" t="s">
        <v>242</v>
      </c>
      <c r="H1200" s="6" t="s">
        <v>243</v>
      </c>
      <c r="I1200" s="6" t="s">
        <v>15</v>
      </c>
      <c r="J1200" s="6" t="s">
        <v>244</v>
      </c>
      <c r="K1200" s="6" t="s">
        <v>1005</v>
      </c>
      <c r="L1200" s="7">
        <v>92880</v>
      </c>
      <c r="M1200" s="7">
        <v>92.88</v>
      </c>
      <c r="N1200" s="7">
        <v>516000</v>
      </c>
      <c r="O1200">
        <f t="shared" si="297"/>
        <v>5.5555555555555554</v>
      </c>
      <c r="P1200" t="str">
        <f t="shared" si="298"/>
        <v>Glyphosate</v>
      </c>
      <c r="Q1200" t="str">
        <f>VLOOKUP(P1200,[1]Sheet1!$A$1:$C$40,2,FALSE)</f>
        <v>Nufosate</v>
      </c>
      <c r="R1200" t="str">
        <f>VLOOKUP(P1200,[1]Sheet1!$A$1:$C$40,3,FALSE)</f>
        <v>Herbicide</v>
      </c>
    </row>
    <row r="1201" spans="1:18" ht="22" customHeight="1" x14ac:dyDescent="0.3">
      <c r="A1201" s="2">
        <v>43059</v>
      </c>
      <c r="B1201" s="12" t="str">
        <f t="shared" si="287"/>
        <v>November, 2017</v>
      </c>
      <c r="C1201" s="12" t="str">
        <f t="shared" si="288"/>
        <v>November, 2017´</v>
      </c>
      <c r="D1201" s="3" t="s">
        <v>37</v>
      </c>
      <c r="E1201" s="9" t="s">
        <v>1940</v>
      </c>
      <c r="F1201" s="3" t="s">
        <v>408</v>
      </c>
      <c r="G1201" s="3" t="s">
        <v>242</v>
      </c>
      <c r="H1201" s="3" t="s">
        <v>243</v>
      </c>
      <c r="I1201" s="3" t="s">
        <v>15</v>
      </c>
      <c r="J1201" s="3" t="s">
        <v>244</v>
      </c>
      <c r="K1201" s="3" t="s">
        <v>1006</v>
      </c>
      <c r="L1201" s="4">
        <v>69660</v>
      </c>
      <c r="M1201" s="4">
        <v>69.66</v>
      </c>
      <c r="N1201" s="4">
        <v>387000</v>
      </c>
      <c r="O1201">
        <f t="shared" si="297"/>
        <v>5.5555555555555554</v>
      </c>
      <c r="P1201" t="str">
        <f t="shared" si="298"/>
        <v>Glyphosate</v>
      </c>
      <c r="Q1201" t="str">
        <f>VLOOKUP(P1201,[1]Sheet1!$A$1:$C$40,2,FALSE)</f>
        <v>Nufosate</v>
      </c>
      <c r="R1201" t="str">
        <f>VLOOKUP(P1201,[1]Sheet1!$A$1:$C$40,3,FALSE)</f>
        <v>Herbicide</v>
      </c>
    </row>
    <row r="1202" spans="1:18" ht="22" customHeight="1" x14ac:dyDescent="0.3">
      <c r="A1202" s="5">
        <v>43059</v>
      </c>
      <c r="B1202" s="12" t="str">
        <f t="shared" si="287"/>
        <v>November, 2017</v>
      </c>
      <c r="C1202" s="12" t="str">
        <f t="shared" si="288"/>
        <v>November, 2017´</v>
      </c>
      <c r="D1202" s="6" t="s">
        <v>37</v>
      </c>
      <c r="E1202" s="13" t="s">
        <v>1940</v>
      </c>
      <c r="F1202" s="6" t="s">
        <v>408</v>
      </c>
      <c r="G1202" s="6" t="s">
        <v>242</v>
      </c>
      <c r="H1202" s="6" t="s">
        <v>243</v>
      </c>
      <c r="I1202" s="6" t="s">
        <v>15</v>
      </c>
      <c r="J1202" s="6" t="s">
        <v>244</v>
      </c>
      <c r="K1202" s="6" t="s">
        <v>1007</v>
      </c>
      <c r="L1202" s="7">
        <v>92880</v>
      </c>
      <c r="M1202" s="7">
        <v>92.88</v>
      </c>
      <c r="N1202" s="7">
        <v>516000</v>
      </c>
      <c r="O1202">
        <f t="shared" si="297"/>
        <v>5.5555555555555554</v>
      </c>
      <c r="P1202" t="str">
        <f t="shared" si="298"/>
        <v>Glyphosate</v>
      </c>
      <c r="Q1202" t="str">
        <f>VLOOKUP(P1202,[1]Sheet1!$A$1:$C$40,2,FALSE)</f>
        <v>Nufosate</v>
      </c>
      <c r="R1202" t="str">
        <f>VLOOKUP(P1202,[1]Sheet1!$A$1:$C$40,3,FALSE)</f>
        <v>Herbicide</v>
      </c>
    </row>
    <row r="1203" spans="1:18" ht="22" customHeight="1" x14ac:dyDescent="0.3">
      <c r="A1203" s="5">
        <v>43056</v>
      </c>
      <c r="B1203" s="12" t="str">
        <f t="shared" si="287"/>
        <v>November, 2017</v>
      </c>
      <c r="C1203" s="12" t="str">
        <f t="shared" si="288"/>
        <v>November, 2017´</v>
      </c>
      <c r="D1203" s="6" t="s">
        <v>37</v>
      </c>
      <c r="E1203" s="9" t="s">
        <v>1940</v>
      </c>
      <c r="F1203" s="6" t="s">
        <v>20</v>
      </c>
      <c r="G1203" s="6" t="s">
        <v>579</v>
      </c>
      <c r="H1203" s="6" t="s">
        <v>28</v>
      </c>
      <c r="I1203" s="6" t="s">
        <v>21</v>
      </c>
      <c r="J1203" s="6" t="s">
        <v>29</v>
      </c>
      <c r="K1203" s="6" t="s">
        <v>1008</v>
      </c>
      <c r="L1203" s="7">
        <v>163679.99</v>
      </c>
      <c r="M1203" s="7">
        <v>163.68</v>
      </c>
      <c r="N1203" s="7">
        <v>3695000</v>
      </c>
      <c r="O1203">
        <f t="shared" si="297"/>
        <v>22.574537058561649</v>
      </c>
      <c r="P1203" t="str">
        <f t="shared" ref="P1203" si="299">IF(ISNUMBER(SEARCH("CLORPIRIFOS",K1203)),"Chlorpyrifos",IF(ISNUMBER(SEARCH("TEBUCONAZOLE",K1203)),"Tebuconazole",IF(ISNUMBER(SEARCH("ACID",K1203)),"2,4-Dichlorophenoxyacetic acid",IF(ISNUMBER(SEARCH("ACETAMIPRID",K1203)),"Acetamiprid",IF(ISNUMBER(SEARCH("NUFURON",K1203)),"Metsulfuron",IF(ISNUMBER(SEARCH("MONOISOPROPYLAMINE",K1203)),"Isopropylamine","FIX IT"))))))</f>
        <v>2,4-Dichlorophenoxyacetic acid</v>
      </c>
      <c r="Q1203" t="str">
        <f>VLOOKUP(P1203,[1]Sheet1!$A$1:$C$40,2,FALSE)</f>
        <v>2,4 D</v>
      </c>
      <c r="R1203" t="str">
        <f>VLOOKUP(P1203,[1]Sheet1!$A$1:$C$40,3,FALSE)</f>
        <v>Herbicide</v>
      </c>
    </row>
    <row r="1204" spans="1:18" ht="22" customHeight="1" x14ac:dyDescent="0.3">
      <c r="A1204" s="2">
        <v>43055</v>
      </c>
      <c r="B1204" s="12" t="str">
        <f t="shared" si="287"/>
        <v>November, 2017</v>
      </c>
      <c r="C1204" s="12" t="str">
        <f t="shared" si="288"/>
        <v>November, 2017´</v>
      </c>
      <c r="D1204" s="3" t="s">
        <v>37</v>
      </c>
      <c r="E1204" s="13" t="s">
        <v>1940</v>
      </c>
      <c r="F1204" s="3" t="s">
        <v>20</v>
      </c>
      <c r="G1204" s="3" t="s">
        <v>171</v>
      </c>
      <c r="H1204" s="3" t="s">
        <v>34</v>
      </c>
      <c r="I1204" s="3" t="s">
        <v>812</v>
      </c>
      <c r="J1204" s="3" t="s">
        <v>35</v>
      </c>
      <c r="K1204" s="3" t="s">
        <v>1009</v>
      </c>
      <c r="L1204" s="4">
        <v>22992</v>
      </c>
      <c r="M1204" s="4">
        <v>22.99</v>
      </c>
      <c r="N1204" s="4">
        <v>620000</v>
      </c>
      <c r="O1204">
        <f t="shared" si="297"/>
        <v>26.965901183020183</v>
      </c>
      <c r="P1204" s="11" t="s">
        <v>1921</v>
      </c>
      <c r="Q1204" t="str">
        <f>VLOOKUP(P1204,[1]Sheet1!$A$1:$C$40,2,FALSE)</f>
        <v>Nuprid</v>
      </c>
      <c r="R1204" t="str">
        <f>VLOOKUP(P1204,[1]Sheet1!$A$1:$C$40,3,FALSE)</f>
        <v>Insecticide</v>
      </c>
    </row>
    <row r="1205" spans="1:18" ht="22" customHeight="1" x14ac:dyDescent="0.3">
      <c r="A1205" s="5">
        <v>43055</v>
      </c>
      <c r="B1205" s="12" t="str">
        <f t="shared" si="287"/>
        <v>November, 2017</v>
      </c>
      <c r="C1205" s="12" t="str">
        <f t="shared" si="288"/>
        <v>November, 2017´</v>
      </c>
      <c r="D1205" s="6" t="s">
        <v>37</v>
      </c>
      <c r="E1205" s="9" t="s">
        <v>1940</v>
      </c>
      <c r="F1205" s="6" t="s">
        <v>20</v>
      </c>
      <c r="G1205" s="6" t="s">
        <v>171</v>
      </c>
      <c r="H1205" s="6" t="s">
        <v>34</v>
      </c>
      <c r="I1205" s="6" t="s">
        <v>812</v>
      </c>
      <c r="J1205" s="6" t="s">
        <v>35</v>
      </c>
      <c r="K1205" s="6" t="s">
        <v>1010</v>
      </c>
      <c r="L1205" s="7">
        <v>45984</v>
      </c>
      <c r="M1205" s="7">
        <v>45.98</v>
      </c>
      <c r="N1205" s="7">
        <v>1239000</v>
      </c>
      <c r="O1205">
        <f t="shared" si="297"/>
        <v>26.944154488517746</v>
      </c>
      <c r="P1205" t="str">
        <f t="shared" si="298"/>
        <v>Imidacloprid</v>
      </c>
      <c r="Q1205" t="str">
        <f>VLOOKUP(P1205,[1]Sheet1!$A$1:$C$40,2,FALSE)</f>
        <v>Nuprid</v>
      </c>
      <c r="R1205" t="str">
        <f>VLOOKUP(P1205,[1]Sheet1!$A$1:$C$40,3,FALSE)</f>
        <v>Insecticide</v>
      </c>
    </row>
    <row r="1206" spans="1:18" ht="22" customHeight="1" x14ac:dyDescent="0.3">
      <c r="A1206" s="2">
        <v>43055</v>
      </c>
      <c r="B1206" s="12" t="str">
        <f t="shared" si="287"/>
        <v>November, 2017</v>
      </c>
      <c r="C1206" s="12" t="str">
        <f t="shared" si="288"/>
        <v>November, 2017´</v>
      </c>
      <c r="D1206" s="3" t="s">
        <v>37</v>
      </c>
      <c r="E1206" s="13" t="s">
        <v>1940</v>
      </c>
      <c r="F1206" s="3" t="s">
        <v>20</v>
      </c>
      <c r="G1206" s="3" t="s">
        <v>171</v>
      </c>
      <c r="H1206" s="3" t="s">
        <v>34</v>
      </c>
      <c r="I1206" s="3" t="s">
        <v>812</v>
      </c>
      <c r="J1206" s="3" t="s">
        <v>35</v>
      </c>
      <c r="K1206" s="3" t="s">
        <v>1011</v>
      </c>
      <c r="L1206" s="4">
        <v>45984</v>
      </c>
      <c r="M1206" s="4">
        <v>45.98</v>
      </c>
      <c r="N1206" s="4">
        <v>1239000</v>
      </c>
      <c r="O1206">
        <f t="shared" si="297"/>
        <v>26.944154488517746</v>
      </c>
      <c r="P1206" t="str">
        <f t="shared" si="298"/>
        <v>Imidacloprid</v>
      </c>
      <c r="Q1206" t="str">
        <f>VLOOKUP(P1206,[1]Sheet1!$A$1:$C$40,2,FALSE)</f>
        <v>Nuprid</v>
      </c>
      <c r="R1206" t="str">
        <f>VLOOKUP(P1206,[1]Sheet1!$A$1:$C$40,3,FALSE)</f>
        <v>Insecticide</v>
      </c>
    </row>
    <row r="1207" spans="1:18" ht="22" customHeight="1" x14ac:dyDescent="0.3">
      <c r="A1207" s="5">
        <v>43054</v>
      </c>
      <c r="B1207" s="12" t="str">
        <f t="shared" si="287"/>
        <v>November, 2017</v>
      </c>
      <c r="C1207" s="12" t="str">
        <f t="shared" si="288"/>
        <v>November, 2017´</v>
      </c>
      <c r="D1207" s="6" t="s">
        <v>37</v>
      </c>
      <c r="E1207" s="9" t="s">
        <v>1940</v>
      </c>
      <c r="F1207" s="6" t="s">
        <v>408</v>
      </c>
      <c r="G1207" s="6" t="s">
        <v>203</v>
      </c>
      <c r="H1207" s="6" t="s">
        <v>39</v>
      </c>
      <c r="I1207" s="6" t="s">
        <v>15</v>
      </c>
      <c r="J1207" s="6" t="s">
        <v>204</v>
      </c>
      <c r="K1207" s="6" t="s">
        <v>1012</v>
      </c>
      <c r="L1207" s="7">
        <v>104160</v>
      </c>
      <c r="M1207" s="7">
        <v>104.16</v>
      </c>
      <c r="N1207" s="7">
        <v>412000</v>
      </c>
      <c r="O1207">
        <f t="shared" si="297"/>
        <v>3.9554531490015359</v>
      </c>
      <c r="P1207" t="str">
        <f>IF(ISNUMBER(SEARCH("CIPERMET",K1207)),"Cypermethrin",IF(ISNUMBER(SEARCH("MANFIL",K1207)),"Mancozeb",IF(ISNUMBER(SEARCH("ISOPROPYLAMINE",K1207)),"Isopropylamine",IF(ISNUMBER(SEARCH("CARBENDAZIN",K1207)),"Carbendazin",IF(ISNUMBER(SEARCH("CHLORPYRIFOS",K1207)),"Chlorpyrifos","FIX IT")))))</f>
        <v>Mancozeb</v>
      </c>
      <c r="Q1207" t="str">
        <f>VLOOKUP(P1207,[1]Sheet1!$A$1:$C$40,2,FALSE)</f>
        <v>Manfill 800 WP</v>
      </c>
      <c r="R1207" t="str">
        <f>VLOOKUP(P1207,[1]Sheet1!$A$1:$C$40,3,FALSE)</f>
        <v>Fungicide</v>
      </c>
    </row>
    <row r="1208" spans="1:18" ht="22" customHeight="1" x14ac:dyDescent="0.3">
      <c r="A1208" s="2">
        <v>43054</v>
      </c>
      <c r="B1208" s="12" t="str">
        <f t="shared" si="287"/>
        <v>November, 2017</v>
      </c>
      <c r="C1208" s="12" t="str">
        <f t="shared" si="288"/>
        <v>November, 2017´</v>
      </c>
      <c r="D1208" s="3" t="s">
        <v>37</v>
      </c>
      <c r="E1208" s="13" t="s">
        <v>1940</v>
      </c>
      <c r="F1208" s="3" t="s">
        <v>20</v>
      </c>
      <c r="G1208" s="3" t="s">
        <v>649</v>
      </c>
      <c r="H1208" s="3" t="s">
        <v>73</v>
      </c>
      <c r="I1208" s="3" t="s">
        <v>21</v>
      </c>
      <c r="J1208" s="3" t="s">
        <v>587</v>
      </c>
      <c r="K1208" s="3" t="s">
        <v>1013</v>
      </c>
      <c r="L1208" s="4">
        <v>52129</v>
      </c>
      <c r="M1208" s="4">
        <v>52.13</v>
      </c>
      <c r="N1208" s="4">
        <v>159000</v>
      </c>
      <c r="O1208">
        <f t="shared" si="297"/>
        <v>3.0501256498302287</v>
      </c>
      <c r="P1208" t="str">
        <f t="shared" ref="P1208" si="300">IF(ISNUMBER(SEARCH("TRITON",K1208)),"Surfactant",IF(ISNUMBER(SEARCH("DIMETHYLAMINE",K1208)),"Dimethylamine",IF(ISNUMBER(SEARCH("FLUAZINAN",K1208)),"Fluazinan","FIX IT")))</f>
        <v>Surfactant</v>
      </c>
      <c r="Q1208" t="str">
        <f>VLOOKUP(P1208,[1]Sheet1!$A$1:$C$40,2,FALSE)</f>
        <v>Triton</v>
      </c>
      <c r="R1208" t="str">
        <f>VLOOKUP(P1208,[1]Sheet1!$A$1:$C$40,3,FALSE)</f>
        <v>Surfactant</v>
      </c>
    </row>
    <row r="1209" spans="1:18" ht="22" customHeight="1" x14ac:dyDescent="0.3">
      <c r="A1209" s="5">
        <v>43054</v>
      </c>
      <c r="B1209" s="12" t="str">
        <f t="shared" si="287"/>
        <v>November, 2017</v>
      </c>
      <c r="C1209" s="12" t="str">
        <f t="shared" si="288"/>
        <v>November, 2017´</v>
      </c>
      <c r="D1209" s="6" t="s">
        <v>37</v>
      </c>
      <c r="E1209" s="9" t="s">
        <v>1940</v>
      </c>
      <c r="F1209" s="6" t="s">
        <v>408</v>
      </c>
      <c r="G1209" s="6" t="s">
        <v>203</v>
      </c>
      <c r="H1209" s="6" t="s">
        <v>39</v>
      </c>
      <c r="I1209" s="6" t="s">
        <v>15</v>
      </c>
      <c r="J1209" s="6" t="s">
        <v>204</v>
      </c>
      <c r="K1209" s="6" t="s">
        <v>1014</v>
      </c>
      <c r="L1209" s="7">
        <v>104160</v>
      </c>
      <c r="M1209" s="7">
        <v>104.16</v>
      </c>
      <c r="N1209" s="7">
        <v>412000</v>
      </c>
      <c r="O1209">
        <f t="shared" si="297"/>
        <v>3.9554531490015359</v>
      </c>
      <c r="P1209" t="str">
        <f>IF(ISNUMBER(SEARCH("CIPERMET",K1209)),"Cypermethrin",IF(ISNUMBER(SEARCH("MANFIL",K1209)),"Mancozeb",IF(ISNUMBER(SEARCH("ISOPROPYLAMINE",K1209)),"Isopropylamine",IF(ISNUMBER(SEARCH("CARBENDAZIN",K1209)),"Carbendazin",IF(ISNUMBER(SEARCH("CHLORPYRIFOS",K1209)),"Chlorpyrifos","FIX IT")))))</f>
        <v>Mancozeb</v>
      </c>
      <c r="Q1209" t="str">
        <f>VLOOKUP(P1209,[1]Sheet1!$A$1:$C$40,2,FALSE)</f>
        <v>Manfill 800 WP</v>
      </c>
      <c r="R1209" t="str">
        <f>VLOOKUP(P1209,[1]Sheet1!$A$1:$C$40,3,FALSE)</f>
        <v>Fungicide</v>
      </c>
    </row>
    <row r="1210" spans="1:18" ht="22" customHeight="1" x14ac:dyDescent="0.3">
      <c r="A1210" s="2">
        <v>43052</v>
      </c>
      <c r="B1210" s="12" t="str">
        <f t="shared" si="287"/>
        <v>November, 2017</v>
      </c>
      <c r="C1210" s="12" t="str">
        <f t="shared" si="288"/>
        <v>November, 2017´</v>
      </c>
      <c r="D1210" s="3" t="s">
        <v>37</v>
      </c>
      <c r="E1210" s="13" t="s">
        <v>1940</v>
      </c>
      <c r="F1210" s="3" t="s">
        <v>408</v>
      </c>
      <c r="G1210" s="3" t="s">
        <v>378</v>
      </c>
      <c r="H1210" s="3" t="s">
        <v>14</v>
      </c>
      <c r="I1210" s="3" t="s">
        <v>15</v>
      </c>
      <c r="J1210" s="3" t="s">
        <v>16</v>
      </c>
      <c r="K1210" s="3" t="s">
        <v>1015</v>
      </c>
      <c r="L1210" s="4">
        <v>18060</v>
      </c>
      <c r="M1210" s="4">
        <v>18.059999999999999</v>
      </c>
      <c r="N1210" s="4">
        <v>258000</v>
      </c>
      <c r="O1210">
        <f t="shared" si="297"/>
        <v>14.285714285714286</v>
      </c>
      <c r="P1210" t="str">
        <f t="shared" si="298"/>
        <v>Imazethapyr</v>
      </c>
      <c r="Q1210" t="str">
        <f>VLOOKUP(P1210,[1]Sheet1!$A$1:$C$40,2,FALSE)</f>
        <v>Kyte</v>
      </c>
      <c r="R1210" t="str">
        <f>VLOOKUP(P1210,[1]Sheet1!$A$1:$C$40,3,FALSE)</f>
        <v>Herbicide</v>
      </c>
    </row>
    <row r="1211" spans="1:18" ht="22" customHeight="1" x14ac:dyDescent="0.3">
      <c r="A1211" s="2">
        <v>43050</v>
      </c>
      <c r="B1211" s="12" t="str">
        <f t="shared" si="287"/>
        <v>November, 2017</v>
      </c>
      <c r="C1211" s="12" t="str">
        <f t="shared" si="288"/>
        <v>November, 2017´</v>
      </c>
      <c r="D1211" s="3" t="s">
        <v>37</v>
      </c>
      <c r="E1211" s="9" t="s">
        <v>1940</v>
      </c>
      <c r="F1211" s="3" t="s">
        <v>20</v>
      </c>
      <c r="G1211" s="3" t="s">
        <v>42</v>
      </c>
      <c r="H1211" s="3" t="s">
        <v>43</v>
      </c>
      <c r="I1211" s="3" t="s">
        <v>812</v>
      </c>
      <c r="J1211" s="3" t="s">
        <v>44</v>
      </c>
      <c r="K1211" s="3" t="s">
        <v>1016</v>
      </c>
      <c r="L1211" s="4">
        <v>63528</v>
      </c>
      <c r="M1211" s="4">
        <v>63.53</v>
      </c>
      <c r="N1211" s="4">
        <v>2438000</v>
      </c>
      <c r="O1211">
        <f t="shared" si="297"/>
        <v>38.376778743231334</v>
      </c>
      <c r="P1211" s="11" t="s">
        <v>1922</v>
      </c>
      <c r="Q1211" t="str">
        <f>VLOOKUP(P1211,[1]Sheet1!$A$1:$C$40,2,FALSE)</f>
        <v>Agripec</v>
      </c>
      <c r="R1211" t="str">
        <f>VLOOKUP(P1211,[1]Sheet1!$A$1:$C$40,3,FALSE)</f>
        <v>Pesticide</v>
      </c>
    </row>
    <row r="1212" spans="1:18" ht="22" customHeight="1" x14ac:dyDescent="0.3">
      <c r="A1212" s="5">
        <v>43048</v>
      </c>
      <c r="B1212" s="12" t="str">
        <f t="shared" si="287"/>
        <v>November, 2017</v>
      </c>
      <c r="C1212" s="12" t="str">
        <f t="shared" si="288"/>
        <v>November, 2017´</v>
      </c>
      <c r="D1212" s="6" t="s">
        <v>37</v>
      </c>
      <c r="E1212" s="13" t="s">
        <v>1940</v>
      </c>
      <c r="F1212" s="6" t="s">
        <v>20</v>
      </c>
      <c r="G1212" s="6" t="s">
        <v>53</v>
      </c>
      <c r="H1212" s="6" t="s">
        <v>14</v>
      </c>
      <c r="I1212" s="6" t="s">
        <v>926</v>
      </c>
      <c r="J1212" s="6" t="s">
        <v>54</v>
      </c>
      <c r="K1212" s="6" t="s">
        <v>1017</v>
      </c>
      <c r="L1212" s="7">
        <v>23220</v>
      </c>
      <c r="M1212" s="7">
        <v>23.22</v>
      </c>
      <c r="N1212" s="7">
        <v>332000</v>
      </c>
      <c r="O1212">
        <f t="shared" si="297"/>
        <v>14.29801894918174</v>
      </c>
      <c r="P1212" t="s">
        <v>1914</v>
      </c>
      <c r="Q1212" t="str">
        <f>VLOOKUP(P1212,[1]Sheet1!$A$1:$C$40,2,FALSE)</f>
        <v>Fluazinan Pestanal</v>
      </c>
      <c r="R1212" t="str">
        <f>VLOOKUP(P1212,[1]Sheet1!$A$1:$C$40,3,FALSE)</f>
        <v>Fungicide</v>
      </c>
    </row>
    <row r="1213" spans="1:18" ht="22" customHeight="1" x14ac:dyDescent="0.3">
      <c r="A1213" s="2">
        <v>43048</v>
      </c>
      <c r="B1213" s="12" t="str">
        <f t="shared" si="287"/>
        <v>November, 2017</v>
      </c>
      <c r="C1213" s="12" t="str">
        <f t="shared" si="288"/>
        <v>November, 2017´</v>
      </c>
      <c r="D1213" s="3" t="s">
        <v>37</v>
      </c>
      <c r="E1213" s="9" t="s">
        <v>1940</v>
      </c>
      <c r="F1213" s="3" t="s">
        <v>408</v>
      </c>
      <c r="G1213" s="3" t="s">
        <v>203</v>
      </c>
      <c r="H1213" s="3" t="s">
        <v>39</v>
      </c>
      <c r="I1213" s="3" t="s">
        <v>15</v>
      </c>
      <c r="J1213" s="3" t="s">
        <v>204</v>
      </c>
      <c r="K1213" s="3" t="s">
        <v>1018</v>
      </c>
      <c r="L1213" s="4">
        <v>24840</v>
      </c>
      <c r="M1213" s="4">
        <v>24.84</v>
      </c>
      <c r="N1213" s="4">
        <v>98300</v>
      </c>
      <c r="O1213">
        <f t="shared" si="297"/>
        <v>3.9573268921095006</v>
      </c>
      <c r="P1213" t="str">
        <f>IF(ISNUMBER(SEARCH("CIPERMET",K1213)),"Cypermethrin",IF(ISNUMBER(SEARCH("MANFIL",K1213)),"Mancozeb",IF(ISNUMBER(SEARCH("ISOPROPYLAMINE",K1213)),"Isopropylamine",IF(ISNUMBER(SEARCH("CARBENDAZIN",K1213)),"Carbendazin",IF(ISNUMBER(SEARCH("CHLORPYRIFOS",K1213)),"Chlorpyrifos","FIX IT")))))</f>
        <v>Mancozeb</v>
      </c>
      <c r="Q1213" t="str">
        <f>VLOOKUP(P1213,[1]Sheet1!$A$1:$C$40,2,FALSE)</f>
        <v>Manfill 800 WP</v>
      </c>
      <c r="R1213" t="str">
        <f>VLOOKUP(P1213,[1]Sheet1!$A$1:$C$40,3,FALSE)</f>
        <v>Fungicide</v>
      </c>
    </row>
    <row r="1214" spans="1:18" ht="22" customHeight="1" x14ac:dyDescent="0.3">
      <c r="A1214" s="5">
        <v>43047</v>
      </c>
      <c r="B1214" s="12" t="str">
        <f t="shared" si="287"/>
        <v>November, 2017</v>
      </c>
      <c r="C1214" s="12" t="str">
        <f t="shared" si="288"/>
        <v>November, 2017´</v>
      </c>
      <c r="D1214" s="6" t="s">
        <v>37</v>
      </c>
      <c r="E1214" s="13" t="s">
        <v>1940</v>
      </c>
      <c r="F1214" s="6" t="s">
        <v>20</v>
      </c>
      <c r="G1214" s="6" t="s">
        <v>449</v>
      </c>
      <c r="H1214" s="6" t="s">
        <v>409</v>
      </c>
      <c r="I1214" s="6" t="s">
        <v>926</v>
      </c>
      <c r="J1214" s="6" t="s">
        <v>102</v>
      </c>
      <c r="K1214" s="6" t="s">
        <v>1019</v>
      </c>
      <c r="L1214" s="7">
        <v>130293</v>
      </c>
      <c r="M1214" s="7">
        <v>130.29</v>
      </c>
      <c r="N1214" s="7">
        <v>480000</v>
      </c>
      <c r="O1214">
        <f t="shared" si="297"/>
        <v>3.6840045129055281</v>
      </c>
      <c r="P1214" t="str">
        <f t="shared" ref="P1214:P1216" si="301">IF(ISNUMBER(SEARCH("CLORPIRIFOS",K1214)),"Chlorpyrifos",IF(ISNUMBER(SEARCH("TEBUCONAZOLE",K1214)),"Tebuconazole",IF(ISNUMBER(SEARCH("ACID",K1214)),"2,4-Dichlorophenoxyacetic acid",IF(ISNUMBER(SEARCH("ACETAMIPRID",K1214)),"Acetamiprid",IF(ISNUMBER(SEARCH("NUFURON",K1214)),"Metsulfuron",IF(ISNUMBER(SEARCH("MONOISOPROPYLAMINE",K1214)),"Isopropylamine","FIX IT"))))))</f>
        <v>Isopropylamine</v>
      </c>
      <c r="Q1214" t="str">
        <f>VLOOKUP(P1214,[1]Sheet1!$A$1:$C$40,2,FALSE)</f>
        <v>Not Identified</v>
      </c>
      <c r="R1214" t="str">
        <f>VLOOKUP(P1214,[1]Sheet1!$A$1:$C$40,3,FALSE)</f>
        <v>General Chemical</v>
      </c>
    </row>
    <row r="1215" spans="1:18" ht="22" customHeight="1" x14ac:dyDescent="0.3">
      <c r="A1215" s="2">
        <v>43047</v>
      </c>
      <c r="B1215" s="12" t="str">
        <f t="shared" si="287"/>
        <v>November, 2017</v>
      </c>
      <c r="C1215" s="12" t="str">
        <f t="shared" si="288"/>
        <v>November, 2017´</v>
      </c>
      <c r="D1215" s="3" t="s">
        <v>37</v>
      </c>
      <c r="E1215" s="9" t="s">
        <v>1940</v>
      </c>
      <c r="F1215" s="3" t="s">
        <v>20</v>
      </c>
      <c r="G1215" s="3" t="s">
        <v>649</v>
      </c>
      <c r="H1215" s="3" t="s">
        <v>73</v>
      </c>
      <c r="I1215" s="3" t="s">
        <v>21</v>
      </c>
      <c r="J1215" s="3" t="s">
        <v>587</v>
      </c>
      <c r="K1215" s="3" t="s">
        <v>1020</v>
      </c>
      <c r="L1215" s="4">
        <v>52131</v>
      </c>
      <c r="M1215" s="4">
        <v>52.13</v>
      </c>
      <c r="N1215" s="4">
        <v>159000</v>
      </c>
      <c r="O1215">
        <f t="shared" si="297"/>
        <v>3.0500086320999023</v>
      </c>
      <c r="P1215" t="str">
        <f>IF(ISNUMBER(SEARCH("TRITON",K1215)),"Surfactant",IF(ISNUMBER(SEARCH("DIMETHYLAMINE",K1215)),"Dimethylamine",IF(ISNUMBER(SEARCH("FLUAZINAN",K1215)),"Fluazinan","FIX IT")))</f>
        <v>Surfactant</v>
      </c>
      <c r="Q1215" t="str">
        <f>VLOOKUP(P1215,[1]Sheet1!$A$1:$C$40,2,FALSE)</f>
        <v>Triton</v>
      </c>
      <c r="R1215" t="str">
        <f>VLOOKUP(P1215,[1]Sheet1!$A$1:$C$40,3,FALSE)</f>
        <v>Surfactant</v>
      </c>
    </row>
    <row r="1216" spans="1:18" ht="22" customHeight="1" x14ac:dyDescent="0.3">
      <c r="A1216" s="5">
        <v>43047</v>
      </c>
      <c r="B1216" s="12" t="str">
        <f t="shared" si="287"/>
        <v>November, 2017</v>
      </c>
      <c r="C1216" s="12" t="str">
        <f t="shared" si="288"/>
        <v>November, 2017´</v>
      </c>
      <c r="D1216" s="6" t="s">
        <v>37</v>
      </c>
      <c r="E1216" s="13" t="s">
        <v>1940</v>
      </c>
      <c r="F1216" s="6" t="s">
        <v>20</v>
      </c>
      <c r="G1216" s="6" t="s">
        <v>449</v>
      </c>
      <c r="H1216" s="6" t="s">
        <v>409</v>
      </c>
      <c r="I1216" s="6" t="s">
        <v>926</v>
      </c>
      <c r="J1216" s="6" t="s">
        <v>102</v>
      </c>
      <c r="K1216" s="6" t="s">
        <v>1021</v>
      </c>
      <c r="L1216" s="7">
        <v>116017</v>
      </c>
      <c r="M1216" s="7">
        <v>116.02</v>
      </c>
      <c r="N1216" s="7">
        <v>427000</v>
      </c>
      <c r="O1216">
        <f t="shared" si="297"/>
        <v>3.6804950998560555</v>
      </c>
      <c r="P1216" t="str">
        <f t="shared" si="301"/>
        <v>Isopropylamine</v>
      </c>
      <c r="Q1216" t="str">
        <f>VLOOKUP(P1216,[1]Sheet1!$A$1:$C$40,2,FALSE)</f>
        <v>Not Identified</v>
      </c>
      <c r="R1216" t="str">
        <f>VLOOKUP(P1216,[1]Sheet1!$A$1:$C$40,3,FALSE)</f>
        <v>General Chemical</v>
      </c>
    </row>
    <row r="1217" spans="1:18" ht="22" customHeight="1" x14ac:dyDescent="0.3">
      <c r="A1217" s="2">
        <v>43047</v>
      </c>
      <c r="B1217" s="12" t="str">
        <f t="shared" si="287"/>
        <v>November, 2017</v>
      </c>
      <c r="C1217" s="12" t="str">
        <f t="shared" si="288"/>
        <v>November, 2017´</v>
      </c>
      <c r="D1217" s="3" t="s">
        <v>37</v>
      </c>
      <c r="E1217" s="9" t="s">
        <v>1940</v>
      </c>
      <c r="F1217" s="3" t="s">
        <v>20</v>
      </c>
      <c r="G1217" s="3" t="s">
        <v>649</v>
      </c>
      <c r="H1217" s="3" t="s">
        <v>73</v>
      </c>
      <c r="I1217" s="3" t="s">
        <v>21</v>
      </c>
      <c r="J1217" s="3" t="s">
        <v>587</v>
      </c>
      <c r="K1217" s="3" t="s">
        <v>1020</v>
      </c>
      <c r="L1217" s="4">
        <v>52131</v>
      </c>
      <c r="M1217" s="4">
        <v>52.13</v>
      </c>
      <c r="N1217" s="4">
        <v>159000</v>
      </c>
      <c r="O1217">
        <f t="shared" si="297"/>
        <v>3.0500086320999023</v>
      </c>
      <c r="P1217" t="str">
        <f>IF(ISNUMBER(SEARCH("TRITON",K1217)),"Surfactant",IF(ISNUMBER(SEARCH("DIMETHYLAMINE",K1217)),"Dimethylamine",IF(ISNUMBER(SEARCH("FLUAZINAN",K1217)),"Fluazinan","FIX IT")))</f>
        <v>Surfactant</v>
      </c>
      <c r="Q1217" t="str">
        <f>VLOOKUP(P1217,[1]Sheet1!$A$1:$C$40,2,FALSE)</f>
        <v>Triton</v>
      </c>
      <c r="R1217" t="str">
        <f>VLOOKUP(P1217,[1]Sheet1!$A$1:$C$40,3,FALSE)</f>
        <v>Surfactant</v>
      </c>
    </row>
    <row r="1218" spans="1:18" ht="22" customHeight="1" x14ac:dyDescent="0.3">
      <c r="A1218" s="5">
        <v>43044</v>
      </c>
      <c r="B1218" s="12" t="str">
        <f t="shared" si="287"/>
        <v>November, 2017</v>
      </c>
      <c r="C1218" s="12" t="str">
        <f t="shared" si="288"/>
        <v>November, 2017´</v>
      </c>
      <c r="D1218" s="6" t="s">
        <v>37</v>
      </c>
      <c r="E1218" s="13" t="s">
        <v>1940</v>
      </c>
      <c r="F1218" s="6" t="s">
        <v>408</v>
      </c>
      <c r="G1218" s="6" t="s">
        <v>242</v>
      </c>
      <c r="H1218" s="6" t="s">
        <v>243</v>
      </c>
      <c r="I1218" s="6" t="s">
        <v>15</v>
      </c>
      <c r="J1218" s="6" t="s">
        <v>244</v>
      </c>
      <c r="K1218" s="6" t="s">
        <v>1022</v>
      </c>
      <c r="L1218" s="7">
        <v>92880</v>
      </c>
      <c r="M1218" s="7">
        <v>92.88</v>
      </c>
      <c r="N1218" s="7">
        <v>516000</v>
      </c>
      <c r="O1218">
        <f t="shared" si="297"/>
        <v>5.5555555555555554</v>
      </c>
      <c r="P1218" t="str">
        <f t="shared" si="298"/>
        <v>Glyphosate</v>
      </c>
      <c r="Q1218" t="str">
        <f>VLOOKUP(P1218,[1]Sheet1!$A$1:$C$40,2,FALSE)</f>
        <v>Nufosate</v>
      </c>
      <c r="R1218" t="str">
        <f>VLOOKUP(P1218,[1]Sheet1!$A$1:$C$40,3,FALSE)</f>
        <v>Herbicide</v>
      </c>
    </row>
    <row r="1219" spans="1:18" ht="22" customHeight="1" x14ac:dyDescent="0.3">
      <c r="A1219" s="2">
        <v>43044</v>
      </c>
      <c r="B1219" s="12" t="str">
        <f t="shared" ref="B1219:B1282" si="302">TEXT(A1219,"MMMM, YYYY")</f>
        <v>November, 2017</v>
      </c>
      <c r="C1219" s="12" t="str">
        <f t="shared" ref="C1219:C1282" si="303">B1219&amp;"´"</f>
        <v>November, 2017´</v>
      </c>
      <c r="D1219" s="3" t="s">
        <v>37</v>
      </c>
      <c r="E1219" s="9" t="s">
        <v>1940</v>
      </c>
      <c r="F1219" s="3" t="s">
        <v>408</v>
      </c>
      <c r="G1219" s="3" t="s">
        <v>242</v>
      </c>
      <c r="H1219" s="3" t="s">
        <v>243</v>
      </c>
      <c r="I1219" s="3" t="s">
        <v>15</v>
      </c>
      <c r="J1219" s="3" t="s">
        <v>244</v>
      </c>
      <c r="K1219" s="3" t="s">
        <v>1023</v>
      </c>
      <c r="L1219" s="4">
        <v>92880</v>
      </c>
      <c r="M1219" s="4">
        <v>92.88</v>
      </c>
      <c r="N1219" s="4">
        <v>516000</v>
      </c>
      <c r="O1219">
        <f t="shared" si="297"/>
        <v>5.5555555555555554</v>
      </c>
      <c r="P1219" t="str">
        <f t="shared" si="298"/>
        <v>Glyphosate</v>
      </c>
      <c r="Q1219" t="str">
        <f>VLOOKUP(P1219,[1]Sheet1!$A$1:$C$40,2,FALSE)</f>
        <v>Nufosate</v>
      </c>
      <c r="R1219" t="str">
        <f>VLOOKUP(P1219,[1]Sheet1!$A$1:$C$40,3,FALSE)</f>
        <v>Herbicide</v>
      </c>
    </row>
    <row r="1220" spans="1:18" ht="22" customHeight="1" x14ac:dyDescent="0.3">
      <c r="A1220" s="5">
        <v>43044</v>
      </c>
      <c r="B1220" s="12" t="str">
        <f t="shared" si="302"/>
        <v>November, 2017</v>
      </c>
      <c r="C1220" s="12" t="str">
        <f t="shared" si="303"/>
        <v>November, 2017´</v>
      </c>
      <c r="D1220" s="6" t="s">
        <v>37</v>
      </c>
      <c r="E1220" s="13" t="s">
        <v>1940</v>
      </c>
      <c r="F1220" s="6" t="s">
        <v>408</v>
      </c>
      <c r="G1220" s="6" t="s">
        <v>378</v>
      </c>
      <c r="H1220" s="6" t="s">
        <v>14</v>
      </c>
      <c r="I1220" s="6" t="s">
        <v>15</v>
      </c>
      <c r="J1220" s="6" t="s">
        <v>16</v>
      </c>
      <c r="K1220" s="6" t="s">
        <v>1024</v>
      </c>
      <c r="L1220" s="7">
        <v>11610</v>
      </c>
      <c r="M1220" s="7">
        <v>11.61</v>
      </c>
      <c r="N1220" s="7">
        <v>166000</v>
      </c>
      <c r="O1220">
        <f t="shared" si="297"/>
        <v>14.29801894918174</v>
      </c>
      <c r="P1220" t="str">
        <f t="shared" si="298"/>
        <v>Imazethapyr</v>
      </c>
      <c r="Q1220" t="str">
        <f>VLOOKUP(P1220,[1]Sheet1!$A$1:$C$40,2,FALSE)</f>
        <v>Kyte</v>
      </c>
      <c r="R1220" t="str">
        <f>VLOOKUP(P1220,[1]Sheet1!$A$1:$C$40,3,FALSE)</f>
        <v>Herbicide</v>
      </c>
    </row>
    <row r="1221" spans="1:18" ht="22" customHeight="1" x14ac:dyDescent="0.3">
      <c r="A1221" s="2">
        <v>43044</v>
      </c>
      <c r="B1221" s="12" t="str">
        <f t="shared" si="302"/>
        <v>November, 2017</v>
      </c>
      <c r="C1221" s="12" t="str">
        <f t="shared" si="303"/>
        <v>November, 2017´</v>
      </c>
      <c r="D1221" s="3" t="s">
        <v>37</v>
      </c>
      <c r="E1221" s="9" t="s">
        <v>1940</v>
      </c>
      <c r="F1221" s="3" t="s">
        <v>408</v>
      </c>
      <c r="G1221" s="3" t="s">
        <v>242</v>
      </c>
      <c r="H1221" s="3" t="s">
        <v>243</v>
      </c>
      <c r="I1221" s="3" t="s">
        <v>15</v>
      </c>
      <c r="J1221" s="3" t="s">
        <v>244</v>
      </c>
      <c r="K1221" s="3" t="s">
        <v>1025</v>
      </c>
      <c r="L1221" s="4">
        <v>92880</v>
      </c>
      <c r="M1221" s="4">
        <v>92.88</v>
      </c>
      <c r="N1221" s="4">
        <v>516000</v>
      </c>
      <c r="O1221">
        <f t="shared" si="297"/>
        <v>5.5555555555555554</v>
      </c>
      <c r="P1221" t="str">
        <f t="shared" si="298"/>
        <v>Glyphosate</v>
      </c>
      <c r="Q1221" t="str">
        <f>VLOOKUP(P1221,[1]Sheet1!$A$1:$C$40,2,FALSE)</f>
        <v>Nufosate</v>
      </c>
      <c r="R1221" t="str">
        <f>VLOOKUP(P1221,[1]Sheet1!$A$1:$C$40,3,FALSE)</f>
        <v>Herbicide</v>
      </c>
    </row>
    <row r="1222" spans="1:18" ht="22" customHeight="1" x14ac:dyDescent="0.3">
      <c r="A1222" s="5">
        <v>43044</v>
      </c>
      <c r="B1222" s="12" t="str">
        <f t="shared" si="302"/>
        <v>November, 2017</v>
      </c>
      <c r="C1222" s="12" t="str">
        <f t="shared" si="303"/>
        <v>November, 2017´</v>
      </c>
      <c r="D1222" s="6" t="s">
        <v>37</v>
      </c>
      <c r="E1222" s="13" t="s">
        <v>1940</v>
      </c>
      <c r="F1222" s="6" t="s">
        <v>408</v>
      </c>
      <c r="G1222" s="6" t="s">
        <v>242</v>
      </c>
      <c r="H1222" s="6" t="s">
        <v>243</v>
      </c>
      <c r="I1222" s="6" t="s">
        <v>15</v>
      </c>
      <c r="J1222" s="6" t="s">
        <v>244</v>
      </c>
      <c r="K1222" s="6" t="s">
        <v>1025</v>
      </c>
      <c r="L1222" s="7">
        <v>92880</v>
      </c>
      <c r="M1222" s="7">
        <v>92.88</v>
      </c>
      <c r="N1222" s="7">
        <v>516000</v>
      </c>
      <c r="O1222">
        <f t="shared" si="297"/>
        <v>5.5555555555555554</v>
      </c>
      <c r="P1222" t="str">
        <f t="shared" si="298"/>
        <v>Glyphosate</v>
      </c>
      <c r="Q1222" t="str">
        <f>VLOOKUP(P1222,[1]Sheet1!$A$1:$C$40,2,FALSE)</f>
        <v>Nufosate</v>
      </c>
      <c r="R1222" t="str">
        <f>VLOOKUP(P1222,[1]Sheet1!$A$1:$C$40,3,FALSE)</f>
        <v>Herbicide</v>
      </c>
    </row>
    <row r="1223" spans="1:18" ht="22" customHeight="1" x14ac:dyDescent="0.3">
      <c r="A1223" s="2">
        <v>43044</v>
      </c>
      <c r="B1223" s="12" t="str">
        <f t="shared" si="302"/>
        <v>November, 2017</v>
      </c>
      <c r="C1223" s="12" t="str">
        <f t="shared" si="303"/>
        <v>November, 2017´</v>
      </c>
      <c r="D1223" s="3" t="s">
        <v>37</v>
      </c>
      <c r="E1223" s="9" t="s">
        <v>1940</v>
      </c>
      <c r="F1223" s="3" t="s">
        <v>408</v>
      </c>
      <c r="G1223" s="3" t="s">
        <v>242</v>
      </c>
      <c r="H1223" s="3" t="s">
        <v>243</v>
      </c>
      <c r="I1223" s="3" t="s">
        <v>15</v>
      </c>
      <c r="J1223" s="3" t="s">
        <v>244</v>
      </c>
      <c r="K1223" s="3" t="s">
        <v>1023</v>
      </c>
      <c r="L1223" s="4">
        <v>92880</v>
      </c>
      <c r="M1223" s="4">
        <v>92.88</v>
      </c>
      <c r="N1223" s="4">
        <v>516000</v>
      </c>
      <c r="O1223">
        <f t="shared" si="297"/>
        <v>5.5555555555555554</v>
      </c>
      <c r="P1223" t="str">
        <f t="shared" si="298"/>
        <v>Glyphosate</v>
      </c>
      <c r="Q1223" t="str">
        <f>VLOOKUP(P1223,[1]Sheet1!$A$1:$C$40,2,FALSE)</f>
        <v>Nufosate</v>
      </c>
      <c r="R1223" t="str">
        <f>VLOOKUP(P1223,[1]Sheet1!$A$1:$C$40,3,FALSE)</f>
        <v>Herbicide</v>
      </c>
    </row>
    <row r="1224" spans="1:18" ht="22" customHeight="1" x14ac:dyDescent="0.3">
      <c r="A1224" s="2">
        <v>43043</v>
      </c>
      <c r="B1224" s="12" t="str">
        <f t="shared" si="302"/>
        <v>November, 2017</v>
      </c>
      <c r="C1224" s="12" t="str">
        <f t="shared" si="303"/>
        <v>November, 2017´</v>
      </c>
      <c r="D1224" s="3" t="s">
        <v>37</v>
      </c>
      <c r="E1224" s="13" t="s">
        <v>1940</v>
      </c>
      <c r="F1224" s="3" t="s">
        <v>20</v>
      </c>
      <c r="G1224" s="3" t="s">
        <v>70</v>
      </c>
      <c r="H1224" s="3" t="s">
        <v>14</v>
      </c>
      <c r="I1224" s="3" t="s">
        <v>21</v>
      </c>
      <c r="J1224" s="3" t="s">
        <v>22</v>
      </c>
      <c r="K1224" s="3" t="s">
        <v>1026</v>
      </c>
      <c r="L1224" s="4">
        <v>60360</v>
      </c>
      <c r="M1224" s="4">
        <v>60.36</v>
      </c>
      <c r="N1224" s="4">
        <v>1853000</v>
      </c>
      <c r="O1224">
        <f t="shared" si="297"/>
        <v>30.699138502319418</v>
      </c>
      <c r="P1224" t="str">
        <f t="shared" si="298"/>
        <v>Picloram</v>
      </c>
      <c r="Q1224" t="str">
        <f>VLOOKUP(P1224,[1]Sheet1!$A$1:$C$40,2,FALSE)</f>
        <v>Not Identified</v>
      </c>
      <c r="R1224" t="str">
        <f>VLOOKUP(P1224,[1]Sheet1!$A$1:$C$40,3,FALSE)</f>
        <v>Herbicide</v>
      </c>
    </row>
    <row r="1225" spans="1:18" ht="22" customHeight="1" x14ac:dyDescent="0.3">
      <c r="A1225" s="5">
        <v>43042</v>
      </c>
      <c r="B1225" s="12" t="str">
        <f t="shared" si="302"/>
        <v>November, 2017</v>
      </c>
      <c r="C1225" s="12" t="str">
        <f t="shared" si="303"/>
        <v>November, 2017´</v>
      </c>
      <c r="D1225" s="6" t="s">
        <v>37</v>
      </c>
      <c r="E1225" s="9" t="s">
        <v>1940</v>
      </c>
      <c r="F1225" s="6" t="s">
        <v>20</v>
      </c>
      <c r="G1225" s="6" t="s">
        <v>42</v>
      </c>
      <c r="H1225" s="6" t="s">
        <v>43</v>
      </c>
      <c r="I1225" s="6" t="s">
        <v>812</v>
      </c>
      <c r="J1225" s="6" t="s">
        <v>702</v>
      </c>
      <c r="K1225" s="6" t="s">
        <v>1027</v>
      </c>
      <c r="L1225" s="7">
        <v>21071</v>
      </c>
      <c r="M1225" s="7">
        <v>21.07</v>
      </c>
      <c r="N1225" s="7">
        <v>668000</v>
      </c>
      <c r="O1225">
        <f t="shared" si="297"/>
        <v>31.702339708604242</v>
      </c>
      <c r="P1225" s="11" t="s">
        <v>1925</v>
      </c>
      <c r="Q1225" t="str">
        <f>VLOOKUP(P1225,[1]Sheet1!$A$1:$C$40,2,FALSE)</f>
        <v>Not Identified</v>
      </c>
      <c r="R1225" t="str">
        <f>VLOOKUP(P1225,[1]Sheet1!$A$1:$C$40,3,FALSE)</f>
        <v>Insecticide</v>
      </c>
    </row>
    <row r="1226" spans="1:18" ht="22" customHeight="1" x14ac:dyDescent="0.3">
      <c r="A1226" s="2">
        <v>43042</v>
      </c>
      <c r="B1226" s="12" t="str">
        <f t="shared" si="302"/>
        <v>November, 2017</v>
      </c>
      <c r="C1226" s="12" t="str">
        <f t="shared" si="303"/>
        <v>November, 2017´</v>
      </c>
      <c r="D1226" s="3" t="s">
        <v>37</v>
      </c>
      <c r="E1226" s="13" t="s">
        <v>1940</v>
      </c>
      <c r="F1226" s="3" t="s">
        <v>408</v>
      </c>
      <c r="G1226" s="3" t="s">
        <v>242</v>
      </c>
      <c r="H1226" s="3" t="s">
        <v>14</v>
      </c>
      <c r="I1226" s="3" t="s">
        <v>15</v>
      </c>
      <c r="J1226" s="3" t="s">
        <v>280</v>
      </c>
      <c r="K1226" s="3" t="s">
        <v>1028</v>
      </c>
      <c r="L1226" s="4">
        <v>103688</v>
      </c>
      <c r="M1226" s="4">
        <v>103.69</v>
      </c>
      <c r="N1226" s="4">
        <v>576000</v>
      </c>
      <c r="O1226">
        <f t="shared" si="297"/>
        <v>5.5551269192191963</v>
      </c>
      <c r="P1226" t="str">
        <f t="shared" ref="P1226:P1228" si="304">IF(ISNUMBER(SEARCH("XYLENE",K1226)),"Xylene",IF(ISNUMBER(SEARCH("PARAQUAT",K1226)),"Paraquat",IF(ISNUMBER(SEARCH("LUFENURON",K1226)),"Lufenuron",IF(ISNUMBER(SEARCH("CLETHODIM",K1226)),"Clethodim",IF(ISNUMBER(SEARCH("ABAMECTIN",K1226)),"Abamectin")))))</f>
        <v>Paraquat</v>
      </c>
      <c r="Q1226" t="str">
        <f>VLOOKUP(P1226,[1]Sheet1!$A$1:$C$40,2,FALSE)</f>
        <v>Nuquat</v>
      </c>
      <c r="R1226" t="str">
        <f>VLOOKUP(P1226,[1]Sheet1!$A$1:$C$40,3,FALSE)</f>
        <v>Herbicide</v>
      </c>
    </row>
    <row r="1227" spans="1:18" ht="22" customHeight="1" x14ac:dyDescent="0.3">
      <c r="A1227" s="5">
        <v>43042</v>
      </c>
      <c r="B1227" s="12" t="str">
        <f t="shared" si="302"/>
        <v>November, 2017</v>
      </c>
      <c r="C1227" s="12" t="str">
        <f t="shared" si="303"/>
        <v>November, 2017´</v>
      </c>
      <c r="D1227" s="6" t="s">
        <v>37</v>
      </c>
      <c r="E1227" s="9" t="s">
        <v>1940</v>
      </c>
      <c r="F1227" s="6" t="s">
        <v>408</v>
      </c>
      <c r="G1227" s="6" t="s">
        <v>242</v>
      </c>
      <c r="H1227" s="6" t="s">
        <v>14</v>
      </c>
      <c r="I1227" s="6" t="s">
        <v>15</v>
      </c>
      <c r="J1227" s="6" t="s">
        <v>280</v>
      </c>
      <c r="K1227" s="6" t="s">
        <v>1028</v>
      </c>
      <c r="L1227" s="7">
        <v>103688</v>
      </c>
      <c r="M1227" s="7">
        <v>103.69</v>
      </c>
      <c r="N1227" s="7">
        <v>576000</v>
      </c>
      <c r="O1227">
        <f t="shared" si="297"/>
        <v>5.5551269192191963</v>
      </c>
      <c r="P1227" t="str">
        <f t="shared" si="304"/>
        <v>Paraquat</v>
      </c>
      <c r="Q1227" t="str">
        <f>VLOOKUP(P1227,[1]Sheet1!$A$1:$C$40,2,FALSE)</f>
        <v>Nuquat</v>
      </c>
      <c r="R1227" t="str">
        <f>VLOOKUP(P1227,[1]Sheet1!$A$1:$C$40,3,FALSE)</f>
        <v>Herbicide</v>
      </c>
    </row>
    <row r="1228" spans="1:18" ht="22" customHeight="1" x14ac:dyDescent="0.3">
      <c r="A1228" s="2">
        <v>43042</v>
      </c>
      <c r="B1228" s="12" t="str">
        <f t="shared" si="302"/>
        <v>November, 2017</v>
      </c>
      <c r="C1228" s="12" t="str">
        <f t="shared" si="303"/>
        <v>November, 2017´</v>
      </c>
      <c r="D1228" s="3" t="s">
        <v>37</v>
      </c>
      <c r="E1228" s="13" t="s">
        <v>1940</v>
      </c>
      <c r="F1228" s="3" t="s">
        <v>408</v>
      </c>
      <c r="G1228" s="3" t="s">
        <v>242</v>
      </c>
      <c r="H1228" s="3" t="s">
        <v>14</v>
      </c>
      <c r="I1228" s="3" t="s">
        <v>15</v>
      </c>
      <c r="J1228" s="3" t="s">
        <v>280</v>
      </c>
      <c r="K1228" s="3" t="s">
        <v>1028</v>
      </c>
      <c r="L1228" s="4">
        <v>103688</v>
      </c>
      <c r="M1228" s="4">
        <v>103.69</v>
      </c>
      <c r="N1228" s="4">
        <v>576000</v>
      </c>
      <c r="O1228">
        <f t="shared" si="297"/>
        <v>5.5551269192191963</v>
      </c>
      <c r="P1228" t="str">
        <f t="shared" si="304"/>
        <v>Paraquat</v>
      </c>
      <c r="Q1228" t="str">
        <f>VLOOKUP(P1228,[1]Sheet1!$A$1:$C$40,2,FALSE)</f>
        <v>Nuquat</v>
      </c>
      <c r="R1228" t="str">
        <f>VLOOKUP(P1228,[1]Sheet1!$A$1:$C$40,3,FALSE)</f>
        <v>Herbicide</v>
      </c>
    </row>
    <row r="1229" spans="1:18" ht="22" customHeight="1" x14ac:dyDescent="0.3">
      <c r="A1229" s="5">
        <v>43042</v>
      </c>
      <c r="B1229" s="12" t="str">
        <f t="shared" si="302"/>
        <v>November, 2017</v>
      </c>
      <c r="C1229" s="12" t="str">
        <f t="shared" si="303"/>
        <v>November, 2017´</v>
      </c>
      <c r="D1229" s="6" t="s">
        <v>37</v>
      </c>
      <c r="E1229" s="9" t="s">
        <v>1940</v>
      </c>
      <c r="F1229" s="6" t="s">
        <v>20</v>
      </c>
      <c r="G1229" s="6" t="s">
        <v>42</v>
      </c>
      <c r="H1229" s="6" t="s">
        <v>43</v>
      </c>
      <c r="I1229" s="6" t="s">
        <v>812</v>
      </c>
      <c r="J1229" s="6" t="s">
        <v>44</v>
      </c>
      <c r="K1229" s="6" t="s">
        <v>1029</v>
      </c>
      <c r="L1229" s="7">
        <v>63560</v>
      </c>
      <c r="M1229" s="7">
        <v>63.56</v>
      </c>
      <c r="N1229" s="7">
        <v>2439000</v>
      </c>
      <c r="O1229">
        <f t="shared" si="297"/>
        <v>38.373190685966016</v>
      </c>
      <c r="P1229" s="11" t="s">
        <v>1922</v>
      </c>
      <c r="Q1229" t="str">
        <f>VLOOKUP(P1229,[1]Sheet1!$A$1:$C$40,2,FALSE)</f>
        <v>Agripec</v>
      </c>
      <c r="R1229" t="str">
        <f>VLOOKUP(P1229,[1]Sheet1!$A$1:$C$40,3,FALSE)</f>
        <v>Pesticide</v>
      </c>
    </row>
    <row r="1230" spans="1:18" ht="22" customHeight="1" x14ac:dyDescent="0.3">
      <c r="A1230" s="2">
        <v>43042</v>
      </c>
      <c r="B1230" s="12" t="str">
        <f t="shared" si="302"/>
        <v>November, 2017</v>
      </c>
      <c r="C1230" s="12" t="str">
        <f t="shared" si="303"/>
        <v>November, 2017´</v>
      </c>
      <c r="D1230" s="3" t="s">
        <v>37</v>
      </c>
      <c r="E1230" s="13" t="s">
        <v>1940</v>
      </c>
      <c r="F1230" s="3" t="s">
        <v>408</v>
      </c>
      <c r="G1230" s="3" t="s">
        <v>38</v>
      </c>
      <c r="H1230" s="3" t="s">
        <v>43</v>
      </c>
      <c r="I1230" s="3" t="s">
        <v>15</v>
      </c>
      <c r="J1230" s="3" t="s">
        <v>35</v>
      </c>
      <c r="K1230" s="3" t="s">
        <v>1030</v>
      </c>
      <c r="L1230" s="4">
        <v>9620</v>
      </c>
      <c r="M1230" s="4">
        <v>9.6199999999999992</v>
      </c>
      <c r="N1230" s="4">
        <v>113000</v>
      </c>
      <c r="O1230">
        <f t="shared" si="297"/>
        <v>11.746361746361746</v>
      </c>
      <c r="P1230" t="str">
        <f t="shared" si="298"/>
        <v>Imidacloprid</v>
      </c>
      <c r="Q1230" t="str">
        <f>VLOOKUP(P1230,[1]Sheet1!$A$1:$C$40,2,FALSE)</f>
        <v>Nuprid</v>
      </c>
      <c r="R1230" t="str">
        <f>VLOOKUP(P1230,[1]Sheet1!$A$1:$C$40,3,FALSE)</f>
        <v>Insecticide</v>
      </c>
    </row>
    <row r="1231" spans="1:18" ht="22" customHeight="1" x14ac:dyDescent="0.3">
      <c r="A1231" s="5">
        <v>43041</v>
      </c>
      <c r="B1231" s="12" t="str">
        <f t="shared" si="302"/>
        <v>November, 2017</v>
      </c>
      <c r="C1231" s="12" t="str">
        <f t="shared" si="303"/>
        <v>November, 2017´</v>
      </c>
      <c r="D1231" s="6" t="s">
        <v>37</v>
      </c>
      <c r="E1231" s="9" t="s">
        <v>1940</v>
      </c>
      <c r="F1231" s="6" t="s">
        <v>20</v>
      </c>
      <c r="G1231" s="6" t="s">
        <v>38</v>
      </c>
      <c r="H1231" s="6" t="s">
        <v>43</v>
      </c>
      <c r="I1231" s="6" t="s">
        <v>812</v>
      </c>
      <c r="J1231" s="6" t="s">
        <v>40</v>
      </c>
      <c r="K1231" s="6" t="s">
        <v>1031</v>
      </c>
      <c r="L1231" s="7">
        <v>21375</v>
      </c>
      <c r="M1231" s="7">
        <v>21.38</v>
      </c>
      <c r="N1231" s="7">
        <v>294000</v>
      </c>
      <c r="O1231">
        <f t="shared" si="297"/>
        <v>13.754385964912281</v>
      </c>
      <c r="P1231" t="str">
        <f t="shared" si="298"/>
        <v>Cyhalothrin</v>
      </c>
      <c r="Q1231" t="str">
        <f>VLOOKUP(P1231,[1]Sheet1!$A$1:$C$40,2,FALSE)</f>
        <v>Kaiso</v>
      </c>
      <c r="R1231" t="str">
        <f>VLOOKUP(P1231,[1]Sheet1!$A$1:$C$40,3,FALSE)</f>
        <v>Pesticide</v>
      </c>
    </row>
    <row r="1232" spans="1:18" ht="22" customHeight="1" x14ac:dyDescent="0.3">
      <c r="A1232" s="2">
        <v>43041</v>
      </c>
      <c r="B1232" s="12" t="str">
        <f t="shared" si="302"/>
        <v>November, 2017</v>
      </c>
      <c r="C1232" s="12" t="str">
        <f t="shared" si="303"/>
        <v>November, 2017´</v>
      </c>
      <c r="D1232" s="3" t="s">
        <v>37</v>
      </c>
      <c r="E1232" s="13" t="s">
        <v>1940</v>
      </c>
      <c r="F1232" s="3" t="s">
        <v>20</v>
      </c>
      <c r="G1232" s="3" t="s">
        <v>42</v>
      </c>
      <c r="H1232" s="3" t="s">
        <v>43</v>
      </c>
      <c r="I1232" s="3" t="s">
        <v>812</v>
      </c>
      <c r="J1232" s="3" t="s">
        <v>44</v>
      </c>
      <c r="K1232" s="3" t="s">
        <v>1032</v>
      </c>
      <c r="L1232" s="4">
        <v>148324.01</v>
      </c>
      <c r="M1232" s="4">
        <v>148.32</v>
      </c>
      <c r="N1232" s="4">
        <v>5691000</v>
      </c>
      <c r="O1232">
        <f t="shared" si="297"/>
        <v>38.368703758750854</v>
      </c>
      <c r="P1232" s="11" t="s">
        <v>1922</v>
      </c>
      <c r="Q1232" t="str">
        <f>VLOOKUP(P1232,[1]Sheet1!$A$1:$C$40,2,FALSE)</f>
        <v>Agripec</v>
      </c>
      <c r="R1232" t="str">
        <f>VLOOKUP(P1232,[1]Sheet1!$A$1:$C$40,3,FALSE)</f>
        <v>Pesticide</v>
      </c>
    </row>
    <row r="1233" spans="1:18" ht="22" customHeight="1" x14ac:dyDescent="0.3">
      <c r="A1233" s="5">
        <v>43041</v>
      </c>
      <c r="B1233" s="12" t="str">
        <f t="shared" si="302"/>
        <v>November, 2017</v>
      </c>
      <c r="C1233" s="12" t="str">
        <f t="shared" si="303"/>
        <v>November, 2017´</v>
      </c>
      <c r="D1233" s="6" t="s">
        <v>37</v>
      </c>
      <c r="E1233" s="9" t="s">
        <v>1940</v>
      </c>
      <c r="F1233" s="6" t="s">
        <v>20</v>
      </c>
      <c r="G1233" s="6" t="s">
        <v>38</v>
      </c>
      <c r="H1233" s="6" t="s">
        <v>43</v>
      </c>
      <c r="I1233" s="6" t="s">
        <v>812</v>
      </c>
      <c r="J1233" s="6" t="s">
        <v>40</v>
      </c>
      <c r="K1233" s="6" t="s">
        <v>1033</v>
      </c>
      <c r="L1233" s="7">
        <v>42750</v>
      </c>
      <c r="M1233" s="7">
        <v>42.75</v>
      </c>
      <c r="N1233" s="7">
        <v>588000</v>
      </c>
      <c r="O1233">
        <f t="shared" si="297"/>
        <v>13.754385964912281</v>
      </c>
      <c r="P1233" t="str">
        <f t="shared" si="298"/>
        <v>Cyhalothrin</v>
      </c>
      <c r="Q1233" t="str">
        <f>VLOOKUP(P1233,[1]Sheet1!$A$1:$C$40,2,FALSE)</f>
        <v>Kaiso</v>
      </c>
      <c r="R1233" t="str">
        <f>VLOOKUP(P1233,[1]Sheet1!$A$1:$C$40,3,FALSE)</f>
        <v>Pesticide</v>
      </c>
    </row>
    <row r="1234" spans="1:18" ht="22" customHeight="1" x14ac:dyDescent="0.3">
      <c r="A1234" s="2">
        <v>43040</v>
      </c>
      <c r="B1234" s="12" t="str">
        <f t="shared" si="302"/>
        <v>November, 2017</v>
      </c>
      <c r="C1234" s="12" t="str">
        <f t="shared" si="303"/>
        <v>November, 2017´</v>
      </c>
      <c r="D1234" s="3" t="s">
        <v>37</v>
      </c>
      <c r="E1234" s="13" t="s">
        <v>1940</v>
      </c>
      <c r="F1234" s="3" t="s">
        <v>408</v>
      </c>
      <c r="G1234" s="3" t="s">
        <v>242</v>
      </c>
      <c r="H1234" s="3" t="s">
        <v>243</v>
      </c>
      <c r="I1234" s="3" t="s">
        <v>15</v>
      </c>
      <c r="J1234" s="3" t="s">
        <v>244</v>
      </c>
      <c r="K1234" s="3" t="s">
        <v>1034</v>
      </c>
      <c r="L1234" s="4">
        <v>92880</v>
      </c>
      <c r="M1234" s="4">
        <v>92.88</v>
      </c>
      <c r="N1234" s="4">
        <v>516000</v>
      </c>
      <c r="O1234">
        <f t="shared" si="297"/>
        <v>5.5555555555555554</v>
      </c>
      <c r="P1234" t="str">
        <f t="shared" si="298"/>
        <v>Glyphosate</v>
      </c>
      <c r="Q1234" t="str">
        <f>VLOOKUP(P1234,[1]Sheet1!$A$1:$C$40,2,FALSE)</f>
        <v>Nufosate</v>
      </c>
      <c r="R1234" t="str">
        <f>VLOOKUP(P1234,[1]Sheet1!$A$1:$C$40,3,FALSE)</f>
        <v>Herbicide</v>
      </c>
    </row>
    <row r="1235" spans="1:18" ht="22" customHeight="1" x14ac:dyDescent="0.3">
      <c r="A1235" s="5">
        <v>43040</v>
      </c>
      <c r="B1235" s="12" t="str">
        <f t="shared" si="302"/>
        <v>November, 2017</v>
      </c>
      <c r="C1235" s="12" t="str">
        <f t="shared" si="303"/>
        <v>November, 2017´</v>
      </c>
      <c r="D1235" s="6" t="s">
        <v>37</v>
      </c>
      <c r="E1235" s="9" t="s">
        <v>1940</v>
      </c>
      <c r="F1235" s="6" t="s">
        <v>408</v>
      </c>
      <c r="G1235" s="6" t="s">
        <v>242</v>
      </c>
      <c r="H1235" s="6" t="s">
        <v>243</v>
      </c>
      <c r="I1235" s="6" t="s">
        <v>15</v>
      </c>
      <c r="J1235" s="6" t="s">
        <v>244</v>
      </c>
      <c r="K1235" s="6" t="s">
        <v>1034</v>
      </c>
      <c r="L1235" s="7">
        <v>92880</v>
      </c>
      <c r="M1235" s="7">
        <v>92.88</v>
      </c>
      <c r="N1235" s="7">
        <v>516000</v>
      </c>
      <c r="O1235">
        <f t="shared" si="297"/>
        <v>5.5555555555555554</v>
      </c>
      <c r="P1235" t="str">
        <f t="shared" si="298"/>
        <v>Glyphosate</v>
      </c>
      <c r="Q1235" t="str">
        <f>VLOOKUP(P1235,[1]Sheet1!$A$1:$C$40,2,FALSE)</f>
        <v>Nufosate</v>
      </c>
      <c r="R1235" t="str">
        <f>VLOOKUP(P1235,[1]Sheet1!$A$1:$C$40,3,FALSE)</f>
        <v>Herbicide</v>
      </c>
    </row>
    <row r="1236" spans="1:18" ht="22" customHeight="1" x14ac:dyDescent="0.3">
      <c r="A1236" s="2">
        <v>43040</v>
      </c>
      <c r="B1236" s="12" t="str">
        <f t="shared" si="302"/>
        <v>November, 2017</v>
      </c>
      <c r="C1236" s="12" t="str">
        <f t="shared" si="303"/>
        <v>November, 2017´</v>
      </c>
      <c r="D1236" s="3" t="s">
        <v>37</v>
      </c>
      <c r="E1236" s="13" t="s">
        <v>1940</v>
      </c>
      <c r="F1236" s="3" t="s">
        <v>20</v>
      </c>
      <c r="G1236" s="3" t="s">
        <v>449</v>
      </c>
      <c r="H1236" s="3" t="s">
        <v>409</v>
      </c>
      <c r="I1236" s="3" t="s">
        <v>926</v>
      </c>
      <c r="J1236" s="3" t="s">
        <v>102</v>
      </c>
      <c r="K1236" s="3" t="s">
        <v>1035</v>
      </c>
      <c r="L1236" s="4">
        <v>101491</v>
      </c>
      <c r="M1236" s="4">
        <v>101.49</v>
      </c>
      <c r="N1236" s="4">
        <v>374000</v>
      </c>
      <c r="O1236">
        <f t="shared" si="297"/>
        <v>3.6850558177572394</v>
      </c>
      <c r="P1236" t="str">
        <f t="shared" ref="P1236:P1238" si="305">IF(ISNUMBER(SEARCH("CLORPIRIFOS",K1236)),"Chlorpyrifos",IF(ISNUMBER(SEARCH("TEBUCONAZOLE",K1236)),"Tebuconazole",IF(ISNUMBER(SEARCH("ACID",K1236)),"2,4-Dichlorophenoxyacetic acid",IF(ISNUMBER(SEARCH("ACETAMIPRID",K1236)),"Acetamiprid",IF(ISNUMBER(SEARCH("NUFURON",K1236)),"Metsulfuron",IF(ISNUMBER(SEARCH("MONOISOPROPYLAMINE",K1236)),"Isopropylamine","FIX IT"))))))</f>
        <v>Isopropylamine</v>
      </c>
      <c r="Q1236" t="str">
        <f>VLOOKUP(P1236,[1]Sheet1!$A$1:$C$40,2,FALSE)</f>
        <v>Not Identified</v>
      </c>
      <c r="R1236" t="str">
        <f>VLOOKUP(P1236,[1]Sheet1!$A$1:$C$40,3,FALSE)</f>
        <v>General Chemical</v>
      </c>
    </row>
    <row r="1237" spans="1:18" ht="22" customHeight="1" x14ac:dyDescent="0.3">
      <c r="A1237" s="5">
        <v>43040</v>
      </c>
      <c r="B1237" s="12" t="str">
        <f t="shared" si="302"/>
        <v>November, 2017</v>
      </c>
      <c r="C1237" s="12" t="str">
        <f t="shared" si="303"/>
        <v>November, 2017´</v>
      </c>
      <c r="D1237" s="6" t="s">
        <v>37</v>
      </c>
      <c r="E1237" s="9" t="s">
        <v>1940</v>
      </c>
      <c r="F1237" s="6" t="s">
        <v>20</v>
      </c>
      <c r="G1237" s="6" t="s">
        <v>449</v>
      </c>
      <c r="H1237" s="6" t="s">
        <v>409</v>
      </c>
      <c r="I1237" s="6" t="s">
        <v>926</v>
      </c>
      <c r="J1237" s="6" t="s">
        <v>102</v>
      </c>
      <c r="K1237" s="6" t="s">
        <v>1036</v>
      </c>
      <c r="L1237" s="7">
        <v>115933</v>
      </c>
      <c r="M1237" s="7">
        <v>115.93</v>
      </c>
      <c r="N1237" s="7">
        <v>427000</v>
      </c>
      <c r="O1237">
        <f t="shared" si="297"/>
        <v>3.6831618262272174</v>
      </c>
      <c r="P1237" t="str">
        <f t="shared" si="305"/>
        <v>Isopropylamine</v>
      </c>
      <c r="Q1237" t="str">
        <f>VLOOKUP(P1237,[1]Sheet1!$A$1:$C$40,2,FALSE)</f>
        <v>Not Identified</v>
      </c>
      <c r="R1237" t="str">
        <f>VLOOKUP(P1237,[1]Sheet1!$A$1:$C$40,3,FALSE)</f>
        <v>General Chemical</v>
      </c>
    </row>
    <row r="1238" spans="1:18" ht="22" customHeight="1" x14ac:dyDescent="0.3">
      <c r="A1238" s="2">
        <v>43040</v>
      </c>
      <c r="B1238" s="12" t="str">
        <f t="shared" si="302"/>
        <v>November, 2017</v>
      </c>
      <c r="C1238" s="12" t="str">
        <f t="shared" si="303"/>
        <v>November, 2017´</v>
      </c>
      <c r="D1238" s="3" t="s">
        <v>37</v>
      </c>
      <c r="E1238" s="13" t="s">
        <v>1940</v>
      </c>
      <c r="F1238" s="3" t="s">
        <v>20</v>
      </c>
      <c r="G1238" s="3" t="s">
        <v>449</v>
      </c>
      <c r="H1238" s="3" t="s">
        <v>409</v>
      </c>
      <c r="I1238" s="3" t="s">
        <v>926</v>
      </c>
      <c r="J1238" s="3" t="s">
        <v>102</v>
      </c>
      <c r="K1238" s="3" t="s">
        <v>1037</v>
      </c>
      <c r="L1238" s="4">
        <v>101148</v>
      </c>
      <c r="M1238" s="4">
        <v>101.15</v>
      </c>
      <c r="N1238" s="4">
        <v>372000</v>
      </c>
      <c r="O1238">
        <f t="shared" si="297"/>
        <v>3.6777790959781704</v>
      </c>
      <c r="P1238" t="str">
        <f t="shared" si="305"/>
        <v>Isopropylamine</v>
      </c>
      <c r="Q1238" t="str">
        <f>VLOOKUP(P1238,[1]Sheet1!$A$1:$C$40,2,FALSE)</f>
        <v>Not Identified</v>
      </c>
      <c r="R1238" t="str">
        <f>VLOOKUP(P1238,[1]Sheet1!$A$1:$C$40,3,FALSE)</f>
        <v>General Chemical</v>
      </c>
    </row>
    <row r="1239" spans="1:18" ht="22" customHeight="1" x14ac:dyDescent="0.3">
      <c r="A1239" s="5">
        <v>43040</v>
      </c>
      <c r="B1239" s="12" t="str">
        <f t="shared" si="302"/>
        <v>November, 2017</v>
      </c>
      <c r="C1239" s="12" t="str">
        <f t="shared" si="303"/>
        <v>November, 2017´</v>
      </c>
      <c r="D1239" s="6" t="s">
        <v>37</v>
      </c>
      <c r="E1239" s="9" t="s">
        <v>1940</v>
      </c>
      <c r="F1239" s="6" t="s">
        <v>408</v>
      </c>
      <c r="G1239" s="6" t="s">
        <v>242</v>
      </c>
      <c r="H1239" s="6" t="s">
        <v>243</v>
      </c>
      <c r="I1239" s="6" t="s">
        <v>15</v>
      </c>
      <c r="J1239" s="6" t="s">
        <v>244</v>
      </c>
      <c r="K1239" s="6" t="s">
        <v>1034</v>
      </c>
      <c r="L1239" s="7">
        <v>92880</v>
      </c>
      <c r="M1239" s="7">
        <v>92.88</v>
      </c>
      <c r="N1239" s="7">
        <v>516000</v>
      </c>
      <c r="O1239">
        <f t="shared" si="297"/>
        <v>5.5555555555555554</v>
      </c>
      <c r="P1239" t="str">
        <f t="shared" si="298"/>
        <v>Glyphosate</v>
      </c>
      <c r="Q1239" t="str">
        <f>VLOOKUP(P1239,[1]Sheet1!$A$1:$C$40,2,FALSE)</f>
        <v>Nufosate</v>
      </c>
      <c r="R1239" t="str">
        <f>VLOOKUP(P1239,[1]Sheet1!$A$1:$C$40,3,FALSE)</f>
        <v>Herbicide</v>
      </c>
    </row>
    <row r="1240" spans="1:18" ht="22" customHeight="1" x14ac:dyDescent="0.3">
      <c r="A1240" s="2">
        <v>43040</v>
      </c>
      <c r="B1240" s="12" t="str">
        <f t="shared" si="302"/>
        <v>November, 2017</v>
      </c>
      <c r="C1240" s="12" t="str">
        <f t="shared" si="303"/>
        <v>November, 2017´</v>
      </c>
      <c r="D1240" s="3" t="s">
        <v>37</v>
      </c>
      <c r="E1240" s="13" t="s">
        <v>1940</v>
      </c>
      <c r="F1240" s="3" t="s">
        <v>20</v>
      </c>
      <c r="G1240" s="3" t="s">
        <v>449</v>
      </c>
      <c r="H1240" s="3" t="s">
        <v>409</v>
      </c>
      <c r="I1240" s="3" t="s">
        <v>926</v>
      </c>
      <c r="J1240" s="3" t="s">
        <v>102</v>
      </c>
      <c r="K1240" s="3" t="s">
        <v>1036</v>
      </c>
      <c r="L1240" s="4">
        <v>115915</v>
      </c>
      <c r="M1240" s="4">
        <v>115.92</v>
      </c>
      <c r="N1240" s="4">
        <v>427000</v>
      </c>
      <c r="O1240">
        <f t="shared" si="297"/>
        <v>3.6837337704352326</v>
      </c>
      <c r="P1240" t="str">
        <f>IF(ISNUMBER(SEARCH("CLORPIRIFOS",K1240)),"Chlorpyrifos",IF(ISNUMBER(SEARCH("TEBUCONAZOLE",K1240)),"Tebuconazole",IF(ISNUMBER(SEARCH("ACID",K1240)),"2,4-Dichlorophenoxyacetic acid",IF(ISNUMBER(SEARCH("ACETAMIPRID",K1240)),"Acetamiprid",IF(ISNUMBER(SEARCH("NUFURON",K1240)),"Metsulfuron",IF(ISNUMBER(SEARCH("MONOISOPROPYLAMINE",K1240)),"Isopropylamine","FIX IT"))))))</f>
        <v>Isopropylamine</v>
      </c>
      <c r="Q1240" t="str">
        <f>VLOOKUP(P1240,[1]Sheet1!$A$1:$C$40,2,FALSE)</f>
        <v>Not Identified</v>
      </c>
      <c r="R1240" t="str">
        <f>VLOOKUP(P1240,[1]Sheet1!$A$1:$C$40,3,FALSE)</f>
        <v>General Chemical</v>
      </c>
    </row>
    <row r="1241" spans="1:18" ht="22" customHeight="1" x14ac:dyDescent="0.3">
      <c r="A1241" s="5">
        <v>43039</v>
      </c>
      <c r="B1241" s="12" t="str">
        <f t="shared" si="302"/>
        <v>October, 2017</v>
      </c>
      <c r="C1241" s="12" t="str">
        <f t="shared" si="303"/>
        <v>October, 2017´</v>
      </c>
      <c r="D1241" s="6" t="s">
        <v>37</v>
      </c>
      <c r="E1241" s="9" t="s">
        <v>1940</v>
      </c>
      <c r="F1241" s="6" t="s">
        <v>408</v>
      </c>
      <c r="G1241" s="6" t="s">
        <v>38</v>
      </c>
      <c r="H1241" s="6" t="s">
        <v>43</v>
      </c>
      <c r="I1241" s="6" t="s">
        <v>15</v>
      </c>
      <c r="J1241" s="6" t="s">
        <v>35</v>
      </c>
      <c r="K1241" s="6" t="s">
        <v>965</v>
      </c>
      <c r="L1241" s="7">
        <v>9620</v>
      </c>
      <c r="M1241" s="7">
        <v>9.6199999999999992</v>
      </c>
      <c r="N1241" s="7">
        <v>108000</v>
      </c>
      <c r="O1241">
        <f t="shared" si="297"/>
        <v>11.226611226611226</v>
      </c>
      <c r="P1241" t="str">
        <f t="shared" si="298"/>
        <v>Imidacloprid</v>
      </c>
      <c r="Q1241" t="str">
        <f>VLOOKUP(P1241,[1]Sheet1!$A$1:$C$40,2,FALSE)</f>
        <v>Nuprid</v>
      </c>
      <c r="R1241" t="str">
        <f>VLOOKUP(P1241,[1]Sheet1!$A$1:$C$40,3,FALSE)</f>
        <v>Insecticide</v>
      </c>
    </row>
    <row r="1242" spans="1:18" ht="22" customHeight="1" x14ac:dyDescent="0.3">
      <c r="A1242" s="2">
        <v>43037</v>
      </c>
      <c r="B1242" s="12" t="str">
        <f t="shared" si="302"/>
        <v>October, 2017</v>
      </c>
      <c r="C1242" s="12" t="str">
        <f t="shared" si="303"/>
        <v>October, 2017´</v>
      </c>
      <c r="D1242" s="3" t="s">
        <v>37</v>
      </c>
      <c r="E1242" s="13" t="s">
        <v>1940</v>
      </c>
      <c r="F1242" s="3" t="s">
        <v>408</v>
      </c>
      <c r="G1242" s="3" t="s">
        <v>38</v>
      </c>
      <c r="H1242" s="3" t="s">
        <v>43</v>
      </c>
      <c r="I1242" s="3" t="s">
        <v>15</v>
      </c>
      <c r="J1242" s="3" t="s">
        <v>35</v>
      </c>
      <c r="K1242" s="3" t="s">
        <v>1038</v>
      </c>
      <c r="L1242" s="4">
        <v>48100</v>
      </c>
      <c r="M1242" s="4">
        <v>48.1</v>
      </c>
      <c r="N1242" s="4">
        <v>538000</v>
      </c>
      <c r="O1242">
        <f t="shared" si="297"/>
        <v>11.185031185031185</v>
      </c>
      <c r="P1242" t="str">
        <f t="shared" si="298"/>
        <v>Imidacloprid</v>
      </c>
      <c r="Q1242" t="str">
        <f>VLOOKUP(P1242,[1]Sheet1!$A$1:$C$40,2,FALSE)</f>
        <v>Nuprid</v>
      </c>
      <c r="R1242" t="str">
        <f>VLOOKUP(P1242,[1]Sheet1!$A$1:$C$40,3,FALSE)</f>
        <v>Insecticide</v>
      </c>
    </row>
    <row r="1243" spans="1:18" ht="22" customHeight="1" x14ac:dyDescent="0.3">
      <c r="A1243" s="2">
        <v>43035</v>
      </c>
      <c r="B1243" s="12" t="str">
        <f t="shared" si="302"/>
        <v>October, 2017</v>
      </c>
      <c r="C1243" s="12" t="str">
        <f t="shared" si="303"/>
        <v>October, 2017´</v>
      </c>
      <c r="D1243" s="3" t="s">
        <v>37</v>
      </c>
      <c r="E1243" s="9" t="s">
        <v>1940</v>
      </c>
      <c r="F1243" s="3" t="s">
        <v>20</v>
      </c>
      <c r="G1243" s="3" t="s">
        <v>80</v>
      </c>
      <c r="H1243" s="3" t="s">
        <v>81</v>
      </c>
      <c r="I1243" s="3" t="s">
        <v>926</v>
      </c>
      <c r="J1243" s="3" t="s">
        <v>321</v>
      </c>
      <c r="K1243" s="3" t="s">
        <v>1039</v>
      </c>
      <c r="L1243" s="4">
        <v>93240</v>
      </c>
      <c r="M1243" s="4">
        <v>93.24</v>
      </c>
      <c r="N1243" s="4">
        <v>158000</v>
      </c>
      <c r="O1243">
        <f t="shared" si="297"/>
        <v>1.6945516945516945</v>
      </c>
      <c r="P1243" t="str">
        <f t="shared" ref="P1243" si="306">IF(ISNUMBER(SEARCH("TRITON",K1243)),"Surfactant",IF(ISNUMBER(SEARCH("DIMETHYLAMINE",K1243)),"Dimethylamine",IF(ISNUMBER(SEARCH("FLUAZINAN",K1243)),"Fluazinan","FIX IT")))</f>
        <v>Dimethylamine</v>
      </c>
      <c r="Q1243" t="str">
        <f>VLOOKUP(P1243,[1]Sheet1!$A$1:$C$40,2,FALSE)</f>
        <v>Not Identified</v>
      </c>
      <c r="R1243" t="str">
        <f>VLOOKUP(P1243,[1]Sheet1!$A$1:$C$40,3,FALSE)</f>
        <v>General Chemical</v>
      </c>
    </row>
    <row r="1244" spans="1:18" ht="22" customHeight="1" x14ac:dyDescent="0.3">
      <c r="A1244" s="5">
        <v>43035</v>
      </c>
      <c r="B1244" s="12" t="str">
        <f t="shared" si="302"/>
        <v>October, 2017</v>
      </c>
      <c r="C1244" s="12" t="str">
        <f t="shared" si="303"/>
        <v>October, 2017´</v>
      </c>
      <c r="D1244" s="6" t="s">
        <v>37</v>
      </c>
      <c r="E1244" s="13" t="s">
        <v>1940</v>
      </c>
      <c r="F1244" s="6" t="s">
        <v>20</v>
      </c>
      <c r="G1244" s="6" t="s">
        <v>579</v>
      </c>
      <c r="H1244" s="6" t="s">
        <v>28</v>
      </c>
      <c r="I1244" s="6" t="s">
        <v>21</v>
      </c>
      <c r="J1244" s="6" t="s">
        <v>29</v>
      </c>
      <c r="K1244" s="6" t="s">
        <v>1040</v>
      </c>
      <c r="L1244" s="7">
        <v>163679.99</v>
      </c>
      <c r="M1244" s="7">
        <v>163.68</v>
      </c>
      <c r="N1244" s="7">
        <v>2950000</v>
      </c>
      <c r="O1244">
        <f t="shared" si="297"/>
        <v>18.022972753114171</v>
      </c>
      <c r="P1244" t="str">
        <f t="shared" ref="P1244:P1254" si="307">IF(ISNUMBER(SEARCH("CLORPIRIFOS",K1244)),"Chlorpyrifos",IF(ISNUMBER(SEARCH("TEBUCONAZOLE",K1244)),"Tebuconazole",IF(ISNUMBER(SEARCH("ACID",K1244)),"2,4-Dichlorophenoxyacetic acid",IF(ISNUMBER(SEARCH("ACETAMIPRID",K1244)),"Acetamiprid",IF(ISNUMBER(SEARCH("NUFURON",K1244)),"Metsulfuron",IF(ISNUMBER(SEARCH("MONOISOPROPYLAMINE",K1244)),"Isopropylamine","FIX IT"))))))</f>
        <v>2,4-Dichlorophenoxyacetic acid</v>
      </c>
      <c r="Q1244" t="str">
        <f>VLOOKUP(P1244,[1]Sheet1!$A$1:$C$40,2,FALSE)</f>
        <v>2,4 D</v>
      </c>
      <c r="R1244" t="str">
        <f>VLOOKUP(P1244,[1]Sheet1!$A$1:$C$40,3,FALSE)</f>
        <v>Herbicide</v>
      </c>
    </row>
    <row r="1245" spans="1:18" ht="22" customHeight="1" x14ac:dyDescent="0.3">
      <c r="A1245" s="2">
        <v>43034</v>
      </c>
      <c r="B1245" s="12" t="str">
        <f t="shared" si="302"/>
        <v>October, 2017</v>
      </c>
      <c r="C1245" s="12" t="str">
        <f t="shared" si="303"/>
        <v>October, 2017´</v>
      </c>
      <c r="D1245" s="3" t="s">
        <v>37</v>
      </c>
      <c r="E1245" s="9" t="s">
        <v>1940</v>
      </c>
      <c r="F1245" s="3" t="s">
        <v>408</v>
      </c>
      <c r="G1245" s="3" t="s">
        <v>242</v>
      </c>
      <c r="H1245" s="3" t="s">
        <v>14</v>
      </c>
      <c r="I1245" s="3" t="s">
        <v>15</v>
      </c>
      <c r="J1245" s="3" t="s">
        <v>280</v>
      </c>
      <c r="K1245" s="3" t="s">
        <v>1041</v>
      </c>
      <c r="L1245" s="4">
        <v>103688</v>
      </c>
      <c r="M1245" s="4">
        <v>103.69</v>
      </c>
      <c r="N1245" s="4">
        <v>532000</v>
      </c>
      <c r="O1245">
        <f t="shared" si="297"/>
        <v>5.1307769462232855</v>
      </c>
      <c r="P1245" t="str">
        <f t="shared" ref="P1245:P1249" si="308">IF(ISNUMBER(SEARCH("XYLENE",K1245)),"Xylene",IF(ISNUMBER(SEARCH("PARAQUAT",K1245)),"Paraquat",IF(ISNUMBER(SEARCH("LUFENURON",K1245)),"Lufenuron",IF(ISNUMBER(SEARCH("CLETHODIM",K1245)),"Clethodim",IF(ISNUMBER(SEARCH("ABAMECTIN",K1245)),"Abamectin")))))</f>
        <v>Paraquat</v>
      </c>
      <c r="Q1245" t="str">
        <f>VLOOKUP(P1245,[1]Sheet1!$A$1:$C$40,2,FALSE)</f>
        <v>Nuquat</v>
      </c>
      <c r="R1245" t="str">
        <f>VLOOKUP(P1245,[1]Sheet1!$A$1:$C$40,3,FALSE)</f>
        <v>Herbicide</v>
      </c>
    </row>
    <row r="1246" spans="1:18" ht="22" customHeight="1" x14ac:dyDescent="0.3">
      <c r="A1246" s="5">
        <v>43034</v>
      </c>
      <c r="B1246" s="12" t="str">
        <f t="shared" si="302"/>
        <v>October, 2017</v>
      </c>
      <c r="C1246" s="12" t="str">
        <f t="shared" si="303"/>
        <v>October, 2017´</v>
      </c>
      <c r="D1246" s="6" t="s">
        <v>37</v>
      </c>
      <c r="E1246" s="13" t="s">
        <v>1940</v>
      </c>
      <c r="F1246" s="6" t="s">
        <v>408</v>
      </c>
      <c r="G1246" s="6" t="s">
        <v>242</v>
      </c>
      <c r="H1246" s="6" t="s">
        <v>14</v>
      </c>
      <c r="I1246" s="6" t="s">
        <v>15</v>
      </c>
      <c r="J1246" s="6" t="s">
        <v>280</v>
      </c>
      <c r="K1246" s="6" t="s">
        <v>1028</v>
      </c>
      <c r="L1246" s="7">
        <v>103688</v>
      </c>
      <c r="M1246" s="7">
        <v>103.69</v>
      </c>
      <c r="N1246" s="7">
        <v>532000</v>
      </c>
      <c r="O1246">
        <f t="shared" si="297"/>
        <v>5.1307769462232855</v>
      </c>
      <c r="P1246" t="str">
        <f t="shared" si="308"/>
        <v>Paraquat</v>
      </c>
      <c r="Q1246" t="str">
        <f>VLOOKUP(P1246,[1]Sheet1!$A$1:$C$40,2,FALSE)</f>
        <v>Nuquat</v>
      </c>
      <c r="R1246" t="str">
        <f>VLOOKUP(P1246,[1]Sheet1!$A$1:$C$40,3,FALSE)</f>
        <v>Herbicide</v>
      </c>
    </row>
    <row r="1247" spans="1:18" ht="22" customHeight="1" x14ac:dyDescent="0.3">
      <c r="A1247" s="2">
        <v>43034</v>
      </c>
      <c r="B1247" s="12" t="str">
        <f t="shared" si="302"/>
        <v>October, 2017</v>
      </c>
      <c r="C1247" s="12" t="str">
        <f t="shared" si="303"/>
        <v>October, 2017´</v>
      </c>
      <c r="D1247" s="3" t="s">
        <v>37</v>
      </c>
      <c r="E1247" s="9" t="s">
        <v>1940</v>
      </c>
      <c r="F1247" s="3" t="s">
        <v>20</v>
      </c>
      <c r="G1247" s="3" t="s">
        <v>171</v>
      </c>
      <c r="H1247" s="3" t="s">
        <v>34</v>
      </c>
      <c r="I1247" s="3" t="s">
        <v>812</v>
      </c>
      <c r="J1247" s="3" t="s">
        <v>35</v>
      </c>
      <c r="K1247" s="3" t="s">
        <v>1042</v>
      </c>
      <c r="L1247" s="4">
        <v>22992</v>
      </c>
      <c r="M1247" s="4">
        <v>22.99</v>
      </c>
      <c r="N1247" s="4">
        <v>590000</v>
      </c>
      <c r="O1247">
        <f t="shared" si="297"/>
        <v>25.661099512874042</v>
      </c>
      <c r="P1247" s="11" t="s">
        <v>1921</v>
      </c>
      <c r="Q1247" t="str">
        <f>VLOOKUP(P1247,[1]Sheet1!$A$1:$C$40,2,FALSE)</f>
        <v>Nuprid</v>
      </c>
      <c r="R1247" t="str">
        <f>VLOOKUP(P1247,[1]Sheet1!$A$1:$C$40,3,FALSE)</f>
        <v>Insecticide</v>
      </c>
    </row>
    <row r="1248" spans="1:18" ht="22" customHeight="1" x14ac:dyDescent="0.3">
      <c r="A1248" s="2">
        <v>43034</v>
      </c>
      <c r="B1248" s="12" t="str">
        <f t="shared" si="302"/>
        <v>October, 2017</v>
      </c>
      <c r="C1248" s="12" t="str">
        <f t="shared" si="303"/>
        <v>October, 2017´</v>
      </c>
      <c r="D1248" s="3" t="s">
        <v>37</v>
      </c>
      <c r="E1248" s="13" t="s">
        <v>1940</v>
      </c>
      <c r="F1248" s="3" t="s">
        <v>408</v>
      </c>
      <c r="G1248" s="3" t="s">
        <v>242</v>
      </c>
      <c r="H1248" s="3" t="s">
        <v>14</v>
      </c>
      <c r="I1248" s="3" t="s">
        <v>15</v>
      </c>
      <c r="J1248" s="3" t="s">
        <v>280</v>
      </c>
      <c r="K1248" s="3" t="s">
        <v>1028</v>
      </c>
      <c r="L1248" s="4">
        <v>103688</v>
      </c>
      <c r="M1248" s="4">
        <v>103.69</v>
      </c>
      <c r="N1248" s="4">
        <v>532000</v>
      </c>
      <c r="O1248">
        <f t="shared" si="297"/>
        <v>5.1307769462232855</v>
      </c>
      <c r="P1248" t="str">
        <f t="shared" si="308"/>
        <v>Paraquat</v>
      </c>
      <c r="Q1248" t="str">
        <f>VLOOKUP(P1248,[1]Sheet1!$A$1:$C$40,2,FALSE)</f>
        <v>Nuquat</v>
      </c>
      <c r="R1248" t="str">
        <f>VLOOKUP(P1248,[1]Sheet1!$A$1:$C$40,3,FALSE)</f>
        <v>Herbicide</v>
      </c>
    </row>
    <row r="1249" spans="1:18" ht="22" customHeight="1" x14ac:dyDescent="0.3">
      <c r="A1249" s="5">
        <v>43034</v>
      </c>
      <c r="B1249" s="12" t="str">
        <f t="shared" si="302"/>
        <v>October, 2017</v>
      </c>
      <c r="C1249" s="12" t="str">
        <f t="shared" si="303"/>
        <v>October, 2017´</v>
      </c>
      <c r="D1249" s="6" t="s">
        <v>37</v>
      </c>
      <c r="E1249" s="9" t="s">
        <v>1940</v>
      </c>
      <c r="F1249" s="6" t="s">
        <v>408</v>
      </c>
      <c r="G1249" s="6" t="s">
        <v>242</v>
      </c>
      <c r="H1249" s="6" t="s">
        <v>14</v>
      </c>
      <c r="I1249" s="6" t="s">
        <v>15</v>
      </c>
      <c r="J1249" s="6" t="s">
        <v>280</v>
      </c>
      <c r="K1249" s="6" t="s">
        <v>1028</v>
      </c>
      <c r="L1249" s="7">
        <v>103688</v>
      </c>
      <c r="M1249" s="7">
        <v>103.69</v>
      </c>
      <c r="N1249" s="7">
        <v>532000</v>
      </c>
      <c r="O1249">
        <f t="shared" si="297"/>
        <v>5.1307769462232855</v>
      </c>
      <c r="P1249" t="str">
        <f t="shared" si="308"/>
        <v>Paraquat</v>
      </c>
      <c r="Q1249" t="str">
        <f>VLOOKUP(P1249,[1]Sheet1!$A$1:$C$40,2,FALSE)</f>
        <v>Nuquat</v>
      </c>
      <c r="R1249" t="str">
        <f>VLOOKUP(P1249,[1]Sheet1!$A$1:$C$40,3,FALSE)</f>
        <v>Herbicide</v>
      </c>
    </row>
    <row r="1250" spans="1:18" ht="22" customHeight="1" x14ac:dyDescent="0.3">
      <c r="A1250" s="2">
        <v>43033</v>
      </c>
      <c r="B1250" s="12" t="str">
        <f t="shared" si="302"/>
        <v>October, 2017</v>
      </c>
      <c r="C1250" s="12" t="str">
        <f t="shared" si="303"/>
        <v>October, 2017´</v>
      </c>
      <c r="D1250" s="3" t="s">
        <v>37</v>
      </c>
      <c r="E1250" s="13" t="s">
        <v>1940</v>
      </c>
      <c r="F1250" s="3" t="s">
        <v>20</v>
      </c>
      <c r="G1250" s="3" t="s">
        <v>449</v>
      </c>
      <c r="H1250" s="3" t="s">
        <v>409</v>
      </c>
      <c r="I1250" s="3" t="s">
        <v>926</v>
      </c>
      <c r="J1250" s="3" t="s">
        <v>102</v>
      </c>
      <c r="K1250" s="3" t="s">
        <v>1043</v>
      </c>
      <c r="L1250" s="4">
        <v>86787</v>
      </c>
      <c r="M1250" s="4">
        <v>86.79</v>
      </c>
      <c r="N1250" s="4">
        <v>293000</v>
      </c>
      <c r="O1250">
        <f t="shared" si="297"/>
        <v>3.3760816712180395</v>
      </c>
      <c r="P1250" t="str">
        <f t="shared" si="307"/>
        <v>Isopropylamine</v>
      </c>
      <c r="Q1250" t="str">
        <f>VLOOKUP(P1250,[1]Sheet1!$A$1:$C$40,2,FALSE)</f>
        <v>Not Identified</v>
      </c>
      <c r="R1250" t="str">
        <f>VLOOKUP(P1250,[1]Sheet1!$A$1:$C$40,3,FALSE)</f>
        <v>General Chemical</v>
      </c>
    </row>
    <row r="1251" spans="1:18" ht="22" customHeight="1" x14ac:dyDescent="0.3">
      <c r="A1251" s="5">
        <v>43033</v>
      </c>
      <c r="B1251" s="12" t="str">
        <f t="shared" si="302"/>
        <v>October, 2017</v>
      </c>
      <c r="C1251" s="12" t="str">
        <f t="shared" si="303"/>
        <v>October, 2017´</v>
      </c>
      <c r="D1251" s="6" t="s">
        <v>37</v>
      </c>
      <c r="E1251" s="9" t="s">
        <v>1940</v>
      </c>
      <c r="F1251" s="6" t="s">
        <v>20</v>
      </c>
      <c r="G1251" s="6" t="s">
        <v>449</v>
      </c>
      <c r="H1251" s="6" t="s">
        <v>409</v>
      </c>
      <c r="I1251" s="6" t="s">
        <v>926</v>
      </c>
      <c r="J1251" s="6" t="s">
        <v>102</v>
      </c>
      <c r="K1251" s="6" t="s">
        <v>1044</v>
      </c>
      <c r="L1251" s="7">
        <v>43498</v>
      </c>
      <c r="M1251" s="7">
        <v>43.5</v>
      </c>
      <c r="N1251" s="7">
        <v>147000</v>
      </c>
      <c r="O1251">
        <f t="shared" si="297"/>
        <v>3.3794657225619567</v>
      </c>
      <c r="P1251" t="str">
        <f t="shared" si="307"/>
        <v>Isopropylamine</v>
      </c>
      <c r="Q1251" t="str">
        <f>VLOOKUP(P1251,[1]Sheet1!$A$1:$C$40,2,FALSE)</f>
        <v>Not Identified</v>
      </c>
      <c r="R1251" t="str">
        <f>VLOOKUP(P1251,[1]Sheet1!$A$1:$C$40,3,FALSE)</f>
        <v>General Chemical</v>
      </c>
    </row>
    <row r="1252" spans="1:18" ht="22" customHeight="1" x14ac:dyDescent="0.3">
      <c r="A1252" s="2">
        <v>43033</v>
      </c>
      <c r="B1252" s="12" t="str">
        <f t="shared" si="302"/>
        <v>October, 2017</v>
      </c>
      <c r="C1252" s="12" t="str">
        <f t="shared" si="303"/>
        <v>October, 2017´</v>
      </c>
      <c r="D1252" s="3" t="s">
        <v>37</v>
      </c>
      <c r="E1252" s="13" t="s">
        <v>1940</v>
      </c>
      <c r="F1252" s="3" t="s">
        <v>20</v>
      </c>
      <c r="G1252" s="3" t="s">
        <v>449</v>
      </c>
      <c r="H1252" s="3" t="s">
        <v>409</v>
      </c>
      <c r="I1252" s="3" t="s">
        <v>926</v>
      </c>
      <c r="J1252" s="3" t="s">
        <v>102</v>
      </c>
      <c r="K1252" s="3" t="s">
        <v>1045</v>
      </c>
      <c r="L1252" s="4">
        <v>101366</v>
      </c>
      <c r="M1252" s="4">
        <v>101.37</v>
      </c>
      <c r="N1252" s="4">
        <v>343000</v>
      </c>
      <c r="O1252">
        <f t="shared" si="297"/>
        <v>3.3837775980111675</v>
      </c>
      <c r="P1252" t="str">
        <f t="shared" si="307"/>
        <v>Isopropylamine</v>
      </c>
      <c r="Q1252" t="str">
        <f>VLOOKUP(P1252,[1]Sheet1!$A$1:$C$40,2,FALSE)</f>
        <v>Not Identified</v>
      </c>
      <c r="R1252" t="str">
        <f>VLOOKUP(P1252,[1]Sheet1!$A$1:$C$40,3,FALSE)</f>
        <v>General Chemical</v>
      </c>
    </row>
    <row r="1253" spans="1:18" ht="22" customHeight="1" x14ac:dyDescent="0.3">
      <c r="A1253" s="5">
        <v>43031</v>
      </c>
      <c r="B1253" s="12" t="str">
        <f t="shared" si="302"/>
        <v>October, 2017</v>
      </c>
      <c r="C1253" s="12" t="str">
        <f t="shared" si="303"/>
        <v>October, 2017´</v>
      </c>
      <c r="D1253" s="6" t="s">
        <v>37</v>
      </c>
      <c r="E1253" s="9" t="s">
        <v>1940</v>
      </c>
      <c r="F1253" s="6" t="s">
        <v>20</v>
      </c>
      <c r="G1253" s="6" t="s">
        <v>449</v>
      </c>
      <c r="H1253" s="6" t="s">
        <v>409</v>
      </c>
      <c r="I1253" s="6" t="s">
        <v>926</v>
      </c>
      <c r="J1253" s="6" t="s">
        <v>102</v>
      </c>
      <c r="K1253" s="6" t="s">
        <v>1046</v>
      </c>
      <c r="L1253" s="7">
        <v>87195</v>
      </c>
      <c r="M1253" s="7">
        <v>87.19</v>
      </c>
      <c r="N1253" s="7">
        <v>295000</v>
      </c>
      <c r="O1253">
        <f t="shared" si="297"/>
        <v>3.3832215149951259</v>
      </c>
      <c r="P1253" t="str">
        <f t="shared" si="307"/>
        <v>Isopropylamine</v>
      </c>
      <c r="Q1253" t="str">
        <f>VLOOKUP(P1253,[1]Sheet1!$A$1:$C$40,2,FALSE)</f>
        <v>Not Identified</v>
      </c>
      <c r="R1253" t="str">
        <f>VLOOKUP(P1253,[1]Sheet1!$A$1:$C$40,3,FALSE)</f>
        <v>General Chemical</v>
      </c>
    </row>
    <row r="1254" spans="1:18" ht="22" customHeight="1" x14ac:dyDescent="0.3">
      <c r="A1254" s="2">
        <v>43031</v>
      </c>
      <c r="B1254" s="12" t="str">
        <f t="shared" si="302"/>
        <v>October, 2017</v>
      </c>
      <c r="C1254" s="12" t="str">
        <f t="shared" si="303"/>
        <v>October, 2017´</v>
      </c>
      <c r="D1254" s="3" t="s">
        <v>37</v>
      </c>
      <c r="E1254" s="13" t="s">
        <v>1940</v>
      </c>
      <c r="F1254" s="3" t="s">
        <v>20</v>
      </c>
      <c r="G1254" s="3" t="s">
        <v>449</v>
      </c>
      <c r="H1254" s="3" t="s">
        <v>409</v>
      </c>
      <c r="I1254" s="3" t="s">
        <v>926</v>
      </c>
      <c r="J1254" s="3" t="s">
        <v>102</v>
      </c>
      <c r="K1254" s="3" t="s">
        <v>1047</v>
      </c>
      <c r="L1254" s="4">
        <v>101528</v>
      </c>
      <c r="M1254" s="4">
        <v>101.53</v>
      </c>
      <c r="N1254" s="4">
        <v>343000</v>
      </c>
      <c r="O1254">
        <f t="shared" si="297"/>
        <v>3.3783783783783785</v>
      </c>
      <c r="P1254" t="str">
        <f t="shared" si="307"/>
        <v>Isopropylamine</v>
      </c>
      <c r="Q1254" t="str">
        <f>VLOOKUP(P1254,[1]Sheet1!$A$1:$C$40,2,FALSE)</f>
        <v>Not Identified</v>
      </c>
      <c r="R1254" t="str">
        <f>VLOOKUP(P1254,[1]Sheet1!$A$1:$C$40,3,FALSE)</f>
        <v>General Chemical</v>
      </c>
    </row>
    <row r="1255" spans="1:18" ht="22" customHeight="1" x14ac:dyDescent="0.3">
      <c r="A1255" s="5">
        <v>43030</v>
      </c>
      <c r="B1255" s="12" t="str">
        <f t="shared" si="302"/>
        <v>October, 2017</v>
      </c>
      <c r="C1255" s="12" t="str">
        <f t="shared" si="303"/>
        <v>October, 2017´</v>
      </c>
      <c r="D1255" s="6" t="s">
        <v>37</v>
      </c>
      <c r="E1255" s="9" t="s">
        <v>1940</v>
      </c>
      <c r="F1255" s="6" t="s">
        <v>20</v>
      </c>
      <c r="G1255" s="6" t="s">
        <v>378</v>
      </c>
      <c r="H1255" s="6" t="s">
        <v>14</v>
      </c>
      <c r="I1255" s="6" t="s">
        <v>812</v>
      </c>
      <c r="J1255" s="6" t="s">
        <v>54</v>
      </c>
      <c r="K1255" s="6" t="s">
        <v>1048</v>
      </c>
      <c r="L1255" s="7">
        <v>10080</v>
      </c>
      <c r="M1255" s="7">
        <v>10.08</v>
      </c>
      <c r="N1255" s="7">
        <v>158000</v>
      </c>
      <c r="O1255">
        <f t="shared" si="297"/>
        <v>15.674603174603174</v>
      </c>
      <c r="P1255" s="11" t="s">
        <v>1920</v>
      </c>
      <c r="Q1255" t="str">
        <f>VLOOKUP(P1255,[1]Sheet1!$A$1:$C$40,2,FALSE)</f>
        <v>Nufarm Fluroxypyr</v>
      </c>
      <c r="R1255" t="str">
        <f>VLOOKUP(P1255,[1]Sheet1!$A$1:$C$40,3,FALSE)</f>
        <v>Herbicide</v>
      </c>
    </row>
    <row r="1256" spans="1:18" ht="22" customHeight="1" x14ac:dyDescent="0.3">
      <c r="A1256" s="2">
        <v>43030</v>
      </c>
      <c r="B1256" s="12" t="str">
        <f t="shared" si="302"/>
        <v>October, 2017</v>
      </c>
      <c r="C1256" s="12" t="str">
        <f t="shared" si="303"/>
        <v>October, 2017´</v>
      </c>
      <c r="D1256" s="3" t="s">
        <v>37</v>
      </c>
      <c r="E1256" s="13" t="s">
        <v>1940</v>
      </c>
      <c r="F1256" s="3" t="s">
        <v>408</v>
      </c>
      <c r="G1256" s="3" t="s">
        <v>378</v>
      </c>
      <c r="H1256" s="3" t="s">
        <v>14</v>
      </c>
      <c r="I1256" s="3" t="s">
        <v>15</v>
      </c>
      <c r="J1256" s="3" t="s">
        <v>16</v>
      </c>
      <c r="K1256" s="3" t="s">
        <v>1049</v>
      </c>
      <c r="L1256" s="4">
        <v>11610</v>
      </c>
      <c r="M1256" s="4">
        <v>11.61</v>
      </c>
      <c r="N1256" s="4">
        <v>182000</v>
      </c>
      <c r="O1256">
        <f t="shared" si="297"/>
        <v>15.676141257536607</v>
      </c>
      <c r="P1256" t="str">
        <f t="shared" si="298"/>
        <v>Imazethapyr</v>
      </c>
      <c r="Q1256" t="str">
        <f>VLOOKUP(P1256,[1]Sheet1!$A$1:$C$40,2,FALSE)</f>
        <v>Kyte</v>
      </c>
      <c r="R1256" t="str">
        <f>VLOOKUP(P1256,[1]Sheet1!$A$1:$C$40,3,FALSE)</f>
        <v>Herbicide</v>
      </c>
    </row>
    <row r="1257" spans="1:18" ht="22" customHeight="1" x14ac:dyDescent="0.3">
      <c r="A1257" s="2">
        <v>43030</v>
      </c>
      <c r="B1257" s="12" t="str">
        <f t="shared" si="302"/>
        <v>October, 2017</v>
      </c>
      <c r="C1257" s="12" t="str">
        <f t="shared" si="303"/>
        <v>October, 2017´</v>
      </c>
      <c r="D1257" s="3" t="s">
        <v>37</v>
      </c>
      <c r="E1257" s="9" t="s">
        <v>1940</v>
      </c>
      <c r="F1257" s="3" t="s">
        <v>408</v>
      </c>
      <c r="G1257" s="3" t="s">
        <v>1050</v>
      </c>
      <c r="H1257" s="3" t="s">
        <v>14</v>
      </c>
      <c r="I1257" s="3" t="s">
        <v>15</v>
      </c>
      <c r="J1257" s="3" t="s">
        <v>18</v>
      </c>
      <c r="K1257" s="3" t="s">
        <v>1051</v>
      </c>
      <c r="L1257" s="4">
        <v>7200</v>
      </c>
      <c r="M1257" s="4">
        <v>7.2</v>
      </c>
      <c r="N1257" s="4">
        <v>37000</v>
      </c>
      <c r="O1257">
        <f t="shared" ref="O1257:O1317" si="309">N1257/L1257</f>
        <v>5.1388888888888893</v>
      </c>
      <c r="P1257" t="str">
        <f t="shared" ref="P1257:P1271" si="310">IF(ISNUMBER(SEARCH("CLORPIRIFOS",K1257)),"Chlorpyrifos",IF(ISNUMBER(SEARCH("TEBUCONAZOLE",K1257)),"Tebuconazole",IF(ISNUMBER(SEARCH("ACID",K1257)),"2,4-Dichlorophenoxyacetic acid",IF(ISNUMBER(SEARCH("ACETAMIPRID",K1257)),"Acetamiprid",IF(ISNUMBER(SEARCH("NUFURON",K1257)),"Metsulfuron",IF(ISNUMBER(SEARCH("MONOISOPROPYLAMINE",K1257)),"Isopropylamine","FIX IT"))))))</f>
        <v>Metsulfuron</v>
      </c>
      <c r="Q1257" t="str">
        <f>VLOOKUP(P1257,[1]Sheet1!$A$1:$C$40,2,FALSE)</f>
        <v>Nufuron</v>
      </c>
      <c r="R1257" t="str">
        <f>VLOOKUP(P1257,[1]Sheet1!$A$1:$C$40,3,FALSE)</f>
        <v>Herbicide</v>
      </c>
    </row>
    <row r="1258" spans="1:18" ht="22" customHeight="1" x14ac:dyDescent="0.3">
      <c r="A1258" s="5">
        <v>43030</v>
      </c>
      <c r="B1258" s="12" t="str">
        <f t="shared" si="302"/>
        <v>October, 2017</v>
      </c>
      <c r="C1258" s="12" t="str">
        <f t="shared" si="303"/>
        <v>October, 2017´</v>
      </c>
      <c r="D1258" s="6" t="s">
        <v>37</v>
      </c>
      <c r="E1258" s="13" t="s">
        <v>1940</v>
      </c>
      <c r="F1258" s="6" t="s">
        <v>20</v>
      </c>
      <c r="G1258" s="6" t="s">
        <v>649</v>
      </c>
      <c r="H1258" s="6" t="s">
        <v>73</v>
      </c>
      <c r="I1258" s="6" t="s">
        <v>21</v>
      </c>
      <c r="J1258" s="6" t="s">
        <v>587</v>
      </c>
      <c r="K1258" s="6" t="s">
        <v>1052</v>
      </c>
      <c r="L1258" s="7">
        <v>34754</v>
      </c>
      <c r="M1258" s="7">
        <v>34.75</v>
      </c>
      <c r="N1258" s="7">
        <v>105000</v>
      </c>
      <c r="O1258">
        <f t="shared" si="309"/>
        <v>3.0212349657593371</v>
      </c>
      <c r="P1258" t="str">
        <f>IF(ISNUMBER(SEARCH("TRITON",K1258)),"Surfactant",IF(ISNUMBER(SEARCH("DIMETHYLAMINE",K1258)),"Dimethylamine",IF(ISNUMBER(SEARCH("FLUAZINAN",K1258)),"Fluazinan","FIX IT")))</f>
        <v>Surfactant</v>
      </c>
      <c r="Q1258" t="str">
        <f>VLOOKUP(P1258,[1]Sheet1!$A$1:$C$40,2,FALSE)</f>
        <v>Triton</v>
      </c>
      <c r="R1258" t="str">
        <f>VLOOKUP(P1258,[1]Sheet1!$A$1:$C$40,3,FALSE)</f>
        <v>Surfactant</v>
      </c>
    </row>
    <row r="1259" spans="1:18" ht="22" customHeight="1" x14ac:dyDescent="0.3">
      <c r="A1259" s="2">
        <v>43030</v>
      </c>
      <c r="B1259" s="12" t="str">
        <f t="shared" si="302"/>
        <v>October, 2017</v>
      </c>
      <c r="C1259" s="12" t="str">
        <f t="shared" si="303"/>
        <v>October, 2017´</v>
      </c>
      <c r="D1259" s="3" t="s">
        <v>37</v>
      </c>
      <c r="E1259" s="9" t="s">
        <v>1940</v>
      </c>
      <c r="F1259" s="3" t="s">
        <v>408</v>
      </c>
      <c r="G1259" s="3" t="s">
        <v>1050</v>
      </c>
      <c r="H1259" s="3" t="s">
        <v>14</v>
      </c>
      <c r="I1259" s="3" t="s">
        <v>15</v>
      </c>
      <c r="J1259" s="3" t="s">
        <v>18</v>
      </c>
      <c r="K1259" s="3" t="s">
        <v>1051</v>
      </c>
      <c r="L1259" s="4">
        <v>12960</v>
      </c>
      <c r="M1259" s="4">
        <v>12.96</v>
      </c>
      <c r="N1259" s="4">
        <v>66500</v>
      </c>
      <c r="O1259">
        <f t="shared" si="309"/>
        <v>5.1311728395061724</v>
      </c>
      <c r="P1259" t="str">
        <f t="shared" si="310"/>
        <v>Metsulfuron</v>
      </c>
      <c r="Q1259" t="str">
        <f>VLOOKUP(P1259,[1]Sheet1!$A$1:$C$40,2,FALSE)</f>
        <v>Nufuron</v>
      </c>
      <c r="R1259" t="str">
        <f>VLOOKUP(P1259,[1]Sheet1!$A$1:$C$40,3,FALSE)</f>
        <v>Herbicide</v>
      </c>
    </row>
    <row r="1260" spans="1:18" ht="22" customHeight="1" x14ac:dyDescent="0.3">
      <c r="A1260" s="5">
        <v>43029</v>
      </c>
      <c r="B1260" s="12" t="str">
        <f t="shared" si="302"/>
        <v>October, 2017</v>
      </c>
      <c r="C1260" s="12" t="str">
        <f t="shared" si="303"/>
        <v>October, 2017´</v>
      </c>
      <c r="D1260" s="6" t="s">
        <v>37</v>
      </c>
      <c r="E1260" s="13" t="s">
        <v>1940</v>
      </c>
      <c r="F1260" s="6" t="s">
        <v>408</v>
      </c>
      <c r="G1260" s="6" t="s">
        <v>203</v>
      </c>
      <c r="H1260" s="6" t="s">
        <v>39</v>
      </c>
      <c r="I1260" s="6" t="s">
        <v>15</v>
      </c>
      <c r="J1260" s="6" t="s">
        <v>204</v>
      </c>
      <c r="K1260" s="6" t="s">
        <v>791</v>
      </c>
      <c r="L1260" s="7">
        <v>104160</v>
      </c>
      <c r="M1260" s="7">
        <v>104.16</v>
      </c>
      <c r="N1260" s="7">
        <v>426000</v>
      </c>
      <c r="O1260">
        <f t="shared" si="309"/>
        <v>4.0898617511520738</v>
      </c>
      <c r="P1260" t="str">
        <f>IF(ISNUMBER(SEARCH("CIPERMET",K1260)),"Cypermethrin",IF(ISNUMBER(SEARCH("MANFIL",K1260)),"Mancozeb",IF(ISNUMBER(SEARCH("ISOPROPYLAMINE",K1260)),"Isopropylamine",IF(ISNUMBER(SEARCH("CARBENDAZIN",K1260)),"Carbendazin",IF(ISNUMBER(SEARCH("CHLORPYRIFOS",K1260)),"Chlorpyrifos","FIX IT")))))</f>
        <v>Mancozeb</v>
      </c>
      <c r="Q1260" t="str">
        <f>VLOOKUP(P1260,[1]Sheet1!$A$1:$C$40,2,FALSE)</f>
        <v>Manfill 800 WP</v>
      </c>
      <c r="R1260" t="str">
        <f>VLOOKUP(P1260,[1]Sheet1!$A$1:$C$40,3,FALSE)</f>
        <v>Fungicide</v>
      </c>
    </row>
    <row r="1261" spans="1:18" ht="22" customHeight="1" x14ac:dyDescent="0.3">
      <c r="A1261" s="2">
        <v>43029</v>
      </c>
      <c r="B1261" s="12" t="str">
        <f t="shared" si="302"/>
        <v>October, 2017</v>
      </c>
      <c r="C1261" s="12" t="str">
        <f t="shared" si="303"/>
        <v>October, 2017´</v>
      </c>
      <c r="D1261" s="3" t="s">
        <v>37</v>
      </c>
      <c r="E1261" s="9" t="s">
        <v>1940</v>
      </c>
      <c r="F1261" s="3" t="s">
        <v>20</v>
      </c>
      <c r="G1261" s="3" t="s">
        <v>53</v>
      </c>
      <c r="H1261" s="3" t="s">
        <v>14</v>
      </c>
      <c r="I1261" s="3" t="s">
        <v>926</v>
      </c>
      <c r="J1261" s="3" t="s">
        <v>54</v>
      </c>
      <c r="K1261" s="3" t="s">
        <v>1053</v>
      </c>
      <c r="L1261" s="4">
        <v>11610</v>
      </c>
      <c r="M1261" s="4">
        <v>11.61</v>
      </c>
      <c r="N1261" s="4">
        <v>182000</v>
      </c>
      <c r="O1261">
        <f t="shared" si="309"/>
        <v>15.676141257536607</v>
      </c>
      <c r="P1261" t="s">
        <v>1914</v>
      </c>
      <c r="Q1261" t="str">
        <f>VLOOKUP(P1261,[1]Sheet1!$A$1:$C$40,2,FALSE)</f>
        <v>Fluazinan Pestanal</v>
      </c>
      <c r="R1261" t="str">
        <f>VLOOKUP(P1261,[1]Sheet1!$A$1:$C$40,3,FALSE)</f>
        <v>Fungicide</v>
      </c>
    </row>
    <row r="1262" spans="1:18" ht="22" customHeight="1" x14ac:dyDescent="0.3">
      <c r="A1262" s="5">
        <v>43029</v>
      </c>
      <c r="B1262" s="12" t="str">
        <f t="shared" si="302"/>
        <v>October, 2017</v>
      </c>
      <c r="C1262" s="12" t="str">
        <f t="shared" si="303"/>
        <v>October, 2017´</v>
      </c>
      <c r="D1262" s="6" t="s">
        <v>37</v>
      </c>
      <c r="E1262" s="13" t="s">
        <v>1940</v>
      </c>
      <c r="F1262" s="6" t="s">
        <v>408</v>
      </c>
      <c r="G1262" s="6" t="s">
        <v>203</v>
      </c>
      <c r="H1262" s="6" t="s">
        <v>39</v>
      </c>
      <c r="I1262" s="6" t="s">
        <v>15</v>
      </c>
      <c r="J1262" s="6" t="s">
        <v>204</v>
      </c>
      <c r="K1262" s="6" t="s">
        <v>1054</v>
      </c>
      <c r="L1262" s="7">
        <v>119040</v>
      </c>
      <c r="M1262" s="7">
        <v>119.04</v>
      </c>
      <c r="N1262" s="7">
        <v>487000</v>
      </c>
      <c r="O1262">
        <f t="shared" si="309"/>
        <v>4.091061827956989</v>
      </c>
      <c r="P1262" t="str">
        <f t="shared" ref="P1262" si="311">IF(ISNUMBER(SEARCH("CIPERMET",K1262)),"Cypermethrin",IF(ISNUMBER(SEARCH("MANFIL",K1262)),"Mancozeb",IF(ISNUMBER(SEARCH("ISOPROPYLAMINE",K1262)),"Isopropylamine",IF(ISNUMBER(SEARCH("CARBENDAZIN",K1262)),"Carbendazin",IF(ISNUMBER(SEARCH("CHLORPYRIFOS",K1262)),"Chlorpyrifos","FIX IT")))))</f>
        <v>Mancozeb</v>
      </c>
      <c r="Q1262" t="str">
        <f>VLOOKUP(P1262,[1]Sheet1!$A$1:$C$40,2,FALSE)</f>
        <v>Manfill 800 WP</v>
      </c>
      <c r="R1262" t="str">
        <f>VLOOKUP(P1262,[1]Sheet1!$A$1:$C$40,3,FALSE)</f>
        <v>Fungicide</v>
      </c>
    </row>
    <row r="1263" spans="1:18" ht="22" customHeight="1" x14ac:dyDescent="0.3">
      <c r="A1263" s="2">
        <v>43027</v>
      </c>
      <c r="B1263" s="12" t="str">
        <f t="shared" si="302"/>
        <v>October, 2017</v>
      </c>
      <c r="C1263" s="12" t="str">
        <f t="shared" si="303"/>
        <v>October, 2017´</v>
      </c>
      <c r="D1263" s="3" t="s">
        <v>37</v>
      </c>
      <c r="E1263" s="9" t="s">
        <v>1940</v>
      </c>
      <c r="F1263" s="3" t="s">
        <v>408</v>
      </c>
      <c r="G1263" s="3" t="s">
        <v>242</v>
      </c>
      <c r="H1263" s="3" t="s">
        <v>14</v>
      </c>
      <c r="I1263" s="3" t="s">
        <v>15</v>
      </c>
      <c r="J1263" s="3" t="s">
        <v>280</v>
      </c>
      <c r="K1263" s="3" t="s">
        <v>1055</v>
      </c>
      <c r="L1263" s="4">
        <v>103968</v>
      </c>
      <c r="M1263" s="4">
        <v>103.97</v>
      </c>
      <c r="N1263" s="4">
        <v>534000</v>
      </c>
      <c r="O1263">
        <f t="shared" si="309"/>
        <v>5.1361957525392432</v>
      </c>
      <c r="P1263" t="str">
        <f t="shared" ref="P1263:P1267" si="312">IF(ISNUMBER(SEARCH("XYLENE",K1263)),"Xylene",IF(ISNUMBER(SEARCH("PARAQUAT",K1263)),"Paraquat",IF(ISNUMBER(SEARCH("LUFENURON",K1263)),"Lufenuron",IF(ISNUMBER(SEARCH("CLETHODIM",K1263)),"Clethodim",IF(ISNUMBER(SEARCH("ABAMECTIN",K1263)),"Abamectin")))))</f>
        <v>Paraquat</v>
      </c>
      <c r="Q1263" t="str">
        <f>VLOOKUP(P1263,[1]Sheet1!$A$1:$C$40,2,FALSE)</f>
        <v>Nuquat</v>
      </c>
      <c r="R1263" t="str">
        <f>VLOOKUP(P1263,[1]Sheet1!$A$1:$C$40,3,FALSE)</f>
        <v>Herbicide</v>
      </c>
    </row>
    <row r="1264" spans="1:18" ht="22" customHeight="1" x14ac:dyDescent="0.3">
      <c r="A1264" s="5">
        <v>43027</v>
      </c>
      <c r="B1264" s="12" t="str">
        <f t="shared" si="302"/>
        <v>October, 2017</v>
      </c>
      <c r="C1264" s="12" t="str">
        <f t="shared" si="303"/>
        <v>October, 2017´</v>
      </c>
      <c r="D1264" s="6" t="s">
        <v>37</v>
      </c>
      <c r="E1264" s="13" t="s">
        <v>1940</v>
      </c>
      <c r="F1264" s="6" t="s">
        <v>408</v>
      </c>
      <c r="G1264" s="6" t="s">
        <v>242</v>
      </c>
      <c r="H1264" s="6" t="s">
        <v>14</v>
      </c>
      <c r="I1264" s="6" t="s">
        <v>15</v>
      </c>
      <c r="J1264" s="6" t="s">
        <v>280</v>
      </c>
      <c r="K1264" s="6" t="s">
        <v>1028</v>
      </c>
      <c r="L1264" s="7">
        <v>103688</v>
      </c>
      <c r="M1264" s="7">
        <v>103.69</v>
      </c>
      <c r="N1264" s="7">
        <v>532000</v>
      </c>
      <c r="O1264">
        <f t="shared" si="309"/>
        <v>5.1307769462232855</v>
      </c>
      <c r="P1264" t="str">
        <f t="shared" si="312"/>
        <v>Paraquat</v>
      </c>
      <c r="Q1264" t="str">
        <f>VLOOKUP(P1264,[1]Sheet1!$A$1:$C$40,2,FALSE)</f>
        <v>Nuquat</v>
      </c>
      <c r="R1264" t="str">
        <f>VLOOKUP(P1264,[1]Sheet1!$A$1:$C$40,3,FALSE)</f>
        <v>Herbicide</v>
      </c>
    </row>
    <row r="1265" spans="1:18" ht="22" customHeight="1" x14ac:dyDescent="0.3">
      <c r="A1265" s="2">
        <v>43027</v>
      </c>
      <c r="B1265" s="12" t="str">
        <f t="shared" si="302"/>
        <v>October, 2017</v>
      </c>
      <c r="C1265" s="12" t="str">
        <f t="shared" si="303"/>
        <v>October, 2017´</v>
      </c>
      <c r="D1265" s="3" t="s">
        <v>37</v>
      </c>
      <c r="E1265" s="9" t="s">
        <v>1940</v>
      </c>
      <c r="F1265" s="3" t="s">
        <v>408</v>
      </c>
      <c r="G1265" s="3" t="s">
        <v>242</v>
      </c>
      <c r="H1265" s="3" t="s">
        <v>14</v>
      </c>
      <c r="I1265" s="3" t="s">
        <v>15</v>
      </c>
      <c r="J1265" s="3" t="s">
        <v>280</v>
      </c>
      <c r="K1265" s="3" t="s">
        <v>1028</v>
      </c>
      <c r="L1265" s="4">
        <v>103688</v>
      </c>
      <c r="M1265" s="4">
        <v>103.69</v>
      </c>
      <c r="N1265" s="4">
        <v>532000</v>
      </c>
      <c r="O1265">
        <f t="shared" si="309"/>
        <v>5.1307769462232855</v>
      </c>
      <c r="P1265" t="str">
        <f t="shared" si="312"/>
        <v>Paraquat</v>
      </c>
      <c r="Q1265" t="str">
        <f>VLOOKUP(P1265,[1]Sheet1!$A$1:$C$40,2,FALSE)</f>
        <v>Nuquat</v>
      </c>
      <c r="R1265" t="str">
        <f>VLOOKUP(P1265,[1]Sheet1!$A$1:$C$40,3,FALSE)</f>
        <v>Herbicide</v>
      </c>
    </row>
    <row r="1266" spans="1:18" ht="22" customHeight="1" x14ac:dyDescent="0.3">
      <c r="A1266" s="5">
        <v>43027</v>
      </c>
      <c r="B1266" s="12" t="str">
        <f t="shared" si="302"/>
        <v>October, 2017</v>
      </c>
      <c r="C1266" s="12" t="str">
        <f t="shared" si="303"/>
        <v>October, 2017´</v>
      </c>
      <c r="D1266" s="6" t="s">
        <v>37</v>
      </c>
      <c r="E1266" s="13" t="s">
        <v>1940</v>
      </c>
      <c r="F1266" s="6" t="s">
        <v>408</v>
      </c>
      <c r="G1266" s="6" t="s">
        <v>242</v>
      </c>
      <c r="H1266" s="6" t="s">
        <v>14</v>
      </c>
      <c r="I1266" s="6" t="s">
        <v>15</v>
      </c>
      <c r="J1266" s="6" t="s">
        <v>280</v>
      </c>
      <c r="K1266" s="6" t="s">
        <v>1056</v>
      </c>
      <c r="L1266" s="7">
        <v>103968</v>
      </c>
      <c r="M1266" s="7">
        <v>103.97</v>
      </c>
      <c r="N1266" s="7">
        <v>534000</v>
      </c>
      <c r="O1266">
        <f t="shared" si="309"/>
        <v>5.1361957525392432</v>
      </c>
      <c r="P1266" t="str">
        <f t="shared" si="312"/>
        <v>Paraquat</v>
      </c>
      <c r="Q1266" t="str">
        <f>VLOOKUP(P1266,[1]Sheet1!$A$1:$C$40,2,FALSE)</f>
        <v>Nuquat</v>
      </c>
      <c r="R1266" t="str">
        <f>VLOOKUP(P1266,[1]Sheet1!$A$1:$C$40,3,FALSE)</f>
        <v>Herbicide</v>
      </c>
    </row>
    <row r="1267" spans="1:18" ht="22" customHeight="1" x14ac:dyDescent="0.3">
      <c r="A1267" s="2">
        <v>43027</v>
      </c>
      <c r="B1267" s="12" t="str">
        <f t="shared" si="302"/>
        <v>October, 2017</v>
      </c>
      <c r="C1267" s="12" t="str">
        <f t="shared" si="303"/>
        <v>October, 2017´</v>
      </c>
      <c r="D1267" s="3" t="s">
        <v>37</v>
      </c>
      <c r="E1267" s="9" t="s">
        <v>1940</v>
      </c>
      <c r="F1267" s="3" t="s">
        <v>408</v>
      </c>
      <c r="G1267" s="3" t="s">
        <v>242</v>
      </c>
      <c r="H1267" s="3" t="s">
        <v>14</v>
      </c>
      <c r="I1267" s="3" t="s">
        <v>15</v>
      </c>
      <c r="J1267" s="3" t="s">
        <v>280</v>
      </c>
      <c r="K1267" s="3" t="s">
        <v>1057</v>
      </c>
      <c r="L1267" s="4">
        <v>103968</v>
      </c>
      <c r="M1267" s="4">
        <v>103.97</v>
      </c>
      <c r="N1267" s="4">
        <v>534000</v>
      </c>
      <c r="O1267">
        <f t="shared" si="309"/>
        <v>5.1361957525392432</v>
      </c>
      <c r="P1267" t="str">
        <f t="shared" si="312"/>
        <v>Paraquat</v>
      </c>
      <c r="Q1267" t="str">
        <f>VLOOKUP(P1267,[1]Sheet1!$A$1:$C$40,2,FALSE)</f>
        <v>Nuquat</v>
      </c>
      <c r="R1267" t="str">
        <f>VLOOKUP(P1267,[1]Sheet1!$A$1:$C$40,3,FALSE)</f>
        <v>Herbicide</v>
      </c>
    </row>
    <row r="1268" spans="1:18" ht="22" customHeight="1" x14ac:dyDescent="0.3">
      <c r="A1268" s="2">
        <v>43026</v>
      </c>
      <c r="B1268" s="12" t="str">
        <f t="shared" si="302"/>
        <v>October, 2017</v>
      </c>
      <c r="C1268" s="12" t="str">
        <f t="shared" si="303"/>
        <v>October, 2017´</v>
      </c>
      <c r="D1268" s="3" t="s">
        <v>37</v>
      </c>
      <c r="E1268" s="13" t="s">
        <v>1940</v>
      </c>
      <c r="F1268" s="3" t="s">
        <v>20</v>
      </c>
      <c r="G1268" s="3" t="s">
        <v>649</v>
      </c>
      <c r="H1268" s="3" t="s">
        <v>73</v>
      </c>
      <c r="I1268" s="3" t="s">
        <v>21</v>
      </c>
      <c r="J1268" s="3" t="s">
        <v>587</v>
      </c>
      <c r="K1268" s="3" t="s">
        <v>975</v>
      </c>
      <c r="L1268" s="4">
        <v>52131</v>
      </c>
      <c r="M1268" s="4">
        <v>52.13</v>
      </c>
      <c r="N1268" s="4">
        <v>157000</v>
      </c>
      <c r="O1268">
        <f t="shared" si="309"/>
        <v>3.0116437436458154</v>
      </c>
      <c r="P1268" t="str">
        <f t="shared" ref="P1268:P1269" si="313">IF(ISNUMBER(SEARCH("TRITON",K1268)),"Surfactant",IF(ISNUMBER(SEARCH("DIMETHYLAMINE",K1268)),"Dimethylamine",IF(ISNUMBER(SEARCH("FLUAZINAN",K1268)),"Fluazinan","FIX IT")))</f>
        <v>Surfactant</v>
      </c>
      <c r="Q1268" t="str">
        <f>VLOOKUP(P1268,[1]Sheet1!$A$1:$C$40,2,FALSE)</f>
        <v>Triton</v>
      </c>
      <c r="R1268" t="str">
        <f>VLOOKUP(P1268,[1]Sheet1!$A$1:$C$40,3,FALSE)</f>
        <v>Surfactant</v>
      </c>
    </row>
    <row r="1269" spans="1:18" ht="22" customHeight="1" x14ac:dyDescent="0.3">
      <c r="A1269" s="5">
        <v>43026</v>
      </c>
      <c r="B1269" s="12" t="str">
        <f t="shared" si="302"/>
        <v>October, 2017</v>
      </c>
      <c r="C1269" s="12" t="str">
        <f t="shared" si="303"/>
        <v>October, 2017´</v>
      </c>
      <c r="D1269" s="6" t="s">
        <v>37</v>
      </c>
      <c r="E1269" s="9" t="s">
        <v>1940</v>
      </c>
      <c r="F1269" s="6" t="s">
        <v>20</v>
      </c>
      <c r="G1269" s="6" t="s">
        <v>834</v>
      </c>
      <c r="H1269" s="6" t="s">
        <v>87</v>
      </c>
      <c r="I1269" s="6" t="s">
        <v>926</v>
      </c>
      <c r="J1269" s="6" t="s">
        <v>321</v>
      </c>
      <c r="K1269" s="6" t="s">
        <v>1058</v>
      </c>
      <c r="L1269" s="7">
        <v>147240.01</v>
      </c>
      <c r="M1269" s="7">
        <v>147.24</v>
      </c>
      <c r="N1269" s="7">
        <v>171000</v>
      </c>
      <c r="O1269">
        <f t="shared" si="309"/>
        <v>1.1613691142781095</v>
      </c>
      <c r="P1269" t="str">
        <f t="shared" si="313"/>
        <v>Dimethylamine</v>
      </c>
      <c r="Q1269" t="str">
        <f>VLOOKUP(P1269,[1]Sheet1!$A$1:$C$40,2,FALSE)</f>
        <v>Not Identified</v>
      </c>
      <c r="R1269" t="str">
        <f>VLOOKUP(P1269,[1]Sheet1!$A$1:$C$40,3,FALSE)</f>
        <v>General Chemical</v>
      </c>
    </row>
    <row r="1270" spans="1:18" ht="22" customHeight="1" x14ac:dyDescent="0.3">
      <c r="A1270" s="2">
        <v>43022</v>
      </c>
      <c r="B1270" s="12" t="str">
        <f t="shared" si="302"/>
        <v>October, 2017</v>
      </c>
      <c r="C1270" s="12" t="str">
        <f t="shared" si="303"/>
        <v>October, 2017´</v>
      </c>
      <c r="D1270" s="3" t="s">
        <v>37</v>
      </c>
      <c r="E1270" s="13" t="s">
        <v>1940</v>
      </c>
      <c r="F1270" s="3" t="s">
        <v>20</v>
      </c>
      <c r="G1270" s="3" t="s">
        <v>579</v>
      </c>
      <c r="H1270" s="3" t="s">
        <v>28</v>
      </c>
      <c r="I1270" s="3" t="s">
        <v>21</v>
      </c>
      <c r="J1270" s="3" t="s">
        <v>29</v>
      </c>
      <c r="K1270" s="3" t="s">
        <v>1059</v>
      </c>
      <c r="L1270" s="4">
        <v>129304</v>
      </c>
      <c r="M1270" s="4">
        <v>129.30000000000001</v>
      </c>
      <c r="N1270" s="4">
        <v>2330000</v>
      </c>
      <c r="O1270">
        <f t="shared" si="309"/>
        <v>18.019550825960525</v>
      </c>
      <c r="P1270" t="str">
        <f t="shared" si="310"/>
        <v>2,4-Dichlorophenoxyacetic acid</v>
      </c>
      <c r="Q1270" t="str">
        <f>VLOOKUP(P1270,[1]Sheet1!$A$1:$C$40,2,FALSE)</f>
        <v>2,4 D</v>
      </c>
      <c r="R1270" t="str">
        <f>VLOOKUP(P1270,[1]Sheet1!$A$1:$C$40,3,FALSE)</f>
        <v>Herbicide</v>
      </c>
    </row>
    <row r="1271" spans="1:18" ht="22" customHeight="1" x14ac:dyDescent="0.3">
      <c r="A1271" s="5">
        <v>43022</v>
      </c>
      <c r="B1271" s="12" t="str">
        <f t="shared" si="302"/>
        <v>October, 2017</v>
      </c>
      <c r="C1271" s="12" t="str">
        <f t="shared" si="303"/>
        <v>October, 2017´</v>
      </c>
      <c r="D1271" s="6" t="s">
        <v>37</v>
      </c>
      <c r="E1271" s="9" t="s">
        <v>1940</v>
      </c>
      <c r="F1271" s="6" t="s">
        <v>20</v>
      </c>
      <c r="G1271" s="6" t="s">
        <v>579</v>
      </c>
      <c r="H1271" s="6" t="s">
        <v>28</v>
      </c>
      <c r="I1271" s="6" t="s">
        <v>21</v>
      </c>
      <c r="J1271" s="6" t="s">
        <v>560</v>
      </c>
      <c r="K1271" s="6" t="s">
        <v>1060</v>
      </c>
      <c r="L1271" s="7">
        <v>163679.99</v>
      </c>
      <c r="M1271" s="7">
        <v>163.68</v>
      </c>
      <c r="N1271" s="7">
        <v>2950000</v>
      </c>
      <c r="O1271">
        <f t="shared" si="309"/>
        <v>18.022972753114171</v>
      </c>
      <c r="P1271" t="str">
        <f t="shared" si="310"/>
        <v>2,4-Dichlorophenoxyacetic acid</v>
      </c>
      <c r="Q1271" t="str">
        <f>VLOOKUP(P1271,[1]Sheet1!$A$1:$C$40,2,FALSE)</f>
        <v>2,4 D</v>
      </c>
      <c r="R1271" t="str">
        <f>VLOOKUP(P1271,[1]Sheet1!$A$1:$C$40,3,FALSE)</f>
        <v>Herbicide</v>
      </c>
    </row>
    <row r="1272" spans="1:18" ht="22" customHeight="1" x14ac:dyDescent="0.3">
      <c r="A1272" s="5">
        <v>43019</v>
      </c>
      <c r="B1272" s="12" t="str">
        <f t="shared" si="302"/>
        <v>October, 2017</v>
      </c>
      <c r="C1272" s="12" t="str">
        <f t="shared" si="303"/>
        <v>October, 2017´</v>
      </c>
      <c r="D1272" s="6" t="s">
        <v>37</v>
      </c>
      <c r="E1272" s="13" t="s">
        <v>1940</v>
      </c>
      <c r="F1272" s="6" t="s">
        <v>20</v>
      </c>
      <c r="G1272" s="6" t="s">
        <v>663</v>
      </c>
      <c r="H1272" s="6" t="s">
        <v>87</v>
      </c>
      <c r="I1272" s="6" t="s">
        <v>926</v>
      </c>
      <c r="J1272" s="6" t="s">
        <v>137</v>
      </c>
      <c r="K1272" s="6" t="s">
        <v>1061</v>
      </c>
      <c r="L1272" s="7">
        <v>187390</v>
      </c>
      <c r="M1272" s="7">
        <v>187.39</v>
      </c>
      <c r="N1272" s="7">
        <v>218000</v>
      </c>
      <c r="O1272">
        <f t="shared" si="309"/>
        <v>1.1633491648433747</v>
      </c>
      <c r="P1272" t="str">
        <f t="shared" ref="P1272" si="314">IF(ISNUMBER(SEARCH("TRITON",K1272)),"Surfactant",IF(ISNUMBER(SEARCH("DIMETHYLAMINE",K1272)),"Dimethylamine",IF(ISNUMBER(SEARCH("FLUAZINAN",K1272)),"Fluazinan","FIX IT")))</f>
        <v>Dimethylamine</v>
      </c>
      <c r="Q1272" t="str">
        <f>VLOOKUP(P1272,[1]Sheet1!$A$1:$C$40,2,FALSE)</f>
        <v>Not Identified</v>
      </c>
      <c r="R1272" t="str">
        <f>VLOOKUP(P1272,[1]Sheet1!$A$1:$C$40,3,FALSE)</f>
        <v>General Chemical</v>
      </c>
    </row>
    <row r="1273" spans="1:18" ht="22" customHeight="1" x14ac:dyDescent="0.3">
      <c r="A1273" s="2">
        <v>43018</v>
      </c>
      <c r="B1273" s="12" t="str">
        <f t="shared" si="302"/>
        <v>October, 2017</v>
      </c>
      <c r="C1273" s="12" t="str">
        <f t="shared" si="303"/>
        <v>October, 2017´</v>
      </c>
      <c r="D1273" s="3" t="s">
        <v>37</v>
      </c>
      <c r="E1273" s="9" t="s">
        <v>1940</v>
      </c>
      <c r="F1273" s="3" t="s">
        <v>20</v>
      </c>
      <c r="G1273" s="3" t="s">
        <v>173</v>
      </c>
      <c r="H1273" s="3" t="s">
        <v>1062</v>
      </c>
      <c r="I1273" s="3" t="s">
        <v>812</v>
      </c>
      <c r="J1273" s="3" t="s">
        <v>165</v>
      </c>
      <c r="K1273" s="3" t="s">
        <v>1063</v>
      </c>
      <c r="L1273" s="4">
        <v>21280</v>
      </c>
      <c r="M1273" s="4">
        <v>21.28</v>
      </c>
      <c r="N1273" s="4">
        <v>247000</v>
      </c>
      <c r="O1273">
        <f t="shared" si="309"/>
        <v>11.607142857142858</v>
      </c>
      <c r="P1273" t="str">
        <f>IF(ISNUMBER(SEARCH("CIPERMET",K1273)),"Cypermethrin",IF(ISNUMBER(SEARCH("MANFIL",K1273)),"Mancozeb",IF(ISNUMBER(SEARCH("ISOPROPYLAMINE",K1273)),"Isopropylamine",IF(ISNUMBER(SEARCH("CARBENDAZIN",K1273)),"Carbendazin",IF(ISNUMBER(SEARCH("CHLORPYRIFOS",K1273)),"Chlorpyrifos","FIX IT")))))</f>
        <v>Cypermethrin</v>
      </c>
      <c r="Q1273" t="str">
        <f>VLOOKUP(P1273,[1]Sheet1!$A$1:$C$40,2,FALSE)</f>
        <v>Not Identified</v>
      </c>
      <c r="R1273" t="str">
        <f>VLOOKUP(P1273,[1]Sheet1!$A$1:$C$40,3,FALSE)</f>
        <v>Insecticide</v>
      </c>
    </row>
    <row r="1274" spans="1:18" ht="22" customHeight="1" x14ac:dyDescent="0.3">
      <c r="A1274" s="5">
        <v>43018</v>
      </c>
      <c r="B1274" s="12" t="str">
        <f t="shared" si="302"/>
        <v>October, 2017</v>
      </c>
      <c r="C1274" s="12" t="str">
        <f t="shared" si="303"/>
        <v>October, 2017´</v>
      </c>
      <c r="D1274" s="6" t="s">
        <v>37</v>
      </c>
      <c r="E1274" s="13" t="s">
        <v>1940</v>
      </c>
      <c r="F1274" s="6" t="s">
        <v>408</v>
      </c>
      <c r="G1274" s="6" t="s">
        <v>38</v>
      </c>
      <c r="H1274" s="6" t="s">
        <v>43</v>
      </c>
      <c r="I1274" s="6" t="s">
        <v>15</v>
      </c>
      <c r="J1274" s="6" t="s">
        <v>35</v>
      </c>
      <c r="K1274" s="6" t="s">
        <v>1064</v>
      </c>
      <c r="L1274" s="7">
        <v>19240</v>
      </c>
      <c r="M1274" s="7">
        <v>19.239999999999998</v>
      </c>
      <c r="N1274" s="7">
        <v>215000</v>
      </c>
      <c r="O1274">
        <f t="shared" si="309"/>
        <v>11.174636174636175</v>
      </c>
      <c r="P1274" t="str">
        <f t="shared" ref="P1274:P1310" si="315">IF(ISNUMBER(SEARCH("IMAZETHAPYR",K1274)),"Imazethapyr",IF(ISNUMBER(SEARCH("NIPPON 40",K1274)),"Nicosulfuron",IF(ISNUMBER(SEARCH("PICLORAM",K1274)),"Picloram",IF(ISNUMBER(SEARCH("GLYPHOSATE",K1274)),"Glyphosate",IF(ISNUMBER(SEARCH("FLUTRIAFOL",K1274)),"Flutriafol",IF(ISNUMBER(SEARCH("IMIDACLOPRID",K1274)),"Imidacloprid",IF(ISNUMBER(SEARCH("CYHALOTHRIN",K1274)),"Cyhalothrin","FIX IT")))))))</f>
        <v>Imidacloprid</v>
      </c>
      <c r="Q1274" t="str">
        <f>VLOOKUP(P1274,[1]Sheet1!$A$1:$C$40,2,FALSE)</f>
        <v>Nuprid</v>
      </c>
      <c r="R1274" t="str">
        <f>VLOOKUP(P1274,[1]Sheet1!$A$1:$C$40,3,FALSE)</f>
        <v>Insecticide</v>
      </c>
    </row>
    <row r="1275" spans="1:18" ht="22" customHeight="1" x14ac:dyDescent="0.3">
      <c r="A1275" s="2">
        <v>43018</v>
      </c>
      <c r="B1275" s="12" t="str">
        <f t="shared" si="302"/>
        <v>October, 2017</v>
      </c>
      <c r="C1275" s="12" t="str">
        <f t="shared" si="303"/>
        <v>October, 2017´</v>
      </c>
      <c r="D1275" s="3" t="s">
        <v>37</v>
      </c>
      <c r="E1275" s="9" t="s">
        <v>1940</v>
      </c>
      <c r="F1275" s="3" t="s">
        <v>20</v>
      </c>
      <c r="G1275" s="3" t="s">
        <v>42</v>
      </c>
      <c r="H1275" s="3" t="s">
        <v>43</v>
      </c>
      <c r="I1275" s="3" t="s">
        <v>812</v>
      </c>
      <c r="J1275" s="3" t="s">
        <v>44</v>
      </c>
      <c r="K1275" s="3" t="s">
        <v>1065</v>
      </c>
      <c r="L1275" s="4">
        <v>105930</v>
      </c>
      <c r="M1275" s="4">
        <v>105.93</v>
      </c>
      <c r="N1275" s="4">
        <v>4037000</v>
      </c>
      <c r="O1275">
        <f t="shared" si="309"/>
        <v>38.110072689511945</v>
      </c>
      <c r="P1275" s="11" t="s">
        <v>1922</v>
      </c>
      <c r="Q1275" t="str">
        <f>VLOOKUP(P1275,[1]Sheet1!$A$1:$C$40,2,FALSE)</f>
        <v>Agripec</v>
      </c>
      <c r="R1275" t="str">
        <f>VLOOKUP(P1275,[1]Sheet1!$A$1:$C$40,3,FALSE)</f>
        <v>Pesticide</v>
      </c>
    </row>
    <row r="1276" spans="1:18" ht="22" customHeight="1" x14ac:dyDescent="0.3">
      <c r="A1276" s="5">
        <v>43018</v>
      </c>
      <c r="B1276" s="12" t="str">
        <f t="shared" si="302"/>
        <v>October, 2017</v>
      </c>
      <c r="C1276" s="12" t="str">
        <f t="shared" si="303"/>
        <v>October, 2017´</v>
      </c>
      <c r="D1276" s="6" t="s">
        <v>37</v>
      </c>
      <c r="E1276" s="13" t="s">
        <v>1940</v>
      </c>
      <c r="F1276" s="6" t="s">
        <v>20</v>
      </c>
      <c r="G1276" s="6" t="s">
        <v>38</v>
      </c>
      <c r="H1276" s="6" t="s">
        <v>43</v>
      </c>
      <c r="I1276" s="6" t="s">
        <v>812</v>
      </c>
      <c r="J1276" s="6" t="s">
        <v>40</v>
      </c>
      <c r="K1276" s="6" t="s">
        <v>1066</v>
      </c>
      <c r="L1276" s="7">
        <v>42750</v>
      </c>
      <c r="M1276" s="7">
        <v>42.75</v>
      </c>
      <c r="N1276" s="7">
        <v>731000</v>
      </c>
      <c r="O1276">
        <f t="shared" si="309"/>
        <v>17.099415204678362</v>
      </c>
      <c r="P1276" t="str">
        <f t="shared" si="315"/>
        <v>Cyhalothrin</v>
      </c>
      <c r="Q1276" t="str">
        <f>VLOOKUP(P1276,[1]Sheet1!$A$1:$C$40,2,FALSE)</f>
        <v>Kaiso</v>
      </c>
      <c r="R1276" t="str">
        <f>VLOOKUP(P1276,[1]Sheet1!$A$1:$C$40,3,FALSE)</f>
        <v>Pesticide</v>
      </c>
    </row>
    <row r="1277" spans="1:18" ht="22" customHeight="1" x14ac:dyDescent="0.3">
      <c r="A1277" s="2">
        <v>43015</v>
      </c>
      <c r="B1277" s="12" t="str">
        <f t="shared" si="302"/>
        <v>October, 2017</v>
      </c>
      <c r="C1277" s="12" t="str">
        <f t="shared" si="303"/>
        <v>October, 2017´</v>
      </c>
      <c r="D1277" s="3" t="s">
        <v>37</v>
      </c>
      <c r="E1277" s="9" t="s">
        <v>1940</v>
      </c>
      <c r="F1277" s="3" t="s">
        <v>408</v>
      </c>
      <c r="G1277" s="3" t="s">
        <v>38</v>
      </c>
      <c r="H1277" s="3" t="s">
        <v>39</v>
      </c>
      <c r="I1277" s="3" t="s">
        <v>15</v>
      </c>
      <c r="J1277" s="3" t="s">
        <v>35</v>
      </c>
      <c r="K1277" s="3" t="s">
        <v>1067</v>
      </c>
      <c r="L1277" s="4">
        <v>28860</v>
      </c>
      <c r="M1277" s="4">
        <v>28.86</v>
      </c>
      <c r="N1277" s="4">
        <v>323000</v>
      </c>
      <c r="O1277">
        <f t="shared" si="309"/>
        <v>11.191961191961193</v>
      </c>
      <c r="P1277" s="11" t="s">
        <v>1921</v>
      </c>
      <c r="Q1277" t="str">
        <f>VLOOKUP(P1277,[1]Sheet1!$A$1:$C$40,2,FALSE)</f>
        <v>Nuprid</v>
      </c>
      <c r="R1277" t="str">
        <f>VLOOKUP(P1277,[1]Sheet1!$A$1:$C$40,3,FALSE)</f>
        <v>Insecticide</v>
      </c>
    </row>
    <row r="1278" spans="1:18" ht="22" customHeight="1" x14ac:dyDescent="0.3">
      <c r="A1278" s="5">
        <v>43015</v>
      </c>
      <c r="B1278" s="12" t="str">
        <f t="shared" si="302"/>
        <v>October, 2017</v>
      </c>
      <c r="C1278" s="12" t="str">
        <f t="shared" si="303"/>
        <v>October, 2017´</v>
      </c>
      <c r="D1278" s="6" t="s">
        <v>37</v>
      </c>
      <c r="E1278" s="13" t="s">
        <v>1940</v>
      </c>
      <c r="F1278" s="6" t="s">
        <v>408</v>
      </c>
      <c r="G1278" s="6" t="s">
        <v>203</v>
      </c>
      <c r="H1278" s="6" t="s">
        <v>39</v>
      </c>
      <c r="I1278" s="6" t="s">
        <v>15</v>
      </c>
      <c r="J1278" s="6" t="s">
        <v>204</v>
      </c>
      <c r="K1278" s="6" t="s">
        <v>1068</v>
      </c>
      <c r="L1278" s="7">
        <v>89280</v>
      </c>
      <c r="M1278" s="7">
        <v>89.28</v>
      </c>
      <c r="N1278" s="7">
        <v>365000</v>
      </c>
      <c r="O1278">
        <f t="shared" si="309"/>
        <v>4.0882616487455197</v>
      </c>
      <c r="P1278" t="str">
        <f t="shared" ref="P1278:P1279" si="316">IF(ISNUMBER(SEARCH("CIPERMET",K1278)),"Cypermethrin",IF(ISNUMBER(SEARCH("MANFIL",K1278)),"Mancozeb",IF(ISNUMBER(SEARCH("ISOPROPYLAMINE",K1278)),"Isopropylamine",IF(ISNUMBER(SEARCH("CARBENDAZIN",K1278)),"Carbendazin",IF(ISNUMBER(SEARCH("CHLORPYRIFOS",K1278)),"Chlorpyrifos","FIX IT")))))</f>
        <v>Mancozeb</v>
      </c>
      <c r="Q1278" t="str">
        <f>VLOOKUP(P1278,[1]Sheet1!$A$1:$C$40,2,FALSE)</f>
        <v>Manfill 800 WP</v>
      </c>
      <c r="R1278" t="str">
        <f>VLOOKUP(P1278,[1]Sheet1!$A$1:$C$40,3,FALSE)</f>
        <v>Fungicide</v>
      </c>
    </row>
    <row r="1279" spans="1:18" ht="22" customHeight="1" x14ac:dyDescent="0.3">
      <c r="A1279" s="2">
        <v>43015</v>
      </c>
      <c r="B1279" s="12" t="str">
        <f t="shared" si="302"/>
        <v>October, 2017</v>
      </c>
      <c r="C1279" s="12" t="str">
        <f t="shared" si="303"/>
        <v>October, 2017´</v>
      </c>
      <c r="D1279" s="3" t="s">
        <v>37</v>
      </c>
      <c r="E1279" s="9" t="s">
        <v>1940</v>
      </c>
      <c r="F1279" s="3" t="s">
        <v>408</v>
      </c>
      <c r="G1279" s="3" t="s">
        <v>203</v>
      </c>
      <c r="H1279" s="3" t="s">
        <v>39</v>
      </c>
      <c r="I1279" s="3" t="s">
        <v>15</v>
      </c>
      <c r="J1279" s="3" t="s">
        <v>204</v>
      </c>
      <c r="K1279" s="3" t="s">
        <v>1069</v>
      </c>
      <c r="L1279" s="4">
        <v>24840</v>
      </c>
      <c r="M1279" s="4">
        <v>24.84</v>
      </c>
      <c r="N1279" s="4">
        <v>102000</v>
      </c>
      <c r="O1279">
        <f t="shared" si="309"/>
        <v>4.1062801932367146</v>
      </c>
      <c r="P1279" t="str">
        <f t="shared" si="316"/>
        <v>Mancozeb</v>
      </c>
      <c r="Q1279" t="str">
        <f>VLOOKUP(P1279,[1]Sheet1!$A$1:$C$40,2,FALSE)</f>
        <v>Manfill 800 WP</v>
      </c>
      <c r="R1279" t="str">
        <f>VLOOKUP(P1279,[1]Sheet1!$A$1:$C$40,3,FALSE)</f>
        <v>Fungicide</v>
      </c>
    </row>
    <row r="1280" spans="1:18" ht="22" customHeight="1" x14ac:dyDescent="0.3">
      <c r="A1280" s="5">
        <v>43015</v>
      </c>
      <c r="B1280" s="12" t="str">
        <f t="shared" si="302"/>
        <v>October, 2017</v>
      </c>
      <c r="C1280" s="12" t="str">
        <f t="shared" si="303"/>
        <v>October, 2017´</v>
      </c>
      <c r="D1280" s="6" t="s">
        <v>37</v>
      </c>
      <c r="E1280" s="13" t="s">
        <v>1940</v>
      </c>
      <c r="F1280" s="6" t="s">
        <v>20</v>
      </c>
      <c r="G1280" s="6" t="s">
        <v>70</v>
      </c>
      <c r="H1280" s="6" t="s">
        <v>14</v>
      </c>
      <c r="I1280" s="6" t="s">
        <v>21</v>
      </c>
      <c r="J1280" s="6" t="s">
        <v>22</v>
      </c>
      <c r="K1280" s="6" t="s">
        <v>1070</v>
      </c>
      <c r="L1280" s="7">
        <v>80480</v>
      </c>
      <c r="M1280" s="7">
        <v>80.48</v>
      </c>
      <c r="N1280" s="7">
        <v>3408000</v>
      </c>
      <c r="O1280">
        <f t="shared" si="309"/>
        <v>42.345924453280318</v>
      </c>
      <c r="P1280" t="str">
        <f t="shared" si="315"/>
        <v>Picloram</v>
      </c>
      <c r="Q1280" t="str">
        <f>VLOOKUP(P1280,[1]Sheet1!$A$1:$C$40,2,FALSE)</f>
        <v>Not Identified</v>
      </c>
      <c r="R1280" t="str">
        <f>VLOOKUP(P1280,[1]Sheet1!$A$1:$C$40,3,FALSE)</f>
        <v>Herbicide</v>
      </c>
    </row>
    <row r="1281" spans="1:18" ht="22" customHeight="1" x14ac:dyDescent="0.3">
      <c r="A1281" s="2">
        <v>43015</v>
      </c>
      <c r="B1281" s="12" t="str">
        <f t="shared" si="302"/>
        <v>October, 2017</v>
      </c>
      <c r="C1281" s="12" t="str">
        <f t="shared" si="303"/>
        <v>October, 2017´</v>
      </c>
      <c r="D1281" s="3" t="s">
        <v>37</v>
      </c>
      <c r="E1281" s="9" t="s">
        <v>1940</v>
      </c>
      <c r="F1281" s="3" t="s">
        <v>20</v>
      </c>
      <c r="G1281" s="3" t="s">
        <v>70</v>
      </c>
      <c r="H1281" s="3" t="s">
        <v>14</v>
      </c>
      <c r="I1281" s="3" t="s">
        <v>21</v>
      </c>
      <c r="J1281" s="3" t="s">
        <v>22</v>
      </c>
      <c r="K1281" s="3" t="s">
        <v>1070</v>
      </c>
      <c r="L1281" s="4">
        <v>80480</v>
      </c>
      <c r="M1281" s="4">
        <v>80.48</v>
      </c>
      <c r="N1281" s="4">
        <v>3408000</v>
      </c>
      <c r="O1281">
        <f t="shared" si="309"/>
        <v>42.345924453280318</v>
      </c>
      <c r="P1281" t="str">
        <f t="shared" si="315"/>
        <v>Picloram</v>
      </c>
      <c r="Q1281" t="str">
        <f>VLOOKUP(P1281,[1]Sheet1!$A$1:$C$40,2,FALSE)</f>
        <v>Not Identified</v>
      </c>
      <c r="R1281" t="str">
        <f>VLOOKUP(P1281,[1]Sheet1!$A$1:$C$40,3,FALSE)</f>
        <v>Herbicide</v>
      </c>
    </row>
    <row r="1282" spans="1:18" ht="22" customHeight="1" x14ac:dyDescent="0.3">
      <c r="A1282" s="5">
        <v>43014</v>
      </c>
      <c r="B1282" s="12" t="str">
        <f t="shared" si="302"/>
        <v>October, 2017</v>
      </c>
      <c r="C1282" s="12" t="str">
        <f t="shared" si="303"/>
        <v>October, 2017´</v>
      </c>
      <c r="D1282" s="6" t="s">
        <v>37</v>
      </c>
      <c r="E1282" s="13" t="s">
        <v>1940</v>
      </c>
      <c r="F1282" s="6" t="s">
        <v>20</v>
      </c>
      <c r="G1282" s="6" t="s">
        <v>579</v>
      </c>
      <c r="H1282" s="6" t="s">
        <v>28</v>
      </c>
      <c r="I1282" s="6" t="s">
        <v>21</v>
      </c>
      <c r="J1282" s="6" t="s">
        <v>29</v>
      </c>
      <c r="K1282" s="6" t="s">
        <v>1071</v>
      </c>
      <c r="L1282" s="7">
        <v>163679.99</v>
      </c>
      <c r="M1282" s="7">
        <v>163.68</v>
      </c>
      <c r="N1282" s="7">
        <v>2950000</v>
      </c>
      <c r="O1282">
        <f t="shared" si="309"/>
        <v>18.022972753114171</v>
      </c>
      <c r="P1282" t="str">
        <f t="shared" ref="P1282:P1299" si="317">IF(ISNUMBER(SEARCH("CLORPIRIFOS",K1282)),"Chlorpyrifos",IF(ISNUMBER(SEARCH("TEBUCONAZOLE",K1282)),"Tebuconazole",IF(ISNUMBER(SEARCH("ACID",K1282)),"2,4-Dichlorophenoxyacetic acid",IF(ISNUMBER(SEARCH("ACETAMIPRID",K1282)),"Acetamiprid",IF(ISNUMBER(SEARCH("NUFURON",K1282)),"Metsulfuron",IF(ISNUMBER(SEARCH("MONOISOPROPYLAMINE",K1282)),"Isopropylamine","FIX IT"))))))</f>
        <v>2,4-Dichlorophenoxyacetic acid</v>
      </c>
      <c r="Q1282" t="str">
        <f>VLOOKUP(P1282,[1]Sheet1!$A$1:$C$40,2,FALSE)</f>
        <v>2,4 D</v>
      </c>
      <c r="R1282" t="str">
        <f>VLOOKUP(P1282,[1]Sheet1!$A$1:$C$40,3,FALSE)</f>
        <v>Herbicide</v>
      </c>
    </row>
    <row r="1283" spans="1:18" ht="22" customHeight="1" x14ac:dyDescent="0.3">
      <c r="A1283" s="2">
        <v>43014</v>
      </c>
      <c r="B1283" s="12" t="str">
        <f t="shared" ref="B1283:B1346" si="318">TEXT(A1283,"MMMM, YYYY")</f>
        <v>October, 2017</v>
      </c>
      <c r="C1283" s="12" t="str">
        <f t="shared" ref="C1283:C1346" si="319">B1283&amp;"´"</f>
        <v>October, 2017´</v>
      </c>
      <c r="D1283" s="3" t="s">
        <v>37</v>
      </c>
      <c r="E1283" s="9" t="s">
        <v>1940</v>
      </c>
      <c r="F1283" s="3" t="s">
        <v>20</v>
      </c>
      <c r="G1283" s="3" t="s">
        <v>579</v>
      </c>
      <c r="H1283" s="3" t="s">
        <v>28</v>
      </c>
      <c r="I1283" s="3" t="s">
        <v>21</v>
      </c>
      <c r="J1283" s="3" t="s">
        <v>29</v>
      </c>
      <c r="K1283" s="3" t="s">
        <v>1072</v>
      </c>
      <c r="L1283" s="4">
        <v>81840</v>
      </c>
      <c r="M1283" s="4">
        <v>81.84</v>
      </c>
      <c r="N1283" s="4">
        <v>1475000</v>
      </c>
      <c r="O1283">
        <f t="shared" si="309"/>
        <v>18.02297165200391</v>
      </c>
      <c r="P1283" t="str">
        <f t="shared" si="317"/>
        <v>2,4-Dichlorophenoxyacetic acid</v>
      </c>
      <c r="Q1283" t="str">
        <f>VLOOKUP(P1283,[1]Sheet1!$A$1:$C$40,2,FALSE)</f>
        <v>2,4 D</v>
      </c>
      <c r="R1283" t="str">
        <f>VLOOKUP(P1283,[1]Sheet1!$A$1:$C$40,3,FALSE)</f>
        <v>Herbicide</v>
      </c>
    </row>
    <row r="1284" spans="1:18" ht="22" customHeight="1" x14ac:dyDescent="0.3">
      <c r="A1284" s="5">
        <v>43013</v>
      </c>
      <c r="B1284" s="12" t="str">
        <f t="shared" si="318"/>
        <v>October, 2017</v>
      </c>
      <c r="C1284" s="12" t="str">
        <f t="shared" si="319"/>
        <v>October, 2017´</v>
      </c>
      <c r="D1284" s="6" t="s">
        <v>37</v>
      </c>
      <c r="E1284" s="13" t="s">
        <v>1940</v>
      </c>
      <c r="F1284" s="6" t="s">
        <v>20</v>
      </c>
      <c r="G1284" s="6" t="s">
        <v>967</v>
      </c>
      <c r="H1284" s="6" t="s">
        <v>968</v>
      </c>
      <c r="I1284" s="6" t="s">
        <v>21</v>
      </c>
      <c r="J1284" s="6" t="s">
        <v>969</v>
      </c>
      <c r="K1284" s="9" t="s">
        <v>1073</v>
      </c>
      <c r="L1284" s="7">
        <v>86685</v>
      </c>
      <c r="M1284" s="7">
        <v>86.68</v>
      </c>
      <c r="N1284" s="7">
        <v>994000</v>
      </c>
      <c r="O1284">
        <f t="shared" si="309"/>
        <v>11.466805098921382</v>
      </c>
      <c r="P1284" s="11" t="s">
        <v>1928</v>
      </c>
      <c r="Q1284" t="str">
        <f>VLOOKUP(P1284,[1]Sheet1!$A$1:$C$40,2,FALSE)</f>
        <v>Not Identified</v>
      </c>
      <c r="R1284" t="str">
        <f>VLOOKUP(P1284,[1]Sheet1!$A$1:$C$40,3,FALSE)</f>
        <v>General Chemical</v>
      </c>
    </row>
    <row r="1285" spans="1:18" ht="22" customHeight="1" x14ac:dyDescent="0.3">
      <c r="A1285" s="2">
        <v>43013</v>
      </c>
      <c r="B1285" s="12" t="str">
        <f t="shared" si="318"/>
        <v>October, 2017</v>
      </c>
      <c r="C1285" s="12" t="str">
        <f t="shared" si="319"/>
        <v>October, 2017´</v>
      </c>
      <c r="D1285" s="3" t="s">
        <v>37</v>
      </c>
      <c r="E1285" s="9" t="s">
        <v>1940</v>
      </c>
      <c r="F1285" s="3" t="s">
        <v>408</v>
      </c>
      <c r="G1285" s="3" t="s">
        <v>242</v>
      </c>
      <c r="H1285" s="3" t="s">
        <v>14</v>
      </c>
      <c r="I1285" s="3" t="s">
        <v>15</v>
      </c>
      <c r="J1285" s="3" t="s">
        <v>280</v>
      </c>
      <c r="K1285" s="3" t="s">
        <v>1074</v>
      </c>
      <c r="L1285" s="4">
        <v>155952</v>
      </c>
      <c r="M1285" s="4">
        <v>155.94999999999999</v>
      </c>
      <c r="N1285" s="4">
        <v>801000</v>
      </c>
      <c r="O1285">
        <f t="shared" si="309"/>
        <v>5.1361957525392432</v>
      </c>
      <c r="P1285" t="str">
        <f t="shared" ref="P1285:P1286" si="320">IF(ISNUMBER(SEARCH("XYLENE",K1285)),"Xylene",IF(ISNUMBER(SEARCH("PARAQUAT",K1285)),"Paraquat",IF(ISNUMBER(SEARCH("LUFENURON",K1285)),"Lufenuron",IF(ISNUMBER(SEARCH("CLETHODIM",K1285)),"Clethodim",IF(ISNUMBER(SEARCH("ABAMECTIN",K1285)),"Abamectin")))))</f>
        <v>Paraquat</v>
      </c>
      <c r="Q1285" t="str">
        <f>VLOOKUP(P1285,[1]Sheet1!$A$1:$C$40,2,FALSE)</f>
        <v>Nuquat</v>
      </c>
      <c r="R1285" t="str">
        <f>VLOOKUP(P1285,[1]Sheet1!$A$1:$C$40,3,FALSE)</f>
        <v>Herbicide</v>
      </c>
    </row>
    <row r="1286" spans="1:18" ht="22" customHeight="1" x14ac:dyDescent="0.3">
      <c r="A1286" s="5">
        <v>43013</v>
      </c>
      <c r="B1286" s="12" t="str">
        <f t="shared" si="318"/>
        <v>October, 2017</v>
      </c>
      <c r="C1286" s="12" t="str">
        <f t="shared" si="319"/>
        <v>October, 2017´</v>
      </c>
      <c r="D1286" s="6" t="s">
        <v>37</v>
      </c>
      <c r="E1286" s="13" t="s">
        <v>1940</v>
      </c>
      <c r="F1286" s="6" t="s">
        <v>408</v>
      </c>
      <c r="G1286" s="6" t="s">
        <v>242</v>
      </c>
      <c r="H1286" s="6" t="s">
        <v>14</v>
      </c>
      <c r="I1286" s="6" t="s">
        <v>15</v>
      </c>
      <c r="J1286" s="6" t="s">
        <v>280</v>
      </c>
      <c r="K1286" s="6" t="s">
        <v>1075</v>
      </c>
      <c r="L1286" s="7">
        <v>77976</v>
      </c>
      <c r="M1286" s="7">
        <v>77.98</v>
      </c>
      <c r="N1286" s="7">
        <v>400000</v>
      </c>
      <c r="O1286">
        <f t="shared" si="309"/>
        <v>5.1297835231353233</v>
      </c>
      <c r="P1286" t="str">
        <f t="shared" si="320"/>
        <v>Paraquat</v>
      </c>
      <c r="Q1286" t="str">
        <f>VLOOKUP(P1286,[1]Sheet1!$A$1:$C$40,2,FALSE)</f>
        <v>Nuquat</v>
      </c>
      <c r="R1286" t="str">
        <f>VLOOKUP(P1286,[1]Sheet1!$A$1:$C$40,3,FALSE)</f>
        <v>Herbicide</v>
      </c>
    </row>
    <row r="1287" spans="1:18" ht="22" customHeight="1" x14ac:dyDescent="0.3">
      <c r="A1287" s="2">
        <v>43012</v>
      </c>
      <c r="B1287" s="12" t="str">
        <f t="shared" si="318"/>
        <v>October, 2017</v>
      </c>
      <c r="C1287" s="12" t="str">
        <f t="shared" si="319"/>
        <v>October, 2017´</v>
      </c>
      <c r="D1287" s="3" t="s">
        <v>37</v>
      </c>
      <c r="E1287" s="9" t="s">
        <v>1940</v>
      </c>
      <c r="F1287" s="3" t="s">
        <v>20</v>
      </c>
      <c r="G1287" s="3" t="s">
        <v>1076</v>
      </c>
      <c r="H1287" s="3" t="s">
        <v>409</v>
      </c>
      <c r="I1287" s="3" t="s">
        <v>926</v>
      </c>
      <c r="J1287" s="3" t="s">
        <v>102</v>
      </c>
      <c r="K1287" s="3" t="s">
        <v>1077</v>
      </c>
      <c r="L1287" s="4">
        <v>28956</v>
      </c>
      <c r="M1287" s="4">
        <v>28.96</v>
      </c>
      <c r="N1287" s="4">
        <v>97900</v>
      </c>
      <c r="O1287">
        <f t="shared" si="309"/>
        <v>3.3809918497029976</v>
      </c>
      <c r="P1287" t="str">
        <f t="shared" ref="P1287" si="321">IF(ISNUMBER(SEARCH("CIPERMET",K1287)),"Cypermethrin",IF(ISNUMBER(SEARCH("MANFIL",K1287)),"Mancozeb",IF(ISNUMBER(SEARCH("ISOPROPYLAMINE",K1287)),"Isopropylamine",IF(ISNUMBER(SEARCH("CARBENDAZIN",K1287)),"Carbendazin",IF(ISNUMBER(SEARCH("CHLORPYRIFOS",K1287)),"Chlorpyrifos","FIX IT")))))</f>
        <v>Isopropylamine</v>
      </c>
      <c r="Q1287" t="str">
        <f>VLOOKUP(P1287,[1]Sheet1!$A$1:$C$40,2,FALSE)</f>
        <v>Not Identified</v>
      </c>
      <c r="R1287" t="str">
        <f>VLOOKUP(P1287,[1]Sheet1!$A$1:$C$40,3,FALSE)</f>
        <v>General Chemical</v>
      </c>
    </row>
    <row r="1288" spans="1:18" ht="22" customHeight="1" x14ac:dyDescent="0.3">
      <c r="A1288" s="5">
        <v>43012</v>
      </c>
      <c r="B1288" s="12" t="str">
        <f t="shared" si="318"/>
        <v>October, 2017</v>
      </c>
      <c r="C1288" s="12" t="str">
        <f t="shared" si="319"/>
        <v>October, 2017´</v>
      </c>
      <c r="D1288" s="6" t="s">
        <v>37</v>
      </c>
      <c r="E1288" s="13" t="s">
        <v>1940</v>
      </c>
      <c r="F1288" s="6" t="s">
        <v>20</v>
      </c>
      <c r="G1288" s="6" t="s">
        <v>449</v>
      </c>
      <c r="H1288" s="6" t="s">
        <v>409</v>
      </c>
      <c r="I1288" s="6" t="s">
        <v>926</v>
      </c>
      <c r="J1288" s="6" t="s">
        <v>102</v>
      </c>
      <c r="K1288" s="6" t="s">
        <v>1047</v>
      </c>
      <c r="L1288" s="7">
        <v>101248</v>
      </c>
      <c r="M1288" s="7">
        <v>101.25</v>
      </c>
      <c r="N1288" s="7">
        <v>342000</v>
      </c>
      <c r="O1288">
        <f t="shared" si="309"/>
        <v>3.3778445006321114</v>
      </c>
      <c r="P1288" t="str">
        <f t="shared" si="317"/>
        <v>Isopropylamine</v>
      </c>
      <c r="Q1288" t="str">
        <f>VLOOKUP(P1288,[1]Sheet1!$A$1:$C$40,2,FALSE)</f>
        <v>Not Identified</v>
      </c>
      <c r="R1288" t="str">
        <f>VLOOKUP(P1288,[1]Sheet1!$A$1:$C$40,3,FALSE)</f>
        <v>General Chemical</v>
      </c>
    </row>
    <row r="1289" spans="1:18" ht="22" customHeight="1" x14ac:dyDescent="0.3">
      <c r="A1289" s="2">
        <v>43011</v>
      </c>
      <c r="B1289" s="12" t="str">
        <f t="shared" si="318"/>
        <v>October, 2017</v>
      </c>
      <c r="C1289" s="12" t="str">
        <f t="shared" si="319"/>
        <v>October, 2017´</v>
      </c>
      <c r="D1289" s="3" t="s">
        <v>37</v>
      </c>
      <c r="E1289" s="9" t="s">
        <v>1940</v>
      </c>
      <c r="F1289" s="3" t="s">
        <v>408</v>
      </c>
      <c r="G1289" s="3" t="s">
        <v>242</v>
      </c>
      <c r="H1289" s="3" t="s">
        <v>243</v>
      </c>
      <c r="I1289" s="3" t="s">
        <v>15</v>
      </c>
      <c r="J1289" s="3" t="s">
        <v>280</v>
      </c>
      <c r="K1289" s="3" t="s">
        <v>1078</v>
      </c>
      <c r="L1289" s="4">
        <v>100644</v>
      </c>
      <c r="M1289" s="4">
        <v>100.64</v>
      </c>
      <c r="N1289" s="4">
        <v>517000</v>
      </c>
      <c r="O1289">
        <f t="shared" si="309"/>
        <v>5.1369182464925878</v>
      </c>
      <c r="P1289" t="str">
        <f t="shared" ref="P1289:P1290" si="322">IF(ISNUMBER(SEARCH("XYLENE",K1289)),"Xylene",IF(ISNUMBER(SEARCH("PARAQUAT",K1289)),"Paraquat",IF(ISNUMBER(SEARCH("LUFENURON",K1289)),"Lufenuron",IF(ISNUMBER(SEARCH("CLETHODIM",K1289)),"Clethodim",IF(ISNUMBER(SEARCH("ABAMECTIN",K1289)),"Abamectin")))))</f>
        <v>Paraquat</v>
      </c>
      <c r="Q1289" t="str">
        <f>VLOOKUP(P1289,[1]Sheet1!$A$1:$C$40,2,FALSE)</f>
        <v>Nuquat</v>
      </c>
      <c r="R1289" t="str">
        <f>VLOOKUP(P1289,[1]Sheet1!$A$1:$C$40,3,FALSE)</f>
        <v>Herbicide</v>
      </c>
    </row>
    <row r="1290" spans="1:18" ht="22" customHeight="1" x14ac:dyDescent="0.3">
      <c r="A1290" s="5">
        <v>43011</v>
      </c>
      <c r="B1290" s="12" t="str">
        <f t="shared" si="318"/>
        <v>October, 2017</v>
      </c>
      <c r="C1290" s="12" t="str">
        <f t="shared" si="319"/>
        <v>October, 2017´</v>
      </c>
      <c r="D1290" s="6" t="s">
        <v>37</v>
      </c>
      <c r="E1290" s="13" t="s">
        <v>1940</v>
      </c>
      <c r="F1290" s="6" t="s">
        <v>408</v>
      </c>
      <c r="G1290" s="6" t="s">
        <v>242</v>
      </c>
      <c r="H1290" s="6" t="s">
        <v>243</v>
      </c>
      <c r="I1290" s="6" t="s">
        <v>15</v>
      </c>
      <c r="J1290" s="6" t="s">
        <v>280</v>
      </c>
      <c r="K1290" s="6" t="s">
        <v>1079</v>
      </c>
      <c r="L1290" s="7">
        <v>150966</v>
      </c>
      <c r="M1290" s="7">
        <v>150.97</v>
      </c>
      <c r="N1290" s="7">
        <v>775000</v>
      </c>
      <c r="O1290">
        <f t="shared" si="309"/>
        <v>5.1336062424651905</v>
      </c>
      <c r="P1290" t="str">
        <f t="shared" si="322"/>
        <v>Paraquat</v>
      </c>
      <c r="Q1290" t="str">
        <f>VLOOKUP(P1290,[1]Sheet1!$A$1:$C$40,2,FALSE)</f>
        <v>Nuquat</v>
      </c>
      <c r="R1290" t="str">
        <f>VLOOKUP(P1290,[1]Sheet1!$A$1:$C$40,3,FALSE)</f>
        <v>Herbicide</v>
      </c>
    </row>
    <row r="1291" spans="1:18" ht="22" customHeight="1" x14ac:dyDescent="0.3">
      <c r="A1291" s="2">
        <v>43010</v>
      </c>
      <c r="B1291" s="12" t="str">
        <f t="shared" si="318"/>
        <v>October, 2017</v>
      </c>
      <c r="C1291" s="12" t="str">
        <f t="shared" si="319"/>
        <v>October, 2017´</v>
      </c>
      <c r="D1291" s="3" t="s">
        <v>37</v>
      </c>
      <c r="E1291" s="9" t="s">
        <v>1940</v>
      </c>
      <c r="F1291" s="3" t="s">
        <v>20</v>
      </c>
      <c r="G1291" s="3" t="s">
        <v>53</v>
      </c>
      <c r="H1291" s="3" t="s">
        <v>14</v>
      </c>
      <c r="I1291" s="3" t="s">
        <v>926</v>
      </c>
      <c r="J1291" s="3" t="s">
        <v>54</v>
      </c>
      <c r="K1291" s="3" t="s">
        <v>1080</v>
      </c>
      <c r="L1291" s="4">
        <v>23220</v>
      </c>
      <c r="M1291" s="4">
        <v>23.22</v>
      </c>
      <c r="N1291" s="4">
        <v>363000</v>
      </c>
      <c r="O1291">
        <f t="shared" si="309"/>
        <v>15.633074935400517</v>
      </c>
      <c r="P1291" t="s">
        <v>1914</v>
      </c>
      <c r="Q1291" t="str">
        <f>VLOOKUP(P1291,[1]Sheet1!$A$1:$C$40,2,FALSE)</f>
        <v>Fluazinan Pestanal</v>
      </c>
      <c r="R1291" t="str">
        <f>VLOOKUP(P1291,[1]Sheet1!$A$1:$C$40,3,FALSE)</f>
        <v>Fungicide</v>
      </c>
    </row>
    <row r="1292" spans="1:18" ht="22" customHeight="1" x14ac:dyDescent="0.3">
      <c r="A1292" s="5">
        <v>43010</v>
      </c>
      <c r="B1292" s="12" t="str">
        <f t="shared" si="318"/>
        <v>October, 2017</v>
      </c>
      <c r="C1292" s="12" t="str">
        <f t="shared" si="319"/>
        <v>October, 2017´</v>
      </c>
      <c r="D1292" s="6" t="s">
        <v>37</v>
      </c>
      <c r="E1292" s="13" t="s">
        <v>1940</v>
      </c>
      <c r="F1292" s="6" t="s">
        <v>20</v>
      </c>
      <c r="G1292" s="6" t="s">
        <v>42</v>
      </c>
      <c r="H1292" s="6" t="s">
        <v>43</v>
      </c>
      <c r="I1292" s="6" t="s">
        <v>812</v>
      </c>
      <c r="J1292" s="6" t="s">
        <v>44</v>
      </c>
      <c r="K1292" s="6" t="s">
        <v>1081</v>
      </c>
      <c r="L1292" s="7">
        <v>105931</v>
      </c>
      <c r="M1292" s="7">
        <v>105.93</v>
      </c>
      <c r="N1292" s="7">
        <v>4037000</v>
      </c>
      <c r="O1292">
        <f t="shared" si="309"/>
        <v>38.109712926338844</v>
      </c>
      <c r="P1292" s="11" t="s">
        <v>1922</v>
      </c>
      <c r="Q1292" t="str">
        <f>VLOOKUP(P1292,[1]Sheet1!$A$1:$C$40,2,FALSE)</f>
        <v>Agripec</v>
      </c>
      <c r="R1292" t="str">
        <f>VLOOKUP(P1292,[1]Sheet1!$A$1:$C$40,3,FALSE)</f>
        <v>Pesticide</v>
      </c>
    </row>
    <row r="1293" spans="1:18" ht="22" customHeight="1" x14ac:dyDescent="0.3">
      <c r="A1293" s="5">
        <v>43008</v>
      </c>
      <c r="B1293" s="12" t="str">
        <f t="shared" si="318"/>
        <v>September, 2017</v>
      </c>
      <c r="C1293" s="12" t="str">
        <f t="shared" si="319"/>
        <v>September, 2017´</v>
      </c>
      <c r="D1293" s="6" t="s">
        <v>37</v>
      </c>
      <c r="E1293" s="9" t="s">
        <v>1940</v>
      </c>
      <c r="F1293" s="6" t="s">
        <v>408</v>
      </c>
      <c r="G1293" s="6" t="s">
        <v>203</v>
      </c>
      <c r="H1293" s="6" t="s">
        <v>39</v>
      </c>
      <c r="I1293" s="6" t="s">
        <v>15</v>
      </c>
      <c r="J1293" s="6" t="s">
        <v>204</v>
      </c>
      <c r="K1293" s="6" t="s">
        <v>1082</v>
      </c>
      <c r="L1293" s="7">
        <v>119040</v>
      </c>
      <c r="M1293" s="7">
        <v>119.04</v>
      </c>
      <c r="N1293" s="7">
        <v>450000</v>
      </c>
      <c r="O1293">
        <f t="shared" si="309"/>
        <v>3.780241935483871</v>
      </c>
      <c r="P1293" t="str">
        <f t="shared" ref="P1293:P1295" si="323">IF(ISNUMBER(SEARCH("CIPERMET",K1293)),"Cypermethrin",IF(ISNUMBER(SEARCH("MANFIL",K1293)),"Mancozeb",IF(ISNUMBER(SEARCH("ISOPROPYLAMINE",K1293)),"Isopropylamine",IF(ISNUMBER(SEARCH("CARBENDAZIN",K1293)),"Carbendazin",IF(ISNUMBER(SEARCH("CHLORPYRIFOS",K1293)),"Chlorpyrifos","FIX IT")))))</f>
        <v>Mancozeb</v>
      </c>
      <c r="Q1293" t="str">
        <f>VLOOKUP(P1293,[1]Sheet1!$A$1:$C$40,2,FALSE)</f>
        <v>Manfill 800 WP</v>
      </c>
      <c r="R1293" t="str">
        <f>VLOOKUP(P1293,[1]Sheet1!$A$1:$C$40,3,FALSE)</f>
        <v>Fungicide</v>
      </c>
    </row>
    <row r="1294" spans="1:18" ht="22" customHeight="1" x14ac:dyDescent="0.3">
      <c r="A1294" s="2">
        <v>43008</v>
      </c>
      <c r="B1294" s="12" t="str">
        <f t="shared" si="318"/>
        <v>September, 2017</v>
      </c>
      <c r="C1294" s="12" t="str">
        <f t="shared" si="319"/>
        <v>September, 2017´</v>
      </c>
      <c r="D1294" s="3" t="s">
        <v>37</v>
      </c>
      <c r="E1294" s="13" t="s">
        <v>1940</v>
      </c>
      <c r="F1294" s="3" t="s">
        <v>20</v>
      </c>
      <c r="G1294" s="3" t="s">
        <v>1083</v>
      </c>
      <c r="H1294" s="3" t="s">
        <v>409</v>
      </c>
      <c r="I1294" s="3" t="s">
        <v>926</v>
      </c>
      <c r="J1294" s="3" t="s">
        <v>102</v>
      </c>
      <c r="K1294" s="3" t="s">
        <v>1084</v>
      </c>
      <c r="L1294" s="4">
        <v>101175</v>
      </c>
      <c r="M1294" s="4">
        <v>101.18</v>
      </c>
      <c r="N1294" s="4">
        <v>331000</v>
      </c>
      <c r="O1294">
        <f t="shared" si="309"/>
        <v>3.2715591796392389</v>
      </c>
      <c r="P1294" t="str">
        <f t="shared" si="323"/>
        <v>Isopropylamine</v>
      </c>
      <c r="Q1294" t="str">
        <f>VLOOKUP(P1294,[1]Sheet1!$A$1:$C$40,2,FALSE)</f>
        <v>Not Identified</v>
      </c>
      <c r="R1294" t="str">
        <f>VLOOKUP(P1294,[1]Sheet1!$A$1:$C$40,3,FALSE)</f>
        <v>General Chemical</v>
      </c>
    </row>
    <row r="1295" spans="1:18" ht="22" customHeight="1" x14ac:dyDescent="0.3">
      <c r="A1295" s="2">
        <v>43008</v>
      </c>
      <c r="B1295" s="12" t="str">
        <f t="shared" si="318"/>
        <v>September, 2017</v>
      </c>
      <c r="C1295" s="12" t="str">
        <f t="shared" si="319"/>
        <v>September, 2017´</v>
      </c>
      <c r="D1295" s="3" t="s">
        <v>37</v>
      </c>
      <c r="E1295" s="9" t="s">
        <v>1940</v>
      </c>
      <c r="F1295" s="3" t="s">
        <v>408</v>
      </c>
      <c r="G1295" s="3" t="s">
        <v>203</v>
      </c>
      <c r="H1295" s="3" t="s">
        <v>39</v>
      </c>
      <c r="I1295" s="3" t="s">
        <v>15</v>
      </c>
      <c r="J1295" s="3" t="s">
        <v>204</v>
      </c>
      <c r="K1295" s="3" t="s">
        <v>1085</v>
      </c>
      <c r="L1295" s="4">
        <v>33120</v>
      </c>
      <c r="M1295" s="4">
        <v>33.119999999999997</v>
      </c>
      <c r="N1295" s="4">
        <v>125000</v>
      </c>
      <c r="O1295">
        <f t="shared" si="309"/>
        <v>3.7741545893719808</v>
      </c>
      <c r="P1295" t="str">
        <f t="shared" si="323"/>
        <v>Mancozeb</v>
      </c>
      <c r="Q1295" t="str">
        <f>VLOOKUP(P1295,[1]Sheet1!$A$1:$C$40,2,FALSE)</f>
        <v>Manfill 800 WP</v>
      </c>
      <c r="R1295" t="str">
        <f>VLOOKUP(P1295,[1]Sheet1!$A$1:$C$40,3,FALSE)</f>
        <v>Fungicide</v>
      </c>
    </row>
    <row r="1296" spans="1:18" ht="22" customHeight="1" x14ac:dyDescent="0.3">
      <c r="A1296" s="5">
        <v>43008</v>
      </c>
      <c r="B1296" s="12" t="str">
        <f t="shared" si="318"/>
        <v>September, 2017</v>
      </c>
      <c r="C1296" s="12" t="str">
        <f t="shared" si="319"/>
        <v>September, 2017´</v>
      </c>
      <c r="D1296" s="6" t="s">
        <v>37</v>
      </c>
      <c r="E1296" s="13" t="s">
        <v>1940</v>
      </c>
      <c r="F1296" s="6" t="s">
        <v>20</v>
      </c>
      <c r="G1296" s="6" t="s">
        <v>1083</v>
      </c>
      <c r="H1296" s="6" t="s">
        <v>409</v>
      </c>
      <c r="I1296" s="6" t="s">
        <v>926</v>
      </c>
      <c r="J1296" s="6" t="s">
        <v>102</v>
      </c>
      <c r="K1296" s="6" t="s">
        <v>1086</v>
      </c>
      <c r="L1296" s="7">
        <v>71983</v>
      </c>
      <c r="M1296" s="7">
        <v>71.98</v>
      </c>
      <c r="N1296" s="7">
        <v>236000</v>
      </c>
      <c r="O1296">
        <f t="shared" si="309"/>
        <v>3.2785518803050722</v>
      </c>
      <c r="P1296" t="str">
        <f t="shared" si="317"/>
        <v>Isopropylamine</v>
      </c>
      <c r="Q1296" t="str">
        <f>VLOOKUP(P1296,[1]Sheet1!$A$1:$C$40,2,FALSE)</f>
        <v>Not Identified</v>
      </c>
      <c r="R1296" t="str">
        <f>VLOOKUP(P1296,[1]Sheet1!$A$1:$C$40,3,FALSE)</f>
        <v>General Chemical</v>
      </c>
    </row>
    <row r="1297" spans="1:18" ht="22" customHeight="1" x14ac:dyDescent="0.3">
      <c r="A1297" s="5">
        <v>43008</v>
      </c>
      <c r="B1297" s="12" t="str">
        <f t="shared" si="318"/>
        <v>September, 2017</v>
      </c>
      <c r="C1297" s="12" t="str">
        <f t="shared" si="319"/>
        <v>September, 2017´</v>
      </c>
      <c r="D1297" s="6" t="s">
        <v>37</v>
      </c>
      <c r="E1297" s="9" t="s">
        <v>1940</v>
      </c>
      <c r="F1297" s="6" t="s">
        <v>408</v>
      </c>
      <c r="G1297" s="6" t="s">
        <v>203</v>
      </c>
      <c r="H1297" s="6" t="s">
        <v>39</v>
      </c>
      <c r="I1297" s="6" t="s">
        <v>15</v>
      </c>
      <c r="J1297" s="6" t="s">
        <v>204</v>
      </c>
      <c r="K1297" s="6" t="s">
        <v>1087</v>
      </c>
      <c r="L1297" s="7">
        <v>119040</v>
      </c>
      <c r="M1297" s="7">
        <v>119.04</v>
      </c>
      <c r="N1297" s="7">
        <v>450000</v>
      </c>
      <c r="O1297">
        <f t="shared" si="309"/>
        <v>3.780241935483871</v>
      </c>
      <c r="P1297" t="str">
        <f>IF(ISNUMBER(SEARCH("CIPERMET",K1297)),"Cypermethrin",IF(ISNUMBER(SEARCH("MANFIL",K1297)),"Mancozeb",IF(ISNUMBER(SEARCH("ISOPROPYLAMINE",K1297)),"Isopropylamine",IF(ISNUMBER(SEARCH("CARBENDAZIN",K1297)),"Carbendazin",IF(ISNUMBER(SEARCH("CHLORPYRIFOS",K1297)),"Chlorpyrifos","FIX IT")))))</f>
        <v>Mancozeb</v>
      </c>
      <c r="Q1297" t="str">
        <f>VLOOKUP(P1297,[1]Sheet1!$A$1:$C$40,2,FALSE)</f>
        <v>Manfill 800 WP</v>
      </c>
      <c r="R1297" t="str">
        <f>VLOOKUP(P1297,[1]Sheet1!$A$1:$C$40,3,FALSE)</f>
        <v>Fungicide</v>
      </c>
    </row>
    <row r="1298" spans="1:18" ht="22" customHeight="1" x14ac:dyDescent="0.3">
      <c r="A1298" s="2">
        <v>43007</v>
      </c>
      <c r="B1298" s="12" t="str">
        <f t="shared" si="318"/>
        <v>September, 2017</v>
      </c>
      <c r="C1298" s="12" t="str">
        <f t="shared" si="319"/>
        <v>September, 2017´</v>
      </c>
      <c r="D1298" s="3" t="s">
        <v>37</v>
      </c>
      <c r="E1298" s="13" t="s">
        <v>1940</v>
      </c>
      <c r="F1298" s="3" t="s">
        <v>20</v>
      </c>
      <c r="G1298" s="3" t="s">
        <v>579</v>
      </c>
      <c r="H1298" s="3" t="s">
        <v>28</v>
      </c>
      <c r="I1298" s="3" t="s">
        <v>21</v>
      </c>
      <c r="J1298" s="3" t="s">
        <v>29</v>
      </c>
      <c r="K1298" s="3" t="s">
        <v>1088</v>
      </c>
      <c r="L1298" s="4">
        <v>81840</v>
      </c>
      <c r="M1298" s="4">
        <v>81.84</v>
      </c>
      <c r="N1298" s="4">
        <v>586000</v>
      </c>
      <c r="O1298">
        <f t="shared" si="309"/>
        <v>7.1603128054740957</v>
      </c>
      <c r="P1298" t="str">
        <f t="shared" si="317"/>
        <v>2,4-Dichlorophenoxyacetic acid</v>
      </c>
      <c r="Q1298" t="str">
        <f>VLOOKUP(P1298,[1]Sheet1!$A$1:$C$40,2,FALSE)</f>
        <v>2,4 D</v>
      </c>
      <c r="R1298" t="str">
        <f>VLOOKUP(P1298,[1]Sheet1!$A$1:$C$40,3,FALSE)</f>
        <v>Herbicide</v>
      </c>
    </row>
    <row r="1299" spans="1:18" ht="22" customHeight="1" x14ac:dyDescent="0.3">
      <c r="A1299" s="5">
        <v>43006</v>
      </c>
      <c r="B1299" s="12" t="str">
        <f t="shared" si="318"/>
        <v>September, 2017</v>
      </c>
      <c r="C1299" s="12" t="str">
        <f t="shared" si="319"/>
        <v>September, 2017´</v>
      </c>
      <c r="D1299" s="6" t="s">
        <v>37</v>
      </c>
      <c r="E1299" s="9" t="s">
        <v>1940</v>
      </c>
      <c r="F1299" s="6" t="s">
        <v>20</v>
      </c>
      <c r="G1299" s="6" t="s">
        <v>579</v>
      </c>
      <c r="H1299" s="6" t="s">
        <v>28</v>
      </c>
      <c r="I1299" s="6" t="s">
        <v>21</v>
      </c>
      <c r="J1299" s="6" t="s">
        <v>29</v>
      </c>
      <c r="K1299" s="6" t="s">
        <v>1089</v>
      </c>
      <c r="L1299" s="7">
        <v>129304</v>
      </c>
      <c r="M1299" s="7">
        <v>129.30000000000001</v>
      </c>
      <c r="N1299" s="7">
        <v>926000</v>
      </c>
      <c r="O1299">
        <f t="shared" si="309"/>
        <v>7.1614180535791627</v>
      </c>
      <c r="P1299" t="str">
        <f t="shared" si="317"/>
        <v>2,4-Dichlorophenoxyacetic acid</v>
      </c>
      <c r="Q1299" t="str">
        <f>VLOOKUP(P1299,[1]Sheet1!$A$1:$C$40,2,FALSE)</f>
        <v>2,4 D</v>
      </c>
      <c r="R1299" t="str">
        <f>VLOOKUP(P1299,[1]Sheet1!$A$1:$C$40,3,FALSE)</f>
        <v>Herbicide</v>
      </c>
    </row>
    <row r="1300" spans="1:18" ht="22" customHeight="1" x14ac:dyDescent="0.3">
      <c r="A1300" s="2">
        <v>43006</v>
      </c>
      <c r="B1300" s="12" t="str">
        <f t="shared" si="318"/>
        <v>September, 2017</v>
      </c>
      <c r="C1300" s="12" t="str">
        <f t="shared" si="319"/>
        <v>September, 2017´</v>
      </c>
      <c r="D1300" s="3" t="s">
        <v>37</v>
      </c>
      <c r="E1300" s="13" t="s">
        <v>1940</v>
      </c>
      <c r="F1300" s="3" t="s">
        <v>20</v>
      </c>
      <c r="G1300" s="3" t="s">
        <v>53</v>
      </c>
      <c r="H1300" s="3" t="s">
        <v>14</v>
      </c>
      <c r="I1300" s="3" t="s">
        <v>926</v>
      </c>
      <c r="J1300" s="3" t="s">
        <v>54</v>
      </c>
      <c r="K1300" s="3" t="s">
        <v>1090</v>
      </c>
      <c r="L1300" s="4">
        <v>11610</v>
      </c>
      <c r="M1300" s="4">
        <v>11.61</v>
      </c>
      <c r="N1300" s="4">
        <v>190000</v>
      </c>
      <c r="O1300">
        <f t="shared" si="309"/>
        <v>16.365202411714041</v>
      </c>
      <c r="P1300" t="s">
        <v>1914</v>
      </c>
      <c r="Q1300" t="str">
        <f>VLOOKUP(P1300,[1]Sheet1!$A$1:$C$40,2,FALSE)</f>
        <v>Fluazinan Pestanal</v>
      </c>
      <c r="R1300" t="str">
        <f>VLOOKUP(P1300,[1]Sheet1!$A$1:$C$40,3,FALSE)</f>
        <v>Fungicide</v>
      </c>
    </row>
    <row r="1301" spans="1:18" ht="22" customHeight="1" x14ac:dyDescent="0.3">
      <c r="A1301" s="5">
        <v>43006</v>
      </c>
      <c r="B1301" s="12" t="str">
        <f t="shared" si="318"/>
        <v>September, 2017</v>
      </c>
      <c r="C1301" s="12" t="str">
        <f t="shared" si="319"/>
        <v>September, 2017´</v>
      </c>
      <c r="D1301" s="6" t="s">
        <v>37</v>
      </c>
      <c r="E1301" s="9" t="s">
        <v>1940</v>
      </c>
      <c r="F1301" s="6" t="s">
        <v>20</v>
      </c>
      <c r="G1301" s="6" t="s">
        <v>80</v>
      </c>
      <c r="H1301" s="6" t="s">
        <v>81</v>
      </c>
      <c r="I1301" s="6" t="s">
        <v>926</v>
      </c>
      <c r="J1301" s="6" t="s">
        <v>1091</v>
      </c>
      <c r="K1301" s="6" t="s">
        <v>1092</v>
      </c>
      <c r="L1301" s="7">
        <v>93000</v>
      </c>
      <c r="M1301" s="7">
        <v>93</v>
      </c>
      <c r="N1301" s="7">
        <v>143000</v>
      </c>
      <c r="O1301">
        <f t="shared" si="309"/>
        <v>1.5376344086021505</v>
      </c>
      <c r="P1301" t="str">
        <f t="shared" ref="P1301:P1306" si="324">IF(ISNUMBER(SEARCH("TRITON",K1301)),"Surfactant",IF(ISNUMBER(SEARCH("DIMETHYLAMINE",K1301)),"Dimethylamine",IF(ISNUMBER(SEARCH("FLUAZINAN",K1301)),"Fluazinan","FIX IT")))</f>
        <v>Dimethylamine</v>
      </c>
      <c r="Q1301" t="str">
        <f>VLOOKUP(P1301,[1]Sheet1!$A$1:$C$40,2,FALSE)</f>
        <v>Not Identified</v>
      </c>
      <c r="R1301" t="str">
        <f>VLOOKUP(P1301,[1]Sheet1!$A$1:$C$40,3,FALSE)</f>
        <v>General Chemical</v>
      </c>
    </row>
    <row r="1302" spans="1:18" ht="22" customHeight="1" x14ac:dyDescent="0.3">
      <c r="A1302" s="2">
        <v>43005</v>
      </c>
      <c r="B1302" s="12" t="str">
        <f t="shared" si="318"/>
        <v>September, 2017</v>
      </c>
      <c r="C1302" s="12" t="str">
        <f t="shared" si="319"/>
        <v>September, 2017´</v>
      </c>
      <c r="D1302" s="3" t="s">
        <v>37</v>
      </c>
      <c r="E1302" s="13" t="s">
        <v>1940</v>
      </c>
      <c r="F1302" s="3" t="s">
        <v>20</v>
      </c>
      <c r="G1302" s="3" t="s">
        <v>663</v>
      </c>
      <c r="H1302" s="3" t="s">
        <v>87</v>
      </c>
      <c r="I1302" s="3" t="s">
        <v>926</v>
      </c>
      <c r="J1302" s="3" t="s">
        <v>137</v>
      </c>
      <c r="K1302" s="3" t="s">
        <v>1093</v>
      </c>
      <c r="L1302" s="4">
        <v>131920</v>
      </c>
      <c r="M1302" s="4">
        <v>131.91999999999999</v>
      </c>
      <c r="N1302" s="4">
        <v>154000</v>
      </c>
      <c r="O1302">
        <f t="shared" si="309"/>
        <v>1.16737416616131</v>
      </c>
      <c r="P1302" t="str">
        <f t="shared" si="324"/>
        <v>Dimethylamine</v>
      </c>
      <c r="Q1302" t="str">
        <f>VLOOKUP(P1302,[1]Sheet1!$A$1:$C$40,2,FALSE)</f>
        <v>Not Identified</v>
      </c>
      <c r="R1302" t="str">
        <f>VLOOKUP(P1302,[1]Sheet1!$A$1:$C$40,3,FALSE)</f>
        <v>General Chemical</v>
      </c>
    </row>
    <row r="1303" spans="1:18" ht="22" customHeight="1" x14ac:dyDescent="0.3">
      <c r="A1303" s="5">
        <v>43004</v>
      </c>
      <c r="B1303" s="12" t="str">
        <f t="shared" si="318"/>
        <v>September, 2017</v>
      </c>
      <c r="C1303" s="12" t="str">
        <f t="shared" si="319"/>
        <v>September, 2017´</v>
      </c>
      <c r="D1303" s="6" t="s">
        <v>37</v>
      </c>
      <c r="E1303" s="9" t="s">
        <v>1940</v>
      </c>
      <c r="F1303" s="6" t="s">
        <v>20</v>
      </c>
      <c r="G1303" s="6" t="s">
        <v>42</v>
      </c>
      <c r="H1303" s="6" t="s">
        <v>43</v>
      </c>
      <c r="I1303" s="6" t="s">
        <v>812</v>
      </c>
      <c r="J1303" s="6" t="s">
        <v>44</v>
      </c>
      <c r="K1303" s="6" t="s">
        <v>1094</v>
      </c>
      <c r="L1303" s="7">
        <v>148327</v>
      </c>
      <c r="M1303" s="7">
        <v>148.33000000000001</v>
      </c>
      <c r="N1303" s="7">
        <v>5929000</v>
      </c>
      <c r="O1303">
        <f t="shared" si="309"/>
        <v>39.972493207575155</v>
      </c>
      <c r="P1303" s="11" t="s">
        <v>1922</v>
      </c>
      <c r="Q1303" t="str">
        <f>VLOOKUP(P1303,[1]Sheet1!$A$1:$C$40,2,FALSE)</f>
        <v>Agripec</v>
      </c>
      <c r="R1303" t="str">
        <f>VLOOKUP(P1303,[1]Sheet1!$A$1:$C$40,3,FALSE)</f>
        <v>Pesticide</v>
      </c>
    </row>
    <row r="1304" spans="1:18" ht="22" customHeight="1" x14ac:dyDescent="0.3">
      <c r="A1304" s="2">
        <v>43001</v>
      </c>
      <c r="B1304" s="12" t="str">
        <f t="shared" si="318"/>
        <v>September, 2017</v>
      </c>
      <c r="C1304" s="12" t="str">
        <f t="shared" si="319"/>
        <v>September, 2017´</v>
      </c>
      <c r="D1304" s="3" t="s">
        <v>37</v>
      </c>
      <c r="E1304" s="13" t="s">
        <v>1940</v>
      </c>
      <c r="F1304" s="3" t="s">
        <v>20</v>
      </c>
      <c r="G1304" s="3" t="s">
        <v>967</v>
      </c>
      <c r="H1304" s="3" t="s">
        <v>1095</v>
      </c>
      <c r="I1304" s="3" t="s">
        <v>21</v>
      </c>
      <c r="J1304" s="3" t="s">
        <v>969</v>
      </c>
      <c r="K1304" s="3" t="s">
        <v>1096</v>
      </c>
      <c r="L1304" s="4">
        <v>86685</v>
      </c>
      <c r="M1304" s="4">
        <v>86.68</v>
      </c>
      <c r="N1304" s="4">
        <v>994000</v>
      </c>
      <c r="O1304">
        <f t="shared" si="309"/>
        <v>11.466805098921382</v>
      </c>
      <c r="P1304" s="11" t="s">
        <v>1928</v>
      </c>
      <c r="Q1304" t="str">
        <f>VLOOKUP(P1304,[1]Sheet1!$A$1:$C$40,2,FALSE)</f>
        <v>Not Identified</v>
      </c>
      <c r="R1304" t="str">
        <f>VLOOKUP(P1304,[1]Sheet1!$A$1:$C$40,3,FALSE)</f>
        <v>General Chemical</v>
      </c>
    </row>
    <row r="1305" spans="1:18" ht="22" customHeight="1" x14ac:dyDescent="0.3">
      <c r="A1305" s="5">
        <v>42999</v>
      </c>
      <c r="B1305" s="12" t="str">
        <f t="shared" si="318"/>
        <v>September, 2017</v>
      </c>
      <c r="C1305" s="12" t="str">
        <f t="shared" si="319"/>
        <v>September, 2017´</v>
      </c>
      <c r="D1305" s="6" t="s">
        <v>37</v>
      </c>
      <c r="E1305" s="9" t="s">
        <v>1940</v>
      </c>
      <c r="F1305" s="6" t="s">
        <v>20</v>
      </c>
      <c r="G1305" s="6" t="s">
        <v>967</v>
      </c>
      <c r="H1305" s="6" t="s">
        <v>968</v>
      </c>
      <c r="I1305" s="6" t="s">
        <v>21</v>
      </c>
      <c r="J1305" s="6" t="s">
        <v>969</v>
      </c>
      <c r="K1305" s="6" t="s">
        <v>1097</v>
      </c>
      <c r="L1305" s="7">
        <v>86685</v>
      </c>
      <c r="M1305" s="7">
        <v>86.68</v>
      </c>
      <c r="N1305" s="7">
        <v>994000</v>
      </c>
      <c r="O1305">
        <f t="shared" si="309"/>
        <v>11.466805098921382</v>
      </c>
      <c r="P1305" s="11" t="s">
        <v>1928</v>
      </c>
      <c r="Q1305" t="str">
        <f>VLOOKUP(P1305,[1]Sheet1!$A$1:$C$40,2,FALSE)</f>
        <v>Not Identified</v>
      </c>
      <c r="R1305" t="str">
        <f>VLOOKUP(P1305,[1]Sheet1!$A$1:$C$40,3,FALSE)</f>
        <v>General Chemical</v>
      </c>
    </row>
    <row r="1306" spans="1:18" ht="22" customHeight="1" x14ac:dyDescent="0.3">
      <c r="A1306" s="2">
        <v>42998</v>
      </c>
      <c r="B1306" s="12" t="str">
        <f t="shared" si="318"/>
        <v>September, 2017</v>
      </c>
      <c r="C1306" s="12" t="str">
        <f t="shared" si="319"/>
        <v>September, 2017´</v>
      </c>
      <c r="D1306" s="3" t="s">
        <v>37</v>
      </c>
      <c r="E1306" s="13" t="s">
        <v>1940</v>
      </c>
      <c r="F1306" s="3" t="s">
        <v>20</v>
      </c>
      <c r="G1306" s="3" t="s">
        <v>649</v>
      </c>
      <c r="H1306" s="3" t="s">
        <v>73</v>
      </c>
      <c r="I1306" s="3" t="s">
        <v>21</v>
      </c>
      <c r="J1306" s="3" t="s">
        <v>587</v>
      </c>
      <c r="K1306" s="3" t="s">
        <v>1098</v>
      </c>
      <c r="L1306" s="4">
        <v>34754</v>
      </c>
      <c r="M1306" s="4">
        <v>34.75</v>
      </c>
      <c r="N1306" s="4">
        <v>103000</v>
      </c>
      <c r="O1306">
        <f t="shared" si="309"/>
        <v>2.9636876330782069</v>
      </c>
      <c r="P1306" t="str">
        <f t="shared" si="324"/>
        <v>Surfactant</v>
      </c>
      <c r="Q1306" t="str">
        <f>VLOOKUP(P1306,[1]Sheet1!$A$1:$C$40,2,FALSE)</f>
        <v>Triton</v>
      </c>
      <c r="R1306" t="str">
        <f>VLOOKUP(P1306,[1]Sheet1!$A$1:$C$40,3,FALSE)</f>
        <v>Surfactant</v>
      </c>
    </row>
    <row r="1307" spans="1:18" ht="22" customHeight="1" x14ac:dyDescent="0.3">
      <c r="A1307" s="5">
        <v>42997</v>
      </c>
      <c r="B1307" s="12" t="str">
        <f t="shared" si="318"/>
        <v>September, 2017</v>
      </c>
      <c r="C1307" s="12" t="str">
        <f t="shared" si="319"/>
        <v>September, 2017´</v>
      </c>
      <c r="D1307" s="6" t="s">
        <v>37</v>
      </c>
      <c r="E1307" s="9" t="s">
        <v>1940</v>
      </c>
      <c r="F1307" s="6" t="s">
        <v>20</v>
      </c>
      <c r="G1307" s="6" t="s">
        <v>42</v>
      </c>
      <c r="H1307" s="6" t="s">
        <v>43</v>
      </c>
      <c r="I1307" s="6" t="s">
        <v>812</v>
      </c>
      <c r="J1307" s="6" t="s">
        <v>44</v>
      </c>
      <c r="K1307" s="6" t="s">
        <v>1099</v>
      </c>
      <c r="L1307" s="7">
        <v>169504</v>
      </c>
      <c r="M1307" s="7">
        <v>169.5</v>
      </c>
      <c r="N1307" s="7">
        <v>6776000</v>
      </c>
      <c r="O1307">
        <f t="shared" si="309"/>
        <v>39.975457806305457</v>
      </c>
      <c r="P1307" s="11" t="s">
        <v>1922</v>
      </c>
      <c r="Q1307" t="str">
        <f>VLOOKUP(P1307,[1]Sheet1!$A$1:$C$40,2,FALSE)</f>
        <v>Agripec</v>
      </c>
      <c r="R1307" t="str">
        <f>VLOOKUP(P1307,[1]Sheet1!$A$1:$C$40,3,FALSE)</f>
        <v>Pesticide</v>
      </c>
    </row>
    <row r="1308" spans="1:18" ht="22" customHeight="1" x14ac:dyDescent="0.3">
      <c r="A1308" s="5">
        <v>42996</v>
      </c>
      <c r="B1308" s="12" t="str">
        <f t="shared" si="318"/>
        <v>September, 2017</v>
      </c>
      <c r="C1308" s="12" t="str">
        <f t="shared" si="319"/>
        <v>September, 2017´</v>
      </c>
      <c r="D1308" s="6" t="s">
        <v>37</v>
      </c>
      <c r="E1308" s="13" t="s">
        <v>1940</v>
      </c>
      <c r="F1308" s="6" t="s">
        <v>20</v>
      </c>
      <c r="G1308" s="6" t="s">
        <v>171</v>
      </c>
      <c r="H1308" s="6" t="s">
        <v>34</v>
      </c>
      <c r="I1308" s="6" t="s">
        <v>926</v>
      </c>
      <c r="J1308" s="6" t="s">
        <v>35</v>
      </c>
      <c r="K1308" s="6" t="s">
        <v>1100</v>
      </c>
      <c r="L1308" s="7">
        <v>45264</v>
      </c>
      <c r="M1308" s="7">
        <v>45.26</v>
      </c>
      <c r="N1308" s="7">
        <v>1159000</v>
      </c>
      <c r="O1308">
        <f t="shared" si="309"/>
        <v>25.605337575114881</v>
      </c>
      <c r="P1308" t="str">
        <f t="shared" si="315"/>
        <v>Imidacloprid</v>
      </c>
      <c r="Q1308" t="str">
        <f>VLOOKUP(P1308,[1]Sheet1!$A$1:$C$40,2,FALSE)</f>
        <v>Nuprid</v>
      </c>
      <c r="R1308" t="str">
        <f>VLOOKUP(P1308,[1]Sheet1!$A$1:$C$40,3,FALSE)</f>
        <v>Insecticide</v>
      </c>
    </row>
    <row r="1309" spans="1:18" ht="22" customHeight="1" x14ac:dyDescent="0.3">
      <c r="A1309" s="5">
        <v>42996</v>
      </c>
      <c r="B1309" s="12" t="str">
        <f t="shared" si="318"/>
        <v>September, 2017</v>
      </c>
      <c r="C1309" s="12" t="str">
        <f t="shared" si="319"/>
        <v>September, 2017´</v>
      </c>
      <c r="D1309" s="6" t="s">
        <v>37</v>
      </c>
      <c r="E1309" s="9" t="s">
        <v>1940</v>
      </c>
      <c r="F1309" s="6" t="s">
        <v>20</v>
      </c>
      <c r="G1309" s="6" t="s">
        <v>171</v>
      </c>
      <c r="H1309" s="6" t="s">
        <v>34</v>
      </c>
      <c r="I1309" s="6" t="s">
        <v>926</v>
      </c>
      <c r="J1309" s="6" t="s">
        <v>35</v>
      </c>
      <c r="K1309" s="6" t="s">
        <v>1100</v>
      </c>
      <c r="L1309" s="7">
        <v>45984</v>
      </c>
      <c r="M1309" s="7">
        <v>45.98</v>
      </c>
      <c r="N1309" s="7">
        <v>1177000</v>
      </c>
      <c r="O1309">
        <f t="shared" si="309"/>
        <v>25.595859429366737</v>
      </c>
      <c r="P1309" t="str">
        <f t="shared" si="315"/>
        <v>Imidacloprid</v>
      </c>
      <c r="Q1309" t="str">
        <f>VLOOKUP(P1309,[1]Sheet1!$A$1:$C$40,2,FALSE)</f>
        <v>Nuprid</v>
      </c>
      <c r="R1309" t="str">
        <f>VLOOKUP(P1309,[1]Sheet1!$A$1:$C$40,3,FALSE)</f>
        <v>Insecticide</v>
      </c>
    </row>
    <row r="1310" spans="1:18" ht="22" customHeight="1" x14ac:dyDescent="0.3">
      <c r="A1310" s="2">
        <v>42995</v>
      </c>
      <c r="B1310" s="12" t="str">
        <f t="shared" si="318"/>
        <v>September, 2017</v>
      </c>
      <c r="C1310" s="12" t="str">
        <f t="shared" si="319"/>
        <v>September, 2017´</v>
      </c>
      <c r="D1310" s="3" t="s">
        <v>37</v>
      </c>
      <c r="E1310" s="13" t="s">
        <v>1940</v>
      </c>
      <c r="F1310" s="3" t="s">
        <v>408</v>
      </c>
      <c r="G1310" s="3" t="s">
        <v>792</v>
      </c>
      <c r="H1310" s="3" t="s">
        <v>14</v>
      </c>
      <c r="I1310" s="3" t="s">
        <v>15</v>
      </c>
      <c r="J1310" s="3" t="s">
        <v>18</v>
      </c>
      <c r="K1310" s="3" t="s">
        <v>1101</v>
      </c>
      <c r="L1310" s="4">
        <v>110880</v>
      </c>
      <c r="M1310" s="4">
        <v>110.88</v>
      </c>
      <c r="N1310" s="4">
        <v>533000</v>
      </c>
      <c r="O1310">
        <f t="shared" si="309"/>
        <v>4.8069985569985567</v>
      </c>
      <c r="P1310" t="str">
        <f t="shared" si="315"/>
        <v>Nicosulfuron</v>
      </c>
      <c r="Q1310" t="str">
        <f>VLOOKUP(P1310,[1]Sheet1!$A$1:$C$40,2,FALSE)</f>
        <v>Nippon 40</v>
      </c>
      <c r="R1310" t="str">
        <f>VLOOKUP(P1310,[1]Sheet1!$A$1:$C$40,3,FALSE)</f>
        <v>Herbicide</v>
      </c>
    </row>
    <row r="1311" spans="1:18" ht="22" customHeight="1" x14ac:dyDescent="0.3">
      <c r="A1311" s="5">
        <v>42994</v>
      </c>
      <c r="B1311" s="12" t="str">
        <f t="shared" si="318"/>
        <v>September, 2017</v>
      </c>
      <c r="C1311" s="12" t="str">
        <f t="shared" si="319"/>
        <v>September, 2017´</v>
      </c>
      <c r="D1311" s="6" t="s">
        <v>37</v>
      </c>
      <c r="E1311" s="9" t="s">
        <v>1940</v>
      </c>
      <c r="F1311" s="6" t="s">
        <v>408</v>
      </c>
      <c r="G1311" s="6" t="s">
        <v>203</v>
      </c>
      <c r="H1311" s="6" t="s">
        <v>39</v>
      </c>
      <c r="I1311" s="6" t="s">
        <v>15</v>
      </c>
      <c r="J1311" s="6" t="s">
        <v>204</v>
      </c>
      <c r="K1311" s="6" t="s">
        <v>1087</v>
      </c>
      <c r="L1311" s="7">
        <v>119040</v>
      </c>
      <c r="M1311" s="7">
        <v>119.04</v>
      </c>
      <c r="N1311" s="7">
        <v>450000</v>
      </c>
      <c r="O1311">
        <f t="shared" si="309"/>
        <v>3.780241935483871</v>
      </c>
      <c r="P1311" t="str">
        <f t="shared" ref="P1311:P1313" si="325">IF(ISNUMBER(SEARCH("CIPERMET",K1311)),"Cypermethrin",IF(ISNUMBER(SEARCH("MANFIL",K1311)),"Mancozeb",IF(ISNUMBER(SEARCH("ISOPROPYLAMINE",K1311)),"Isopropylamine",IF(ISNUMBER(SEARCH("CARBENDAZIN",K1311)),"Carbendazin",IF(ISNUMBER(SEARCH("CHLORPYRIFOS",K1311)),"Chlorpyrifos","FIX IT")))))</f>
        <v>Mancozeb</v>
      </c>
      <c r="Q1311" t="str">
        <f>VLOOKUP(P1311,[1]Sheet1!$A$1:$C$40,2,FALSE)</f>
        <v>Manfill 800 WP</v>
      </c>
      <c r="R1311" t="str">
        <f>VLOOKUP(P1311,[1]Sheet1!$A$1:$C$40,3,FALSE)</f>
        <v>Fungicide</v>
      </c>
    </row>
    <row r="1312" spans="1:18" ht="22" customHeight="1" x14ac:dyDescent="0.3">
      <c r="A1312" s="2">
        <v>42994</v>
      </c>
      <c r="B1312" s="12" t="str">
        <f t="shared" si="318"/>
        <v>September, 2017</v>
      </c>
      <c r="C1312" s="12" t="str">
        <f t="shared" si="319"/>
        <v>September, 2017´</v>
      </c>
      <c r="D1312" s="3" t="s">
        <v>37</v>
      </c>
      <c r="E1312" s="13" t="s">
        <v>1940</v>
      </c>
      <c r="F1312" s="3" t="s">
        <v>408</v>
      </c>
      <c r="G1312" s="3" t="s">
        <v>38</v>
      </c>
      <c r="H1312" s="3" t="s">
        <v>39</v>
      </c>
      <c r="I1312" s="3" t="s">
        <v>15</v>
      </c>
      <c r="J1312" s="3" t="s">
        <v>35</v>
      </c>
      <c r="K1312" s="3" t="s">
        <v>1102</v>
      </c>
      <c r="L1312" s="4">
        <v>28860</v>
      </c>
      <c r="M1312" s="4">
        <v>28.86</v>
      </c>
      <c r="N1312" s="4">
        <v>323000</v>
      </c>
      <c r="O1312">
        <f t="shared" si="309"/>
        <v>11.191961191961193</v>
      </c>
      <c r="P1312" s="11" t="s">
        <v>1921</v>
      </c>
      <c r="Q1312" t="str">
        <f>VLOOKUP(P1312,[1]Sheet1!$A$1:$C$40,2,FALSE)</f>
        <v>Nuprid</v>
      </c>
      <c r="R1312" t="str">
        <f>VLOOKUP(P1312,[1]Sheet1!$A$1:$C$40,3,FALSE)</f>
        <v>Insecticide</v>
      </c>
    </row>
    <row r="1313" spans="1:18" ht="22" customHeight="1" x14ac:dyDescent="0.3">
      <c r="A1313" s="5">
        <v>42994</v>
      </c>
      <c r="B1313" s="12" t="str">
        <f t="shared" si="318"/>
        <v>September, 2017</v>
      </c>
      <c r="C1313" s="12" t="str">
        <f t="shared" si="319"/>
        <v>September, 2017´</v>
      </c>
      <c r="D1313" s="6" t="s">
        <v>37</v>
      </c>
      <c r="E1313" s="9" t="s">
        <v>1940</v>
      </c>
      <c r="F1313" s="6" t="s">
        <v>408</v>
      </c>
      <c r="G1313" s="6" t="s">
        <v>203</v>
      </c>
      <c r="H1313" s="6" t="s">
        <v>39</v>
      </c>
      <c r="I1313" s="6" t="s">
        <v>15</v>
      </c>
      <c r="J1313" s="6" t="s">
        <v>204</v>
      </c>
      <c r="K1313" s="6" t="s">
        <v>1103</v>
      </c>
      <c r="L1313" s="7">
        <v>119040</v>
      </c>
      <c r="M1313" s="7">
        <v>119.04</v>
      </c>
      <c r="N1313" s="7">
        <v>450000</v>
      </c>
      <c r="O1313">
        <f t="shared" si="309"/>
        <v>3.780241935483871</v>
      </c>
      <c r="P1313" t="str">
        <f t="shared" si="325"/>
        <v>Mancozeb</v>
      </c>
      <c r="Q1313" t="str">
        <f>VLOOKUP(P1313,[1]Sheet1!$A$1:$C$40,2,FALSE)</f>
        <v>Manfill 800 WP</v>
      </c>
      <c r="R1313" t="str">
        <f>VLOOKUP(P1313,[1]Sheet1!$A$1:$C$40,3,FALSE)</f>
        <v>Fungicide</v>
      </c>
    </row>
    <row r="1314" spans="1:18" ht="22" customHeight="1" x14ac:dyDescent="0.3">
      <c r="A1314" s="2">
        <v>42992</v>
      </c>
      <c r="B1314" s="12" t="str">
        <f t="shared" si="318"/>
        <v>September, 2017</v>
      </c>
      <c r="C1314" s="12" t="str">
        <f t="shared" si="319"/>
        <v>September, 2017´</v>
      </c>
      <c r="D1314" s="3" t="s">
        <v>37</v>
      </c>
      <c r="E1314" s="13" t="s">
        <v>1940</v>
      </c>
      <c r="F1314" s="3" t="s">
        <v>20</v>
      </c>
      <c r="G1314" s="3" t="s">
        <v>579</v>
      </c>
      <c r="H1314" s="3" t="s">
        <v>28</v>
      </c>
      <c r="I1314" s="3" t="s">
        <v>21</v>
      </c>
      <c r="J1314" s="3" t="s">
        <v>29</v>
      </c>
      <c r="K1314" s="3" t="s">
        <v>1104</v>
      </c>
      <c r="L1314" s="4">
        <v>122760</v>
      </c>
      <c r="M1314" s="4">
        <v>122.76</v>
      </c>
      <c r="N1314" s="4">
        <v>879000</v>
      </c>
      <c r="O1314">
        <f t="shared" si="309"/>
        <v>7.1603128054740957</v>
      </c>
      <c r="P1314" t="str">
        <f t="shared" ref="P1314:P1316" si="326">IF(ISNUMBER(SEARCH("CLORPIRIFOS",K1314)),"Chlorpyrifos",IF(ISNUMBER(SEARCH("TEBUCONAZOLE",K1314)),"Tebuconazole",IF(ISNUMBER(SEARCH("ACID",K1314)),"2,4-Dichlorophenoxyacetic acid",IF(ISNUMBER(SEARCH("ACETAMIPRID",K1314)),"Acetamiprid",IF(ISNUMBER(SEARCH("NUFURON",K1314)),"Metsulfuron",IF(ISNUMBER(SEARCH("MONOISOPROPYLAMINE",K1314)),"Isopropylamine","FIX IT"))))))</f>
        <v>2,4-Dichlorophenoxyacetic acid</v>
      </c>
      <c r="Q1314" t="str">
        <f>VLOOKUP(P1314,[1]Sheet1!$A$1:$C$40,2,FALSE)</f>
        <v>2,4 D</v>
      </c>
      <c r="R1314" t="str">
        <f>VLOOKUP(P1314,[1]Sheet1!$A$1:$C$40,3,FALSE)</f>
        <v>Herbicide</v>
      </c>
    </row>
    <row r="1315" spans="1:18" ht="22" customHeight="1" x14ac:dyDescent="0.3">
      <c r="A1315" s="5">
        <v>42991</v>
      </c>
      <c r="B1315" s="12" t="str">
        <f t="shared" si="318"/>
        <v>September, 2017</v>
      </c>
      <c r="C1315" s="12" t="str">
        <f t="shared" si="319"/>
        <v>September, 2017´</v>
      </c>
      <c r="D1315" s="6" t="s">
        <v>37</v>
      </c>
      <c r="E1315" s="9" t="s">
        <v>1940</v>
      </c>
      <c r="F1315" s="6" t="s">
        <v>20</v>
      </c>
      <c r="G1315" s="6" t="s">
        <v>449</v>
      </c>
      <c r="H1315" s="6" t="s">
        <v>409</v>
      </c>
      <c r="I1315" s="6" t="s">
        <v>926</v>
      </c>
      <c r="J1315" s="6" t="s">
        <v>102</v>
      </c>
      <c r="K1315" s="6" t="s">
        <v>1105</v>
      </c>
      <c r="L1315" s="7">
        <v>72046</v>
      </c>
      <c r="M1315" s="7">
        <v>72.05</v>
      </c>
      <c r="N1315" s="7">
        <v>236000</v>
      </c>
      <c r="O1315">
        <f t="shared" si="309"/>
        <v>3.2756849790411682</v>
      </c>
      <c r="P1315" t="str">
        <f t="shared" si="326"/>
        <v>Isopropylamine</v>
      </c>
      <c r="Q1315" t="str">
        <f>VLOOKUP(P1315,[1]Sheet1!$A$1:$C$40,2,FALSE)</f>
        <v>Not Identified</v>
      </c>
      <c r="R1315" t="str">
        <f>VLOOKUP(P1315,[1]Sheet1!$A$1:$C$40,3,FALSE)</f>
        <v>General Chemical</v>
      </c>
    </row>
    <row r="1316" spans="1:18" ht="22" customHeight="1" x14ac:dyDescent="0.3">
      <c r="A1316" s="5">
        <v>42989</v>
      </c>
      <c r="B1316" s="12" t="str">
        <f t="shared" si="318"/>
        <v>September, 2017</v>
      </c>
      <c r="C1316" s="12" t="str">
        <f t="shared" si="319"/>
        <v>September, 2017´</v>
      </c>
      <c r="D1316" s="6" t="s">
        <v>37</v>
      </c>
      <c r="E1316" s="13" t="s">
        <v>1940</v>
      </c>
      <c r="F1316" s="6" t="s">
        <v>20</v>
      </c>
      <c r="G1316" s="6" t="s">
        <v>42</v>
      </c>
      <c r="H1316" s="6" t="s">
        <v>43</v>
      </c>
      <c r="I1316" s="6" t="s">
        <v>812</v>
      </c>
      <c r="J1316" s="6" t="s">
        <v>44</v>
      </c>
      <c r="K1316" s="6" t="s">
        <v>1106</v>
      </c>
      <c r="L1316" s="7">
        <v>63563</v>
      </c>
      <c r="M1316" s="7">
        <v>63.56</v>
      </c>
      <c r="N1316" s="7">
        <v>2541000</v>
      </c>
      <c r="O1316">
        <f t="shared" si="309"/>
        <v>39.976086717115301</v>
      </c>
      <c r="P1316" t="str">
        <f t="shared" si="326"/>
        <v>Chlorpyrifos</v>
      </c>
      <c r="Q1316" t="str">
        <f>VLOOKUP(P1316,[1]Sheet1!$A$1:$C$40,2,FALSE)</f>
        <v>Agripec</v>
      </c>
      <c r="R1316" t="str">
        <f>VLOOKUP(P1316,[1]Sheet1!$A$1:$C$40,3,FALSE)</f>
        <v>Pesticide</v>
      </c>
    </row>
    <row r="1317" spans="1:18" ht="22" customHeight="1" x14ac:dyDescent="0.3">
      <c r="A1317" s="2">
        <v>42989</v>
      </c>
      <c r="B1317" s="12" t="str">
        <f t="shared" si="318"/>
        <v>September, 2017</v>
      </c>
      <c r="C1317" s="12" t="str">
        <f t="shared" si="319"/>
        <v>September, 2017´</v>
      </c>
      <c r="D1317" s="3" t="s">
        <v>37</v>
      </c>
      <c r="E1317" s="9" t="s">
        <v>1940</v>
      </c>
      <c r="F1317" s="3" t="s">
        <v>20</v>
      </c>
      <c r="G1317" s="3" t="s">
        <v>53</v>
      </c>
      <c r="H1317" s="3" t="s">
        <v>14</v>
      </c>
      <c r="I1317" s="3" t="s">
        <v>926</v>
      </c>
      <c r="J1317" s="3" t="s">
        <v>54</v>
      </c>
      <c r="K1317" s="3" t="s">
        <v>1090</v>
      </c>
      <c r="L1317" s="4">
        <v>23220</v>
      </c>
      <c r="M1317" s="4">
        <v>23.22</v>
      </c>
      <c r="N1317" s="4">
        <v>379000</v>
      </c>
      <c r="O1317">
        <f t="shared" si="309"/>
        <v>16.322136089577949</v>
      </c>
      <c r="P1317" t="s">
        <v>1914</v>
      </c>
      <c r="Q1317" t="str">
        <f>VLOOKUP(P1317,[1]Sheet1!$A$1:$C$40,2,FALSE)</f>
        <v>Fluazinan Pestanal</v>
      </c>
      <c r="R1317" t="str">
        <f>VLOOKUP(P1317,[1]Sheet1!$A$1:$C$40,3,FALSE)</f>
        <v>Fungicide</v>
      </c>
    </row>
    <row r="1318" spans="1:18" ht="22" customHeight="1" x14ac:dyDescent="0.3">
      <c r="A1318" s="5">
        <v>42989</v>
      </c>
      <c r="B1318" s="12" t="str">
        <f t="shared" si="318"/>
        <v>September, 2017</v>
      </c>
      <c r="C1318" s="12" t="str">
        <f t="shared" si="319"/>
        <v>September, 2017´</v>
      </c>
      <c r="D1318" s="6" t="s">
        <v>37</v>
      </c>
      <c r="E1318" s="13" t="s">
        <v>1940</v>
      </c>
      <c r="F1318" s="6" t="s">
        <v>20</v>
      </c>
      <c r="G1318" s="6" t="s">
        <v>38</v>
      </c>
      <c r="H1318" s="6" t="s">
        <v>43</v>
      </c>
      <c r="I1318" s="6" t="s">
        <v>812</v>
      </c>
      <c r="J1318" s="6" t="s">
        <v>40</v>
      </c>
      <c r="K1318" s="6" t="s">
        <v>1107</v>
      </c>
      <c r="L1318" s="7">
        <v>42750</v>
      </c>
      <c r="M1318" s="7">
        <v>42.75</v>
      </c>
      <c r="N1318" s="7">
        <v>731000</v>
      </c>
      <c r="O1318">
        <f t="shared" ref="O1318:O1379" si="327">N1318/L1318</f>
        <v>17.099415204678362</v>
      </c>
      <c r="P1318" t="str">
        <f t="shared" ref="P1318:P1373" si="328">IF(ISNUMBER(SEARCH("IMAZETHAPYR",K1318)),"Imazethapyr",IF(ISNUMBER(SEARCH("NIPPON 40",K1318)),"Nicosulfuron",IF(ISNUMBER(SEARCH("PICLORAM",K1318)),"Picloram",IF(ISNUMBER(SEARCH("GLYPHOSATE",K1318)),"Glyphosate",IF(ISNUMBER(SEARCH("FLUTRIAFOL",K1318)),"Flutriafol",IF(ISNUMBER(SEARCH("IMIDACLOPRID",K1318)),"Imidacloprid",IF(ISNUMBER(SEARCH("CYHALOTHRIN",K1318)),"Cyhalothrin","FIX IT")))))))</f>
        <v>Cyhalothrin</v>
      </c>
      <c r="Q1318" t="str">
        <f>VLOOKUP(P1318,[1]Sheet1!$A$1:$C$40,2,FALSE)</f>
        <v>Kaiso</v>
      </c>
      <c r="R1318" t="str">
        <f>VLOOKUP(P1318,[1]Sheet1!$A$1:$C$40,3,FALSE)</f>
        <v>Pesticide</v>
      </c>
    </row>
    <row r="1319" spans="1:18" ht="22" customHeight="1" x14ac:dyDescent="0.3">
      <c r="A1319" s="2">
        <v>42988</v>
      </c>
      <c r="B1319" s="12" t="str">
        <f t="shared" si="318"/>
        <v>September, 2017</v>
      </c>
      <c r="C1319" s="12" t="str">
        <f t="shared" si="319"/>
        <v>September, 2017´</v>
      </c>
      <c r="D1319" s="3" t="s">
        <v>37</v>
      </c>
      <c r="E1319" s="9" t="s">
        <v>1940</v>
      </c>
      <c r="F1319" s="3" t="s">
        <v>408</v>
      </c>
      <c r="G1319" s="3" t="s">
        <v>242</v>
      </c>
      <c r="H1319" s="3" t="s">
        <v>243</v>
      </c>
      <c r="I1319" s="3" t="s">
        <v>15</v>
      </c>
      <c r="J1319" s="3" t="s">
        <v>280</v>
      </c>
      <c r="K1319" s="3" t="s">
        <v>1108</v>
      </c>
      <c r="L1319" s="4">
        <v>150966</v>
      </c>
      <c r="M1319" s="4">
        <v>150.97</v>
      </c>
      <c r="N1319" s="4">
        <v>725000</v>
      </c>
      <c r="O1319">
        <f t="shared" si="327"/>
        <v>4.8024058397255009</v>
      </c>
      <c r="P1319" t="str">
        <f t="shared" ref="P1319:P1321" si="329">IF(ISNUMBER(SEARCH("XYLENE",K1319)),"Xylene",IF(ISNUMBER(SEARCH("PARAQUAT",K1319)),"Paraquat",IF(ISNUMBER(SEARCH("LUFENURON",K1319)),"Lufenuron",IF(ISNUMBER(SEARCH("CLETHODIM",K1319)),"Clethodim",IF(ISNUMBER(SEARCH("ABAMECTIN",K1319)),"Abamectin")))))</f>
        <v>Paraquat</v>
      </c>
      <c r="Q1319" t="str">
        <f>VLOOKUP(P1319,[1]Sheet1!$A$1:$C$40,2,FALSE)</f>
        <v>Nuquat</v>
      </c>
      <c r="R1319" t="str">
        <f>VLOOKUP(P1319,[1]Sheet1!$A$1:$C$40,3,FALSE)</f>
        <v>Herbicide</v>
      </c>
    </row>
    <row r="1320" spans="1:18" ht="22" customHeight="1" x14ac:dyDescent="0.3">
      <c r="A1320" s="5">
        <v>42988</v>
      </c>
      <c r="B1320" s="12" t="str">
        <f t="shared" si="318"/>
        <v>September, 2017</v>
      </c>
      <c r="C1320" s="12" t="str">
        <f t="shared" si="319"/>
        <v>September, 2017´</v>
      </c>
      <c r="D1320" s="6" t="s">
        <v>37</v>
      </c>
      <c r="E1320" s="13" t="s">
        <v>1940</v>
      </c>
      <c r="F1320" s="6" t="s">
        <v>408</v>
      </c>
      <c r="G1320" s="6" t="s">
        <v>242</v>
      </c>
      <c r="H1320" s="6" t="s">
        <v>243</v>
      </c>
      <c r="I1320" s="6" t="s">
        <v>15</v>
      </c>
      <c r="J1320" s="6" t="s">
        <v>280</v>
      </c>
      <c r="K1320" s="6" t="s">
        <v>1109</v>
      </c>
      <c r="L1320" s="7">
        <v>150966</v>
      </c>
      <c r="M1320" s="7">
        <v>150.97</v>
      </c>
      <c r="N1320" s="7">
        <v>725000</v>
      </c>
      <c r="O1320">
        <f t="shared" si="327"/>
        <v>4.8024058397255009</v>
      </c>
      <c r="P1320" t="str">
        <f t="shared" si="329"/>
        <v>Paraquat</v>
      </c>
      <c r="Q1320" t="str">
        <f>VLOOKUP(P1320,[1]Sheet1!$A$1:$C$40,2,FALSE)</f>
        <v>Nuquat</v>
      </c>
      <c r="R1320" t="str">
        <f>VLOOKUP(P1320,[1]Sheet1!$A$1:$C$40,3,FALSE)</f>
        <v>Herbicide</v>
      </c>
    </row>
    <row r="1321" spans="1:18" ht="22" customHeight="1" x14ac:dyDescent="0.3">
      <c r="A1321" s="2">
        <v>42988</v>
      </c>
      <c r="B1321" s="12" t="str">
        <f t="shared" si="318"/>
        <v>September, 2017</v>
      </c>
      <c r="C1321" s="12" t="str">
        <f t="shared" si="319"/>
        <v>September, 2017´</v>
      </c>
      <c r="D1321" s="3" t="s">
        <v>37</v>
      </c>
      <c r="E1321" s="9" t="s">
        <v>1940</v>
      </c>
      <c r="F1321" s="3" t="s">
        <v>408</v>
      </c>
      <c r="G1321" s="3" t="s">
        <v>242</v>
      </c>
      <c r="H1321" s="3" t="s">
        <v>243</v>
      </c>
      <c r="I1321" s="3" t="s">
        <v>15</v>
      </c>
      <c r="J1321" s="3" t="s">
        <v>280</v>
      </c>
      <c r="K1321" s="3" t="s">
        <v>1110</v>
      </c>
      <c r="L1321" s="4">
        <v>150966</v>
      </c>
      <c r="M1321" s="4">
        <v>150.97</v>
      </c>
      <c r="N1321" s="4">
        <v>725000</v>
      </c>
      <c r="O1321">
        <f t="shared" si="327"/>
        <v>4.8024058397255009</v>
      </c>
      <c r="P1321" t="str">
        <f t="shared" si="329"/>
        <v>Paraquat</v>
      </c>
      <c r="Q1321" t="str">
        <f>VLOOKUP(P1321,[1]Sheet1!$A$1:$C$40,2,FALSE)</f>
        <v>Nuquat</v>
      </c>
      <c r="R1321" t="str">
        <f>VLOOKUP(P1321,[1]Sheet1!$A$1:$C$40,3,FALSE)</f>
        <v>Herbicide</v>
      </c>
    </row>
    <row r="1322" spans="1:18" ht="22" customHeight="1" x14ac:dyDescent="0.3">
      <c r="A1322" s="5">
        <v>42987</v>
      </c>
      <c r="B1322" s="12" t="str">
        <f t="shared" si="318"/>
        <v>September, 2017</v>
      </c>
      <c r="C1322" s="12" t="str">
        <f t="shared" si="319"/>
        <v>September, 2017´</v>
      </c>
      <c r="D1322" s="6" t="s">
        <v>37</v>
      </c>
      <c r="E1322" s="13" t="s">
        <v>1940</v>
      </c>
      <c r="F1322" s="6" t="s">
        <v>20</v>
      </c>
      <c r="G1322" s="6" t="s">
        <v>579</v>
      </c>
      <c r="H1322" s="6" t="s">
        <v>28</v>
      </c>
      <c r="I1322" s="6" t="s">
        <v>21</v>
      </c>
      <c r="J1322" s="6" t="s">
        <v>29</v>
      </c>
      <c r="K1322" s="6" t="s">
        <v>1111</v>
      </c>
      <c r="L1322" s="7">
        <v>143220</v>
      </c>
      <c r="M1322" s="7">
        <v>143.22</v>
      </c>
      <c r="N1322" s="7">
        <v>1025000</v>
      </c>
      <c r="O1322">
        <f t="shared" si="327"/>
        <v>7.1568216729507048</v>
      </c>
      <c r="P1322" t="str">
        <f t="shared" ref="P1322" si="330">IF(ISNUMBER(SEARCH("CLORPIRIFOS",K1322)),"Chlorpyrifos",IF(ISNUMBER(SEARCH("TEBUCONAZOLE",K1322)),"Tebuconazole",IF(ISNUMBER(SEARCH("ACID",K1322)),"2,4-Dichlorophenoxyacetic acid",IF(ISNUMBER(SEARCH("ACETAMIPRID",K1322)),"Acetamiprid",IF(ISNUMBER(SEARCH("NUFURON",K1322)),"Metsulfuron",IF(ISNUMBER(SEARCH("MONOISOPROPYLAMINE",K1322)),"Isopropylamine","FIX IT"))))))</f>
        <v>2,4-Dichlorophenoxyacetic acid</v>
      </c>
      <c r="Q1322" t="str">
        <f>VLOOKUP(P1322,[1]Sheet1!$A$1:$C$40,2,FALSE)</f>
        <v>2,4 D</v>
      </c>
      <c r="R1322" t="str">
        <f>VLOOKUP(P1322,[1]Sheet1!$A$1:$C$40,3,FALSE)</f>
        <v>Herbicide</v>
      </c>
    </row>
    <row r="1323" spans="1:18" ht="22" customHeight="1" x14ac:dyDescent="0.3">
      <c r="A1323" s="2">
        <v>42985</v>
      </c>
      <c r="B1323" s="12" t="str">
        <f t="shared" si="318"/>
        <v>September, 2017</v>
      </c>
      <c r="C1323" s="12" t="str">
        <f t="shared" si="319"/>
        <v>September, 2017´</v>
      </c>
      <c r="D1323" s="3" t="s">
        <v>37</v>
      </c>
      <c r="E1323" s="9" t="s">
        <v>1940</v>
      </c>
      <c r="F1323" s="3" t="s">
        <v>20</v>
      </c>
      <c r="G1323" s="3" t="s">
        <v>173</v>
      </c>
      <c r="H1323" s="3" t="s">
        <v>1062</v>
      </c>
      <c r="I1323" s="3" t="s">
        <v>812</v>
      </c>
      <c r="J1323" s="3" t="s">
        <v>165</v>
      </c>
      <c r="K1323" s="3" t="s">
        <v>1112</v>
      </c>
      <c r="L1323" s="4">
        <v>21280</v>
      </c>
      <c r="M1323" s="4">
        <v>21.28</v>
      </c>
      <c r="N1323" s="4">
        <v>252000</v>
      </c>
      <c r="O1323">
        <f t="shared" si="327"/>
        <v>11.842105263157896</v>
      </c>
      <c r="P1323" t="str">
        <f>IF(ISNUMBER(SEARCH("CIPERMET",K1323)),"Cypermethrin",IF(ISNUMBER(SEARCH("MANFIL",K1323)),"Mancozeb",IF(ISNUMBER(SEARCH("ISOPROPYLAMINE",K1323)),"Isopropylamine",IF(ISNUMBER(SEARCH("CARBENDAZIN",K1323)),"Carbendazin",IF(ISNUMBER(SEARCH("CHLORPYRIFOS",K1323)),"Chlorpyrifos","FIX IT")))))</f>
        <v>Cypermethrin</v>
      </c>
      <c r="Q1323" t="str">
        <f>VLOOKUP(P1323,[1]Sheet1!$A$1:$C$40,2,FALSE)</f>
        <v>Not Identified</v>
      </c>
      <c r="R1323" t="str">
        <f>VLOOKUP(P1323,[1]Sheet1!$A$1:$C$40,3,FALSE)</f>
        <v>Insecticide</v>
      </c>
    </row>
    <row r="1324" spans="1:18" ht="22" customHeight="1" x14ac:dyDescent="0.3">
      <c r="A1324" s="5">
        <v>42985</v>
      </c>
      <c r="B1324" s="12" t="str">
        <f t="shared" si="318"/>
        <v>September, 2017</v>
      </c>
      <c r="C1324" s="12" t="str">
        <f t="shared" si="319"/>
        <v>September, 2017´</v>
      </c>
      <c r="D1324" s="6" t="s">
        <v>37</v>
      </c>
      <c r="E1324" s="13" t="s">
        <v>1940</v>
      </c>
      <c r="F1324" s="6" t="s">
        <v>408</v>
      </c>
      <c r="G1324" s="6" t="s">
        <v>242</v>
      </c>
      <c r="H1324" s="6" t="s">
        <v>243</v>
      </c>
      <c r="I1324" s="6" t="s">
        <v>15</v>
      </c>
      <c r="J1324" s="6" t="s">
        <v>244</v>
      </c>
      <c r="K1324" s="6" t="s">
        <v>1113</v>
      </c>
      <c r="L1324" s="7">
        <v>139320.01</v>
      </c>
      <c r="M1324" s="7">
        <v>139.32</v>
      </c>
      <c r="N1324" s="7">
        <v>669000</v>
      </c>
      <c r="O1324">
        <f t="shared" si="327"/>
        <v>4.8018945735074237</v>
      </c>
      <c r="P1324" t="str">
        <f t="shared" si="328"/>
        <v>Glyphosate</v>
      </c>
      <c r="Q1324" t="str">
        <f>VLOOKUP(P1324,[1]Sheet1!$A$1:$C$40,2,FALSE)</f>
        <v>Nufosate</v>
      </c>
      <c r="R1324" t="str">
        <f>VLOOKUP(P1324,[1]Sheet1!$A$1:$C$40,3,FALSE)</f>
        <v>Herbicide</v>
      </c>
    </row>
    <row r="1325" spans="1:18" ht="22" customHeight="1" x14ac:dyDescent="0.3">
      <c r="A1325" s="2">
        <v>42984</v>
      </c>
      <c r="B1325" s="12" t="str">
        <f t="shared" si="318"/>
        <v>September, 2017</v>
      </c>
      <c r="C1325" s="12" t="str">
        <f t="shared" si="319"/>
        <v>September, 2017´</v>
      </c>
      <c r="D1325" s="3" t="s">
        <v>37</v>
      </c>
      <c r="E1325" s="9" t="s">
        <v>1940</v>
      </c>
      <c r="F1325" s="3" t="s">
        <v>20</v>
      </c>
      <c r="G1325" s="3" t="s">
        <v>449</v>
      </c>
      <c r="H1325" s="3" t="s">
        <v>409</v>
      </c>
      <c r="I1325" s="3" t="s">
        <v>926</v>
      </c>
      <c r="J1325" s="3" t="s">
        <v>102</v>
      </c>
      <c r="K1325" s="3" t="s">
        <v>1114</v>
      </c>
      <c r="L1325" s="4">
        <v>101519</v>
      </c>
      <c r="M1325" s="4">
        <v>101.52</v>
      </c>
      <c r="N1325" s="4">
        <v>332000</v>
      </c>
      <c r="O1325">
        <f t="shared" si="327"/>
        <v>3.2703237817551396</v>
      </c>
      <c r="P1325" t="str">
        <f t="shared" ref="P1325:P1329" si="331">IF(ISNUMBER(SEARCH("CLORPIRIFOS",K1325)),"Chlorpyrifos",IF(ISNUMBER(SEARCH("TEBUCONAZOLE",K1325)),"Tebuconazole",IF(ISNUMBER(SEARCH("ACID",K1325)),"2,4-Dichlorophenoxyacetic acid",IF(ISNUMBER(SEARCH("ACETAMIPRID",K1325)),"Acetamiprid",IF(ISNUMBER(SEARCH("NUFURON",K1325)),"Metsulfuron",IF(ISNUMBER(SEARCH("MONOISOPROPYLAMINE",K1325)),"Isopropylamine","FIX IT"))))))</f>
        <v>Isopropylamine</v>
      </c>
      <c r="Q1325" t="str">
        <f>VLOOKUP(P1325,[1]Sheet1!$A$1:$C$40,2,FALSE)</f>
        <v>Not Identified</v>
      </c>
      <c r="R1325" t="str">
        <f>VLOOKUP(P1325,[1]Sheet1!$A$1:$C$40,3,FALSE)</f>
        <v>General Chemical</v>
      </c>
    </row>
    <row r="1326" spans="1:18" ht="22" customHeight="1" x14ac:dyDescent="0.3">
      <c r="A1326" s="2">
        <v>42984</v>
      </c>
      <c r="B1326" s="12" t="str">
        <f t="shared" si="318"/>
        <v>September, 2017</v>
      </c>
      <c r="C1326" s="12" t="str">
        <f t="shared" si="319"/>
        <v>September, 2017´</v>
      </c>
      <c r="D1326" s="3" t="s">
        <v>37</v>
      </c>
      <c r="E1326" s="13" t="s">
        <v>1940</v>
      </c>
      <c r="F1326" s="3" t="s">
        <v>20</v>
      </c>
      <c r="G1326" s="3" t="s">
        <v>449</v>
      </c>
      <c r="H1326" s="3" t="s">
        <v>409</v>
      </c>
      <c r="I1326" s="3" t="s">
        <v>926</v>
      </c>
      <c r="J1326" s="3" t="s">
        <v>102</v>
      </c>
      <c r="K1326" s="3" t="s">
        <v>1114</v>
      </c>
      <c r="L1326" s="4">
        <v>101139</v>
      </c>
      <c r="M1326" s="4">
        <v>101.14</v>
      </c>
      <c r="N1326" s="4">
        <v>331000</v>
      </c>
      <c r="O1326">
        <f t="shared" si="327"/>
        <v>3.2727236773153781</v>
      </c>
      <c r="P1326" t="str">
        <f t="shared" si="331"/>
        <v>Isopropylamine</v>
      </c>
      <c r="Q1326" t="str">
        <f>VLOOKUP(P1326,[1]Sheet1!$A$1:$C$40,2,FALSE)</f>
        <v>Not Identified</v>
      </c>
      <c r="R1326" t="str">
        <f>VLOOKUP(P1326,[1]Sheet1!$A$1:$C$40,3,FALSE)</f>
        <v>General Chemical</v>
      </c>
    </row>
    <row r="1327" spans="1:18" ht="22" customHeight="1" x14ac:dyDescent="0.3">
      <c r="A1327" s="2">
        <v>42984</v>
      </c>
      <c r="B1327" s="12" t="str">
        <f t="shared" si="318"/>
        <v>September, 2017</v>
      </c>
      <c r="C1327" s="12" t="str">
        <f t="shared" si="319"/>
        <v>September, 2017´</v>
      </c>
      <c r="D1327" s="3" t="s">
        <v>37</v>
      </c>
      <c r="E1327" s="9" t="s">
        <v>1940</v>
      </c>
      <c r="F1327" s="3" t="s">
        <v>20</v>
      </c>
      <c r="G1327" s="3" t="s">
        <v>449</v>
      </c>
      <c r="H1327" s="3" t="s">
        <v>409</v>
      </c>
      <c r="I1327" s="3" t="s">
        <v>926</v>
      </c>
      <c r="J1327" s="3" t="s">
        <v>74</v>
      </c>
      <c r="K1327" s="3" t="s">
        <v>1115</v>
      </c>
      <c r="L1327" s="4">
        <v>101239</v>
      </c>
      <c r="M1327" s="4">
        <v>101.24</v>
      </c>
      <c r="N1327" s="4">
        <v>331000</v>
      </c>
      <c r="O1327">
        <f t="shared" si="327"/>
        <v>3.2694910064303282</v>
      </c>
      <c r="P1327" t="str">
        <f t="shared" si="331"/>
        <v>Isopropylamine</v>
      </c>
      <c r="Q1327" t="str">
        <f>VLOOKUP(P1327,[1]Sheet1!$A$1:$C$40,2,FALSE)</f>
        <v>Not Identified</v>
      </c>
      <c r="R1327" t="str">
        <f>VLOOKUP(P1327,[1]Sheet1!$A$1:$C$40,3,FALSE)</f>
        <v>General Chemical</v>
      </c>
    </row>
    <row r="1328" spans="1:18" ht="22" customHeight="1" x14ac:dyDescent="0.3">
      <c r="A1328" s="2">
        <v>42984</v>
      </c>
      <c r="B1328" s="12" t="str">
        <f t="shared" si="318"/>
        <v>September, 2017</v>
      </c>
      <c r="C1328" s="12" t="str">
        <f t="shared" si="319"/>
        <v>September, 2017´</v>
      </c>
      <c r="D1328" s="3" t="s">
        <v>37</v>
      </c>
      <c r="E1328" s="13" t="s">
        <v>1940</v>
      </c>
      <c r="F1328" s="3" t="s">
        <v>20</v>
      </c>
      <c r="G1328" s="3" t="s">
        <v>449</v>
      </c>
      <c r="H1328" s="3" t="s">
        <v>409</v>
      </c>
      <c r="I1328" s="3" t="s">
        <v>926</v>
      </c>
      <c r="J1328" s="3" t="s">
        <v>74</v>
      </c>
      <c r="K1328" s="3" t="s">
        <v>1116</v>
      </c>
      <c r="L1328" s="4">
        <v>87042</v>
      </c>
      <c r="M1328" s="4">
        <v>87.04</v>
      </c>
      <c r="N1328" s="4">
        <v>285000</v>
      </c>
      <c r="O1328">
        <f t="shared" si="327"/>
        <v>3.2742813814020817</v>
      </c>
      <c r="P1328" t="str">
        <f t="shared" si="331"/>
        <v>Isopropylamine</v>
      </c>
      <c r="Q1328" t="str">
        <f>VLOOKUP(P1328,[1]Sheet1!$A$1:$C$40,2,FALSE)</f>
        <v>Not Identified</v>
      </c>
      <c r="R1328" t="str">
        <f>VLOOKUP(P1328,[1]Sheet1!$A$1:$C$40,3,FALSE)</f>
        <v>General Chemical</v>
      </c>
    </row>
    <row r="1329" spans="1:18" ht="22" customHeight="1" x14ac:dyDescent="0.3">
      <c r="A1329" s="5">
        <v>42983</v>
      </c>
      <c r="B1329" s="12" t="str">
        <f t="shared" si="318"/>
        <v>September, 2017</v>
      </c>
      <c r="C1329" s="12" t="str">
        <f t="shared" si="319"/>
        <v>September, 2017´</v>
      </c>
      <c r="D1329" s="6" t="s">
        <v>37</v>
      </c>
      <c r="E1329" s="9" t="s">
        <v>1940</v>
      </c>
      <c r="F1329" s="6" t="s">
        <v>408</v>
      </c>
      <c r="G1329" s="6" t="s">
        <v>1050</v>
      </c>
      <c r="H1329" s="6" t="s">
        <v>14</v>
      </c>
      <c r="I1329" s="6" t="s">
        <v>15</v>
      </c>
      <c r="J1329" s="6" t="s">
        <v>18</v>
      </c>
      <c r="K1329" s="6" t="s">
        <v>1051</v>
      </c>
      <c r="L1329" s="7">
        <v>7200</v>
      </c>
      <c r="M1329" s="7">
        <v>7.2</v>
      </c>
      <c r="N1329" s="7">
        <v>34600</v>
      </c>
      <c r="O1329">
        <f t="shared" si="327"/>
        <v>4.8055555555555554</v>
      </c>
      <c r="P1329" t="str">
        <f t="shared" si="331"/>
        <v>Metsulfuron</v>
      </c>
      <c r="Q1329" t="str">
        <f>VLOOKUP(P1329,[1]Sheet1!$A$1:$C$40,2,FALSE)</f>
        <v>Nufuron</v>
      </c>
      <c r="R1329" t="str">
        <f>VLOOKUP(P1329,[1]Sheet1!$A$1:$C$40,3,FALSE)</f>
        <v>Herbicide</v>
      </c>
    </row>
    <row r="1330" spans="1:18" ht="22" customHeight="1" x14ac:dyDescent="0.3">
      <c r="A1330" s="2">
        <v>42981</v>
      </c>
      <c r="B1330" s="12" t="str">
        <f t="shared" si="318"/>
        <v>September, 2017</v>
      </c>
      <c r="C1330" s="12" t="str">
        <f t="shared" si="319"/>
        <v>September, 2017´</v>
      </c>
      <c r="D1330" s="3" t="s">
        <v>37</v>
      </c>
      <c r="E1330" s="13" t="s">
        <v>1940</v>
      </c>
      <c r="F1330" s="3" t="s">
        <v>408</v>
      </c>
      <c r="G1330" s="3" t="s">
        <v>242</v>
      </c>
      <c r="H1330" s="3" t="s">
        <v>243</v>
      </c>
      <c r="I1330" s="3" t="s">
        <v>15</v>
      </c>
      <c r="J1330" s="3" t="s">
        <v>280</v>
      </c>
      <c r="K1330" s="3" t="s">
        <v>1117</v>
      </c>
      <c r="L1330" s="4">
        <v>150966</v>
      </c>
      <c r="M1330" s="4">
        <v>150.97</v>
      </c>
      <c r="N1330" s="4">
        <v>725000</v>
      </c>
      <c r="O1330">
        <f t="shared" si="327"/>
        <v>4.8024058397255009</v>
      </c>
      <c r="P1330" t="str">
        <f t="shared" ref="P1330" si="332">IF(ISNUMBER(SEARCH("XYLENE",K1330)),"Xylene",IF(ISNUMBER(SEARCH("PARAQUAT",K1330)),"Paraquat",IF(ISNUMBER(SEARCH("LUFENURON",K1330)),"Lufenuron",IF(ISNUMBER(SEARCH("CLETHODIM",K1330)),"Clethodim",IF(ISNUMBER(SEARCH("ABAMECTIN",K1330)),"Abamectin")))))</f>
        <v>Paraquat</v>
      </c>
      <c r="Q1330" t="str">
        <f>VLOOKUP(P1330,[1]Sheet1!$A$1:$C$40,2,FALSE)</f>
        <v>Nuquat</v>
      </c>
      <c r="R1330" t="str">
        <f>VLOOKUP(P1330,[1]Sheet1!$A$1:$C$40,3,FALSE)</f>
        <v>Herbicide</v>
      </c>
    </row>
    <row r="1331" spans="1:18" ht="22" customHeight="1" x14ac:dyDescent="0.3">
      <c r="A1331" s="5">
        <v>42981</v>
      </c>
      <c r="B1331" s="12" t="str">
        <f t="shared" si="318"/>
        <v>September, 2017</v>
      </c>
      <c r="C1331" s="12" t="str">
        <f t="shared" si="319"/>
        <v>September, 2017´</v>
      </c>
      <c r="D1331" s="6" t="s">
        <v>37</v>
      </c>
      <c r="E1331" s="9" t="s">
        <v>1940</v>
      </c>
      <c r="F1331" s="6" t="s">
        <v>408</v>
      </c>
      <c r="G1331" s="6" t="s">
        <v>38</v>
      </c>
      <c r="H1331" s="6" t="s">
        <v>39</v>
      </c>
      <c r="I1331" s="6" t="s">
        <v>15</v>
      </c>
      <c r="J1331" s="6" t="s">
        <v>35</v>
      </c>
      <c r="K1331" s="6" t="s">
        <v>1118</v>
      </c>
      <c r="L1331" s="7">
        <v>67340</v>
      </c>
      <c r="M1331" s="7">
        <v>67.34</v>
      </c>
      <c r="N1331" s="7">
        <v>753000</v>
      </c>
      <c r="O1331">
        <f t="shared" si="327"/>
        <v>11.182061182061181</v>
      </c>
      <c r="P1331" s="11" t="s">
        <v>1921</v>
      </c>
      <c r="Q1331" t="str">
        <f>VLOOKUP(P1331,[1]Sheet1!$A$1:$C$40,2,FALSE)</f>
        <v>Nuprid</v>
      </c>
      <c r="R1331" t="str">
        <f>VLOOKUP(P1331,[1]Sheet1!$A$1:$C$40,3,FALSE)</f>
        <v>Insecticide</v>
      </c>
    </row>
    <row r="1332" spans="1:18" ht="22" customHeight="1" x14ac:dyDescent="0.3">
      <c r="A1332" s="2">
        <v>42981</v>
      </c>
      <c r="B1332" s="12" t="str">
        <f t="shared" si="318"/>
        <v>September, 2017</v>
      </c>
      <c r="C1332" s="12" t="str">
        <f t="shared" si="319"/>
        <v>September, 2017´</v>
      </c>
      <c r="D1332" s="3" t="s">
        <v>37</v>
      </c>
      <c r="E1332" s="13" t="s">
        <v>1940</v>
      </c>
      <c r="F1332" s="3" t="s">
        <v>20</v>
      </c>
      <c r="G1332" s="3" t="s">
        <v>70</v>
      </c>
      <c r="H1332" s="3" t="s">
        <v>14</v>
      </c>
      <c r="I1332" s="3" t="s">
        <v>21</v>
      </c>
      <c r="J1332" s="3" t="s">
        <v>22</v>
      </c>
      <c r="K1332" s="3" t="s">
        <v>1119</v>
      </c>
      <c r="L1332" s="4">
        <v>20120</v>
      </c>
      <c r="M1332" s="4">
        <v>20.12</v>
      </c>
      <c r="N1332" s="4">
        <v>831000</v>
      </c>
      <c r="O1332">
        <f t="shared" si="327"/>
        <v>41.302186878727632</v>
      </c>
      <c r="P1332" t="str">
        <f t="shared" si="328"/>
        <v>Picloram</v>
      </c>
      <c r="Q1332" t="str">
        <f>VLOOKUP(P1332,[1]Sheet1!$A$1:$C$40,2,FALSE)</f>
        <v>Not Identified</v>
      </c>
      <c r="R1332" t="str">
        <f>VLOOKUP(P1332,[1]Sheet1!$A$1:$C$40,3,FALSE)</f>
        <v>Herbicide</v>
      </c>
    </row>
    <row r="1333" spans="1:18" ht="22" customHeight="1" x14ac:dyDescent="0.3">
      <c r="A1333" s="2">
        <v>42979</v>
      </c>
      <c r="B1333" s="12" t="str">
        <f t="shared" si="318"/>
        <v>September, 2017</v>
      </c>
      <c r="C1333" s="12" t="str">
        <f t="shared" si="319"/>
        <v>September, 2017´</v>
      </c>
      <c r="D1333" s="3" t="s">
        <v>37</v>
      </c>
      <c r="E1333" s="9" t="s">
        <v>1940</v>
      </c>
      <c r="F1333" s="3" t="s">
        <v>408</v>
      </c>
      <c r="G1333" s="3" t="s">
        <v>38</v>
      </c>
      <c r="H1333" s="3" t="s">
        <v>43</v>
      </c>
      <c r="I1333" s="3" t="s">
        <v>15</v>
      </c>
      <c r="J1333" s="3" t="s">
        <v>35</v>
      </c>
      <c r="K1333" s="3" t="s">
        <v>1120</v>
      </c>
      <c r="L1333" s="4">
        <v>19240</v>
      </c>
      <c r="M1333" s="4">
        <v>19.239999999999998</v>
      </c>
      <c r="N1333" s="4">
        <v>215000</v>
      </c>
      <c r="O1333">
        <f t="shared" si="327"/>
        <v>11.174636174636175</v>
      </c>
      <c r="P1333" t="str">
        <f t="shared" si="328"/>
        <v>Imidacloprid</v>
      </c>
      <c r="Q1333" t="str">
        <f>VLOOKUP(P1333,[1]Sheet1!$A$1:$C$40,2,FALSE)</f>
        <v>Nuprid</v>
      </c>
      <c r="R1333" t="str">
        <f>VLOOKUP(P1333,[1]Sheet1!$A$1:$C$40,3,FALSE)</f>
        <v>Insecticide</v>
      </c>
    </row>
    <row r="1334" spans="1:18" ht="22" customHeight="1" x14ac:dyDescent="0.3">
      <c r="A1334" s="5">
        <v>42979</v>
      </c>
      <c r="B1334" s="12" t="str">
        <f t="shared" si="318"/>
        <v>September, 2017</v>
      </c>
      <c r="C1334" s="12" t="str">
        <f t="shared" si="319"/>
        <v>September, 2017´</v>
      </c>
      <c r="D1334" s="6" t="s">
        <v>37</v>
      </c>
      <c r="E1334" s="13" t="s">
        <v>1940</v>
      </c>
      <c r="F1334" s="6" t="s">
        <v>408</v>
      </c>
      <c r="G1334" s="6" t="s">
        <v>242</v>
      </c>
      <c r="H1334" s="6" t="s">
        <v>243</v>
      </c>
      <c r="I1334" s="6" t="s">
        <v>15</v>
      </c>
      <c r="J1334" s="6" t="s">
        <v>244</v>
      </c>
      <c r="K1334" s="6" t="s">
        <v>1121</v>
      </c>
      <c r="L1334" s="7">
        <v>139320.01</v>
      </c>
      <c r="M1334" s="7">
        <v>139.32</v>
      </c>
      <c r="N1334" s="7">
        <v>669000</v>
      </c>
      <c r="O1334">
        <f t="shared" si="327"/>
        <v>4.8018945735074237</v>
      </c>
      <c r="P1334" t="str">
        <f t="shared" si="328"/>
        <v>Glyphosate</v>
      </c>
      <c r="Q1334" t="str">
        <f>VLOOKUP(P1334,[1]Sheet1!$A$1:$C$40,2,FALSE)</f>
        <v>Nufosate</v>
      </c>
      <c r="R1334" t="str">
        <f>VLOOKUP(P1334,[1]Sheet1!$A$1:$C$40,3,FALSE)</f>
        <v>Herbicide</v>
      </c>
    </row>
    <row r="1335" spans="1:18" ht="22" customHeight="1" x14ac:dyDescent="0.3">
      <c r="A1335" s="5">
        <v>42979</v>
      </c>
      <c r="B1335" s="12" t="str">
        <f t="shared" si="318"/>
        <v>September, 2017</v>
      </c>
      <c r="C1335" s="12" t="str">
        <f t="shared" si="319"/>
        <v>September, 2017´</v>
      </c>
      <c r="D1335" s="6" t="s">
        <v>37</v>
      </c>
      <c r="E1335" s="9" t="s">
        <v>1940</v>
      </c>
      <c r="F1335" s="6" t="s">
        <v>20</v>
      </c>
      <c r="G1335" s="6" t="s">
        <v>173</v>
      </c>
      <c r="H1335" s="6" t="s">
        <v>1062</v>
      </c>
      <c r="I1335" s="6" t="s">
        <v>812</v>
      </c>
      <c r="J1335" s="6" t="s">
        <v>165</v>
      </c>
      <c r="K1335" s="6" t="s">
        <v>1122</v>
      </c>
      <c r="L1335" s="7">
        <v>21280</v>
      </c>
      <c r="M1335" s="7">
        <v>21.28</v>
      </c>
      <c r="N1335" s="7">
        <v>252000</v>
      </c>
      <c r="O1335">
        <f t="shared" si="327"/>
        <v>11.842105263157896</v>
      </c>
      <c r="P1335" t="str">
        <f>IF(ISNUMBER(SEARCH("CIPERMET",K1335)),"Cypermethrin",IF(ISNUMBER(SEARCH("MANFIL",K1335)),"Mancozeb",IF(ISNUMBER(SEARCH("ISOPROPYLAMINE",K1335)),"Isopropylamine",IF(ISNUMBER(SEARCH("CARBENDAZIN",K1335)),"Carbendazin",IF(ISNUMBER(SEARCH("CHLORPYRIFOS",K1335)),"Chlorpyrifos","FIX IT")))))</f>
        <v>Cypermethrin</v>
      </c>
      <c r="Q1335" t="str">
        <f>VLOOKUP(P1335,[1]Sheet1!$A$1:$C$40,2,FALSE)</f>
        <v>Not Identified</v>
      </c>
      <c r="R1335" t="str">
        <f>VLOOKUP(P1335,[1]Sheet1!$A$1:$C$40,3,FALSE)</f>
        <v>Insecticide</v>
      </c>
    </row>
    <row r="1336" spans="1:18" ht="22" customHeight="1" x14ac:dyDescent="0.3">
      <c r="A1336" s="5">
        <v>42979</v>
      </c>
      <c r="B1336" s="12" t="str">
        <f t="shared" si="318"/>
        <v>September, 2017</v>
      </c>
      <c r="C1336" s="12" t="str">
        <f t="shared" si="319"/>
        <v>September, 2017´</v>
      </c>
      <c r="D1336" s="6" t="s">
        <v>37</v>
      </c>
      <c r="E1336" s="13" t="s">
        <v>1940</v>
      </c>
      <c r="F1336" s="6" t="s">
        <v>408</v>
      </c>
      <c r="G1336" s="6" t="s">
        <v>242</v>
      </c>
      <c r="H1336" s="6" t="s">
        <v>243</v>
      </c>
      <c r="I1336" s="6" t="s">
        <v>15</v>
      </c>
      <c r="J1336" s="6" t="s">
        <v>244</v>
      </c>
      <c r="K1336" s="6" t="s">
        <v>1121</v>
      </c>
      <c r="L1336" s="7">
        <v>139320.01</v>
      </c>
      <c r="M1336" s="7">
        <v>139.32</v>
      </c>
      <c r="N1336" s="7">
        <v>669000</v>
      </c>
      <c r="O1336">
        <f t="shared" si="327"/>
        <v>4.8018945735074237</v>
      </c>
      <c r="P1336" t="str">
        <f t="shared" si="328"/>
        <v>Glyphosate</v>
      </c>
      <c r="Q1336" t="str">
        <f>VLOOKUP(P1336,[1]Sheet1!$A$1:$C$40,2,FALSE)</f>
        <v>Nufosate</v>
      </c>
      <c r="R1336" t="str">
        <f>VLOOKUP(P1336,[1]Sheet1!$A$1:$C$40,3,FALSE)</f>
        <v>Herbicide</v>
      </c>
    </row>
    <row r="1337" spans="1:18" ht="22" customHeight="1" x14ac:dyDescent="0.3">
      <c r="A1337" s="2">
        <v>42979</v>
      </c>
      <c r="B1337" s="12" t="str">
        <f t="shared" si="318"/>
        <v>September, 2017</v>
      </c>
      <c r="C1337" s="12" t="str">
        <f t="shared" si="319"/>
        <v>September, 2017´</v>
      </c>
      <c r="D1337" s="3" t="s">
        <v>37</v>
      </c>
      <c r="E1337" s="9" t="s">
        <v>1940</v>
      </c>
      <c r="F1337" s="3" t="s">
        <v>20</v>
      </c>
      <c r="G1337" s="3" t="s">
        <v>173</v>
      </c>
      <c r="H1337" s="3" t="s">
        <v>1062</v>
      </c>
      <c r="I1337" s="3" t="s">
        <v>812</v>
      </c>
      <c r="J1337" s="3" t="s">
        <v>165</v>
      </c>
      <c r="K1337" s="3" t="s">
        <v>1123</v>
      </c>
      <c r="L1337" s="4">
        <v>21280</v>
      </c>
      <c r="M1337" s="4">
        <v>21.28</v>
      </c>
      <c r="N1337" s="4">
        <v>252000</v>
      </c>
      <c r="O1337">
        <f t="shared" si="327"/>
        <v>11.842105263157896</v>
      </c>
      <c r="P1337" t="str">
        <f>IF(ISNUMBER(SEARCH("CIPERMET",K1337)),"Cypermethrin",IF(ISNUMBER(SEARCH("MANFIL",K1337)),"Mancozeb",IF(ISNUMBER(SEARCH("ISOPROPYLAMINE",K1337)),"Isopropylamine",IF(ISNUMBER(SEARCH("CARBENDAZIN",K1337)),"Carbendazin",IF(ISNUMBER(SEARCH("CHLORPYRIFOS",K1337)),"Chlorpyrifos","FIX IT")))))</f>
        <v>Cypermethrin</v>
      </c>
      <c r="Q1337" t="str">
        <f>VLOOKUP(P1337,[1]Sheet1!$A$1:$C$40,2,FALSE)</f>
        <v>Not Identified</v>
      </c>
      <c r="R1337" t="str">
        <f>VLOOKUP(P1337,[1]Sheet1!$A$1:$C$40,3,FALSE)</f>
        <v>Insecticide</v>
      </c>
    </row>
    <row r="1338" spans="1:18" ht="22" customHeight="1" x14ac:dyDescent="0.3">
      <c r="A1338" s="5">
        <v>42978</v>
      </c>
      <c r="B1338" s="12" t="str">
        <f t="shared" si="318"/>
        <v>August, 2017</v>
      </c>
      <c r="C1338" s="12" t="str">
        <f t="shared" si="319"/>
        <v>August, 2017´</v>
      </c>
      <c r="D1338" s="6" t="s">
        <v>37</v>
      </c>
      <c r="E1338" s="13" t="s">
        <v>1940</v>
      </c>
      <c r="F1338" s="6" t="s">
        <v>20</v>
      </c>
      <c r="G1338" s="6" t="s">
        <v>579</v>
      </c>
      <c r="H1338" s="6" t="s">
        <v>28</v>
      </c>
      <c r="I1338" s="6" t="s">
        <v>21</v>
      </c>
      <c r="J1338" s="6" t="s">
        <v>29</v>
      </c>
      <c r="K1338" s="6" t="s">
        <v>1124</v>
      </c>
      <c r="L1338" s="7">
        <v>163679.99</v>
      </c>
      <c r="M1338" s="7">
        <v>163.68</v>
      </c>
      <c r="N1338" s="7">
        <v>1215000</v>
      </c>
      <c r="O1338">
        <f t="shared" si="327"/>
        <v>7.4230209813673627</v>
      </c>
      <c r="P1338" t="str">
        <f t="shared" ref="P1338:P1341" si="333">IF(ISNUMBER(SEARCH("CLORPIRIFOS",K1338)),"Chlorpyrifos",IF(ISNUMBER(SEARCH("TEBUCONAZOLE",K1338)),"Tebuconazole",IF(ISNUMBER(SEARCH("ACID",K1338)),"2,4-Dichlorophenoxyacetic acid",IF(ISNUMBER(SEARCH("ACETAMIPRID",K1338)),"Acetamiprid",IF(ISNUMBER(SEARCH("NUFURON",K1338)),"Metsulfuron",IF(ISNUMBER(SEARCH("MONOISOPROPYLAMINE",K1338)),"Isopropylamine","FIX IT"))))))</f>
        <v>2,4-Dichlorophenoxyacetic acid</v>
      </c>
      <c r="Q1338" t="str">
        <f>VLOOKUP(P1338,[1]Sheet1!$A$1:$C$40,2,FALSE)</f>
        <v>2,4 D</v>
      </c>
      <c r="R1338" t="str">
        <f>VLOOKUP(P1338,[1]Sheet1!$A$1:$C$40,3,FALSE)</f>
        <v>Herbicide</v>
      </c>
    </row>
    <row r="1339" spans="1:18" ht="22" customHeight="1" x14ac:dyDescent="0.3">
      <c r="A1339" s="2">
        <v>42977</v>
      </c>
      <c r="B1339" s="12" t="str">
        <f t="shared" si="318"/>
        <v>August, 2017</v>
      </c>
      <c r="C1339" s="12" t="str">
        <f t="shared" si="319"/>
        <v>August, 2017´</v>
      </c>
      <c r="D1339" s="3" t="s">
        <v>37</v>
      </c>
      <c r="E1339" s="9" t="s">
        <v>1940</v>
      </c>
      <c r="F1339" s="3" t="s">
        <v>20</v>
      </c>
      <c r="G1339" s="3" t="s">
        <v>449</v>
      </c>
      <c r="H1339" s="3" t="s">
        <v>409</v>
      </c>
      <c r="I1339" s="3" t="s">
        <v>926</v>
      </c>
      <c r="J1339" s="3" t="s">
        <v>74</v>
      </c>
      <c r="K1339" s="3" t="s">
        <v>1047</v>
      </c>
      <c r="L1339" s="4">
        <v>101120</v>
      </c>
      <c r="M1339" s="4">
        <v>101.12</v>
      </c>
      <c r="N1339" s="4">
        <v>341000</v>
      </c>
      <c r="O1339">
        <f t="shared" si="327"/>
        <v>3.372231012658228</v>
      </c>
      <c r="P1339" t="str">
        <f t="shared" si="333"/>
        <v>Isopropylamine</v>
      </c>
      <c r="Q1339" t="str">
        <f>VLOOKUP(P1339,[1]Sheet1!$A$1:$C$40,2,FALSE)</f>
        <v>Not Identified</v>
      </c>
      <c r="R1339" t="str">
        <f>VLOOKUP(P1339,[1]Sheet1!$A$1:$C$40,3,FALSE)</f>
        <v>General Chemical</v>
      </c>
    </row>
    <row r="1340" spans="1:18" ht="22" customHeight="1" x14ac:dyDescent="0.3">
      <c r="A1340" s="5">
        <v>42977</v>
      </c>
      <c r="B1340" s="12" t="str">
        <f t="shared" si="318"/>
        <v>August, 2017</v>
      </c>
      <c r="C1340" s="12" t="str">
        <f t="shared" si="319"/>
        <v>August, 2017´</v>
      </c>
      <c r="D1340" s="6" t="s">
        <v>37</v>
      </c>
      <c r="E1340" s="13" t="s">
        <v>1940</v>
      </c>
      <c r="F1340" s="6" t="s">
        <v>20</v>
      </c>
      <c r="G1340" s="6" t="s">
        <v>449</v>
      </c>
      <c r="H1340" s="6" t="s">
        <v>409</v>
      </c>
      <c r="I1340" s="6" t="s">
        <v>926</v>
      </c>
      <c r="J1340" s="6" t="s">
        <v>74</v>
      </c>
      <c r="K1340" s="6" t="s">
        <v>1047</v>
      </c>
      <c r="L1340" s="7">
        <v>101310</v>
      </c>
      <c r="M1340" s="7">
        <v>101.31</v>
      </c>
      <c r="N1340" s="7">
        <v>341000</v>
      </c>
      <c r="O1340">
        <f t="shared" si="327"/>
        <v>3.3659066232356136</v>
      </c>
      <c r="P1340" t="str">
        <f t="shared" si="333"/>
        <v>Isopropylamine</v>
      </c>
      <c r="Q1340" t="str">
        <f>VLOOKUP(P1340,[1]Sheet1!$A$1:$C$40,2,FALSE)</f>
        <v>Not Identified</v>
      </c>
      <c r="R1340" t="str">
        <f>VLOOKUP(P1340,[1]Sheet1!$A$1:$C$40,3,FALSE)</f>
        <v>General Chemical</v>
      </c>
    </row>
    <row r="1341" spans="1:18" ht="22" customHeight="1" x14ac:dyDescent="0.3">
      <c r="A1341" s="2">
        <v>42977</v>
      </c>
      <c r="B1341" s="12" t="str">
        <f t="shared" si="318"/>
        <v>August, 2017</v>
      </c>
      <c r="C1341" s="12" t="str">
        <f t="shared" si="319"/>
        <v>August, 2017´</v>
      </c>
      <c r="D1341" s="3" t="s">
        <v>37</v>
      </c>
      <c r="E1341" s="9" t="s">
        <v>1940</v>
      </c>
      <c r="F1341" s="3" t="s">
        <v>20</v>
      </c>
      <c r="G1341" s="3" t="s">
        <v>449</v>
      </c>
      <c r="H1341" s="3" t="s">
        <v>409</v>
      </c>
      <c r="I1341" s="3" t="s">
        <v>926</v>
      </c>
      <c r="J1341" s="3" t="s">
        <v>74</v>
      </c>
      <c r="K1341" s="3" t="s">
        <v>1125</v>
      </c>
      <c r="L1341" s="4">
        <v>86805</v>
      </c>
      <c r="M1341" s="4">
        <v>86.81</v>
      </c>
      <c r="N1341" s="4">
        <v>292000</v>
      </c>
      <c r="O1341">
        <f t="shared" si="327"/>
        <v>3.3638615287137839</v>
      </c>
      <c r="P1341" t="str">
        <f t="shared" si="333"/>
        <v>Isopropylamine</v>
      </c>
      <c r="Q1341" t="str">
        <f>VLOOKUP(P1341,[1]Sheet1!$A$1:$C$40,2,FALSE)</f>
        <v>Not Identified</v>
      </c>
      <c r="R1341" t="str">
        <f>VLOOKUP(P1341,[1]Sheet1!$A$1:$C$40,3,FALSE)</f>
        <v>General Chemical</v>
      </c>
    </row>
    <row r="1342" spans="1:18" ht="22" customHeight="1" x14ac:dyDescent="0.3">
      <c r="A1342" s="5">
        <v>42977</v>
      </c>
      <c r="B1342" s="12" t="str">
        <f t="shared" si="318"/>
        <v>August, 2017</v>
      </c>
      <c r="C1342" s="12" t="str">
        <f t="shared" si="319"/>
        <v>August, 2017´</v>
      </c>
      <c r="D1342" s="6" t="s">
        <v>37</v>
      </c>
      <c r="E1342" s="13" t="s">
        <v>1940</v>
      </c>
      <c r="F1342" s="6" t="s">
        <v>20</v>
      </c>
      <c r="G1342" s="6" t="s">
        <v>649</v>
      </c>
      <c r="H1342" s="6" t="s">
        <v>73</v>
      </c>
      <c r="I1342" s="6" t="s">
        <v>21</v>
      </c>
      <c r="J1342" s="6" t="s">
        <v>587</v>
      </c>
      <c r="K1342" s="6" t="s">
        <v>1126</v>
      </c>
      <c r="L1342" s="7">
        <v>52131</v>
      </c>
      <c r="M1342" s="7">
        <v>52.13</v>
      </c>
      <c r="N1342" s="7">
        <v>154000</v>
      </c>
      <c r="O1342">
        <f t="shared" si="327"/>
        <v>2.9540964109646852</v>
      </c>
      <c r="P1342" t="str">
        <f t="shared" ref="P1342" si="334">IF(ISNUMBER(SEARCH("TRITON",K1342)),"Surfactant",IF(ISNUMBER(SEARCH("DIMETHYLAMINE",K1342)),"Dimethylamine",IF(ISNUMBER(SEARCH("FLUAZINAN",K1342)),"Fluazinan","FIX IT")))</f>
        <v>Surfactant</v>
      </c>
      <c r="Q1342" t="str">
        <f>VLOOKUP(P1342,[1]Sheet1!$A$1:$C$40,2,FALSE)</f>
        <v>Triton</v>
      </c>
      <c r="R1342" t="str">
        <f>VLOOKUP(P1342,[1]Sheet1!$A$1:$C$40,3,FALSE)</f>
        <v>Surfactant</v>
      </c>
    </row>
    <row r="1343" spans="1:18" ht="22" customHeight="1" x14ac:dyDescent="0.3">
      <c r="A1343" s="2">
        <v>42975</v>
      </c>
      <c r="B1343" s="12" t="str">
        <f t="shared" si="318"/>
        <v>August, 2017</v>
      </c>
      <c r="C1343" s="12" t="str">
        <f t="shared" si="319"/>
        <v>August, 2017´</v>
      </c>
      <c r="D1343" s="3" t="s">
        <v>37</v>
      </c>
      <c r="E1343" s="9" t="s">
        <v>1940</v>
      </c>
      <c r="F1343" s="3" t="s">
        <v>20</v>
      </c>
      <c r="G1343" s="3" t="s">
        <v>792</v>
      </c>
      <c r="H1343" s="3" t="s">
        <v>14</v>
      </c>
      <c r="I1343" s="3" t="s">
        <v>812</v>
      </c>
      <c r="J1343" s="3" t="s">
        <v>643</v>
      </c>
      <c r="K1343" s="3" t="s">
        <v>1127</v>
      </c>
      <c r="L1343" s="4">
        <v>50764</v>
      </c>
      <c r="M1343" s="4">
        <v>50.76</v>
      </c>
      <c r="N1343" s="4">
        <v>201000</v>
      </c>
      <c r="O1343">
        <f t="shared" si="327"/>
        <v>3.959498857458041</v>
      </c>
      <c r="P1343" s="11" t="s">
        <v>1926</v>
      </c>
      <c r="Q1343" t="str">
        <f>VLOOKUP(P1343,[1]Sheet1!$A$1:$C$40,2,FALSE)</f>
        <v>Not Identified</v>
      </c>
      <c r="R1343" t="str">
        <f>VLOOKUP(P1343,[1]Sheet1!$A$1:$C$40,3,FALSE)</f>
        <v>Insecticide</v>
      </c>
    </row>
    <row r="1344" spans="1:18" ht="22" customHeight="1" x14ac:dyDescent="0.3">
      <c r="A1344" s="5">
        <v>42975</v>
      </c>
      <c r="B1344" s="12" t="str">
        <f t="shared" si="318"/>
        <v>August, 2017</v>
      </c>
      <c r="C1344" s="12" t="str">
        <f t="shared" si="319"/>
        <v>August, 2017´</v>
      </c>
      <c r="D1344" s="6" t="s">
        <v>37</v>
      </c>
      <c r="E1344" s="13" t="s">
        <v>1940</v>
      </c>
      <c r="F1344" s="6" t="s">
        <v>408</v>
      </c>
      <c r="G1344" s="6" t="s">
        <v>242</v>
      </c>
      <c r="H1344" s="6" t="s">
        <v>243</v>
      </c>
      <c r="I1344" s="6" t="s">
        <v>15</v>
      </c>
      <c r="J1344" s="6" t="s">
        <v>280</v>
      </c>
      <c r="K1344" s="6" t="s">
        <v>1128</v>
      </c>
      <c r="L1344" s="7">
        <v>150966</v>
      </c>
      <c r="M1344" s="7">
        <v>150.97</v>
      </c>
      <c r="N1344" s="7">
        <v>682000</v>
      </c>
      <c r="O1344">
        <f t="shared" si="327"/>
        <v>4.5175734933693681</v>
      </c>
      <c r="P1344" t="str">
        <f t="shared" ref="P1344" si="335">IF(ISNUMBER(SEARCH("XYLENE",K1344)),"Xylene",IF(ISNUMBER(SEARCH("PARAQUAT",K1344)),"Paraquat",IF(ISNUMBER(SEARCH("LUFENURON",K1344)),"Lufenuron",IF(ISNUMBER(SEARCH("CLETHODIM",K1344)),"Clethodim",IF(ISNUMBER(SEARCH("ABAMECTIN",K1344)),"Abamectin")))))</f>
        <v>Paraquat</v>
      </c>
      <c r="Q1344" t="str">
        <f>VLOOKUP(P1344,[1]Sheet1!$A$1:$C$40,2,FALSE)</f>
        <v>Nuquat</v>
      </c>
      <c r="R1344" t="str">
        <f>VLOOKUP(P1344,[1]Sheet1!$A$1:$C$40,3,FALSE)</f>
        <v>Herbicide</v>
      </c>
    </row>
    <row r="1345" spans="1:18" ht="22" customHeight="1" x14ac:dyDescent="0.3">
      <c r="A1345" s="2">
        <v>42975</v>
      </c>
      <c r="B1345" s="12" t="str">
        <f t="shared" si="318"/>
        <v>August, 2017</v>
      </c>
      <c r="C1345" s="12" t="str">
        <f t="shared" si="319"/>
        <v>August, 2017´</v>
      </c>
      <c r="D1345" s="3" t="s">
        <v>37</v>
      </c>
      <c r="E1345" s="9" t="s">
        <v>1940</v>
      </c>
      <c r="F1345" s="3" t="s">
        <v>20</v>
      </c>
      <c r="G1345" s="3" t="s">
        <v>38</v>
      </c>
      <c r="H1345" s="3" t="s">
        <v>39</v>
      </c>
      <c r="I1345" s="3" t="s">
        <v>926</v>
      </c>
      <c r="J1345" s="3" t="s">
        <v>40</v>
      </c>
      <c r="K1345" s="3" t="s">
        <v>1129</v>
      </c>
      <c r="L1345" s="4">
        <v>41420</v>
      </c>
      <c r="M1345" s="4">
        <v>41.42</v>
      </c>
      <c r="N1345" s="4">
        <v>708000</v>
      </c>
      <c r="O1345">
        <f t="shared" si="327"/>
        <v>17.093191694833415</v>
      </c>
      <c r="P1345" t="str">
        <f t="shared" si="328"/>
        <v>Cyhalothrin</v>
      </c>
      <c r="Q1345" t="str">
        <f>VLOOKUP(P1345,[1]Sheet1!$A$1:$C$40,2,FALSE)</f>
        <v>Kaiso</v>
      </c>
      <c r="R1345" t="str">
        <f>VLOOKUP(P1345,[1]Sheet1!$A$1:$C$40,3,FALSE)</f>
        <v>Pesticide</v>
      </c>
    </row>
    <row r="1346" spans="1:18" ht="22" customHeight="1" x14ac:dyDescent="0.3">
      <c r="A1346" s="2">
        <v>42975</v>
      </c>
      <c r="B1346" s="12" t="str">
        <f t="shared" si="318"/>
        <v>August, 2017</v>
      </c>
      <c r="C1346" s="12" t="str">
        <f t="shared" si="319"/>
        <v>August, 2017´</v>
      </c>
      <c r="D1346" s="3" t="s">
        <v>37</v>
      </c>
      <c r="E1346" s="13" t="s">
        <v>1940</v>
      </c>
      <c r="F1346" s="3" t="s">
        <v>408</v>
      </c>
      <c r="G1346" s="3" t="s">
        <v>242</v>
      </c>
      <c r="H1346" s="3" t="s">
        <v>243</v>
      </c>
      <c r="I1346" s="3" t="s">
        <v>15</v>
      </c>
      <c r="J1346" s="3" t="s">
        <v>280</v>
      </c>
      <c r="K1346" s="3" t="s">
        <v>1130</v>
      </c>
      <c r="L1346" s="4">
        <v>150966</v>
      </c>
      <c r="M1346" s="4">
        <v>150.97</v>
      </c>
      <c r="N1346" s="4">
        <v>682000</v>
      </c>
      <c r="O1346">
        <f t="shared" si="327"/>
        <v>4.5175734933693681</v>
      </c>
      <c r="P1346" t="str">
        <f t="shared" ref="P1346" si="336">IF(ISNUMBER(SEARCH("XYLENE",K1346)),"Xylene",IF(ISNUMBER(SEARCH("PARAQUAT",K1346)),"Paraquat",IF(ISNUMBER(SEARCH("LUFENURON",K1346)),"Lufenuron",IF(ISNUMBER(SEARCH("CLETHODIM",K1346)),"Clethodim",IF(ISNUMBER(SEARCH("ABAMECTIN",K1346)),"Abamectin")))))</f>
        <v>Paraquat</v>
      </c>
      <c r="Q1346" t="str">
        <f>VLOOKUP(P1346,[1]Sheet1!$A$1:$C$40,2,FALSE)</f>
        <v>Nuquat</v>
      </c>
      <c r="R1346" t="str">
        <f>VLOOKUP(P1346,[1]Sheet1!$A$1:$C$40,3,FALSE)</f>
        <v>Herbicide</v>
      </c>
    </row>
    <row r="1347" spans="1:18" ht="22" customHeight="1" x14ac:dyDescent="0.3">
      <c r="A1347" s="5">
        <v>42974</v>
      </c>
      <c r="B1347" s="12" t="str">
        <f t="shared" ref="B1347:B1410" si="337">TEXT(A1347,"MMMM, YYYY")</f>
        <v>August, 2017</v>
      </c>
      <c r="C1347" s="12" t="str">
        <f t="shared" ref="C1347:C1410" si="338">B1347&amp;"´"</f>
        <v>August, 2017´</v>
      </c>
      <c r="D1347" s="6" t="s">
        <v>37</v>
      </c>
      <c r="E1347" s="9" t="s">
        <v>1940</v>
      </c>
      <c r="F1347" s="6" t="s">
        <v>408</v>
      </c>
      <c r="G1347" s="6" t="s">
        <v>38</v>
      </c>
      <c r="H1347" s="6" t="s">
        <v>39</v>
      </c>
      <c r="I1347" s="6" t="s">
        <v>15</v>
      </c>
      <c r="J1347" s="6" t="s">
        <v>35</v>
      </c>
      <c r="K1347" s="6" t="s">
        <v>1131</v>
      </c>
      <c r="L1347" s="7">
        <v>38480</v>
      </c>
      <c r="M1347" s="7">
        <v>38.479999999999997</v>
      </c>
      <c r="N1347" s="7">
        <v>431000</v>
      </c>
      <c r="O1347">
        <f t="shared" si="327"/>
        <v>11.200623700623701</v>
      </c>
      <c r="P1347" s="11" t="s">
        <v>1921</v>
      </c>
      <c r="Q1347" t="str">
        <f>VLOOKUP(P1347,[1]Sheet1!$A$1:$C$40,2,FALSE)</f>
        <v>Nuprid</v>
      </c>
      <c r="R1347" t="str">
        <f>VLOOKUP(P1347,[1]Sheet1!$A$1:$C$40,3,FALSE)</f>
        <v>Insecticide</v>
      </c>
    </row>
    <row r="1348" spans="1:18" ht="22" customHeight="1" x14ac:dyDescent="0.3">
      <c r="A1348" s="2">
        <v>42972</v>
      </c>
      <c r="B1348" s="12" t="str">
        <f t="shared" si="337"/>
        <v>August, 2017</v>
      </c>
      <c r="C1348" s="12" t="str">
        <f t="shared" si="338"/>
        <v>August, 2017´</v>
      </c>
      <c r="D1348" s="3" t="s">
        <v>37</v>
      </c>
      <c r="E1348" s="13" t="s">
        <v>1940</v>
      </c>
      <c r="F1348" s="3" t="s">
        <v>408</v>
      </c>
      <c r="G1348" s="3" t="s">
        <v>242</v>
      </c>
      <c r="H1348" s="3" t="s">
        <v>243</v>
      </c>
      <c r="I1348" s="3" t="s">
        <v>15</v>
      </c>
      <c r="J1348" s="3" t="s">
        <v>244</v>
      </c>
      <c r="K1348" s="3" t="s">
        <v>1132</v>
      </c>
      <c r="L1348" s="4">
        <v>139320.01</v>
      </c>
      <c r="M1348" s="4">
        <v>139.32</v>
      </c>
      <c r="N1348" s="4">
        <v>630000</v>
      </c>
      <c r="O1348">
        <f t="shared" si="327"/>
        <v>4.5219634997155111</v>
      </c>
      <c r="P1348" t="str">
        <f t="shared" si="328"/>
        <v>Glyphosate</v>
      </c>
      <c r="Q1348" t="str">
        <f>VLOOKUP(P1348,[1]Sheet1!$A$1:$C$40,2,FALSE)</f>
        <v>Nufosate</v>
      </c>
      <c r="R1348" t="str">
        <f>VLOOKUP(P1348,[1]Sheet1!$A$1:$C$40,3,FALSE)</f>
        <v>Herbicide</v>
      </c>
    </row>
    <row r="1349" spans="1:18" ht="22" customHeight="1" x14ac:dyDescent="0.3">
      <c r="A1349" s="5">
        <v>42971</v>
      </c>
      <c r="B1349" s="12" t="str">
        <f t="shared" si="337"/>
        <v>August, 2017</v>
      </c>
      <c r="C1349" s="12" t="str">
        <f t="shared" si="338"/>
        <v>August, 2017´</v>
      </c>
      <c r="D1349" s="6" t="s">
        <v>37</v>
      </c>
      <c r="E1349" s="9" t="s">
        <v>1940</v>
      </c>
      <c r="F1349" s="6" t="s">
        <v>20</v>
      </c>
      <c r="G1349" s="6" t="s">
        <v>42</v>
      </c>
      <c r="H1349" s="6" t="s">
        <v>43</v>
      </c>
      <c r="I1349" s="6" t="s">
        <v>812</v>
      </c>
      <c r="J1349" s="6" t="s">
        <v>44</v>
      </c>
      <c r="K1349" s="6" t="s">
        <v>1133</v>
      </c>
      <c r="L1349" s="7">
        <v>63551</v>
      </c>
      <c r="M1349" s="7">
        <v>63.55</v>
      </c>
      <c r="N1349" s="7">
        <v>2816000</v>
      </c>
      <c r="O1349">
        <f t="shared" si="327"/>
        <v>44.310868436373937</v>
      </c>
      <c r="P1349" s="11" t="s">
        <v>1922</v>
      </c>
      <c r="Q1349" t="str">
        <f>VLOOKUP(P1349,[1]Sheet1!$A$1:$C$40,2,FALSE)</f>
        <v>Agripec</v>
      </c>
      <c r="R1349" t="str">
        <f>VLOOKUP(P1349,[1]Sheet1!$A$1:$C$40,3,FALSE)</f>
        <v>Pesticide</v>
      </c>
    </row>
    <row r="1350" spans="1:18" ht="22" customHeight="1" x14ac:dyDescent="0.3">
      <c r="A1350" s="2">
        <v>42971</v>
      </c>
      <c r="B1350" s="12" t="str">
        <f t="shared" si="337"/>
        <v>August, 2017</v>
      </c>
      <c r="C1350" s="12" t="str">
        <f t="shared" si="338"/>
        <v>August, 2017´</v>
      </c>
      <c r="D1350" s="3" t="s">
        <v>37</v>
      </c>
      <c r="E1350" s="13" t="s">
        <v>1940</v>
      </c>
      <c r="F1350" s="3" t="s">
        <v>408</v>
      </c>
      <c r="G1350" s="3" t="s">
        <v>242</v>
      </c>
      <c r="H1350" s="3" t="s">
        <v>243</v>
      </c>
      <c r="I1350" s="3" t="s">
        <v>15</v>
      </c>
      <c r="J1350" s="3" t="s">
        <v>244</v>
      </c>
      <c r="K1350" s="3" t="s">
        <v>1134</v>
      </c>
      <c r="L1350" s="4">
        <v>139320.01</v>
      </c>
      <c r="M1350" s="4">
        <v>139.32</v>
      </c>
      <c r="N1350" s="4">
        <v>630000</v>
      </c>
      <c r="O1350">
        <f t="shared" si="327"/>
        <v>4.5219634997155111</v>
      </c>
      <c r="P1350" t="str">
        <f t="shared" si="328"/>
        <v>Glyphosate</v>
      </c>
      <c r="Q1350" t="str">
        <f>VLOOKUP(P1350,[1]Sheet1!$A$1:$C$40,2,FALSE)</f>
        <v>Nufosate</v>
      </c>
      <c r="R1350" t="str">
        <f>VLOOKUP(P1350,[1]Sheet1!$A$1:$C$40,3,FALSE)</f>
        <v>Herbicide</v>
      </c>
    </row>
    <row r="1351" spans="1:18" ht="22" customHeight="1" x14ac:dyDescent="0.3">
      <c r="A1351" s="5">
        <v>42971</v>
      </c>
      <c r="B1351" s="12" t="str">
        <f t="shared" si="337"/>
        <v>August, 2017</v>
      </c>
      <c r="C1351" s="12" t="str">
        <f t="shared" si="338"/>
        <v>August, 2017´</v>
      </c>
      <c r="D1351" s="6" t="s">
        <v>37</v>
      </c>
      <c r="E1351" s="9" t="s">
        <v>1940</v>
      </c>
      <c r="F1351" s="6" t="s">
        <v>20</v>
      </c>
      <c r="G1351" s="6" t="s">
        <v>42</v>
      </c>
      <c r="H1351" s="6" t="s">
        <v>104</v>
      </c>
      <c r="I1351" s="6" t="s">
        <v>812</v>
      </c>
      <c r="J1351" s="6" t="s">
        <v>165</v>
      </c>
      <c r="K1351" s="6" t="s">
        <v>1135</v>
      </c>
      <c r="L1351" s="7">
        <v>19760</v>
      </c>
      <c r="M1351" s="7">
        <v>19.760000000000002</v>
      </c>
      <c r="N1351" s="7">
        <v>250000</v>
      </c>
      <c r="O1351">
        <f t="shared" si="327"/>
        <v>12.651821862348179</v>
      </c>
      <c r="P1351" s="11" t="s">
        <v>1929</v>
      </c>
      <c r="Q1351" t="str">
        <f>VLOOKUP(P1351,[1]Sheet1!$A$1:$C$40,2,FALSE)</f>
        <v>Not Identified</v>
      </c>
      <c r="R1351" t="str">
        <f>VLOOKUP(P1351,[1]Sheet1!$A$1:$C$40,3,FALSE)</f>
        <v>Insecticide</v>
      </c>
    </row>
    <row r="1352" spans="1:18" ht="22" customHeight="1" x14ac:dyDescent="0.3">
      <c r="A1352" s="2">
        <v>42971</v>
      </c>
      <c r="B1352" s="12" t="str">
        <f t="shared" si="337"/>
        <v>August, 2017</v>
      </c>
      <c r="C1352" s="12" t="str">
        <f t="shared" si="338"/>
        <v>August, 2017´</v>
      </c>
      <c r="D1352" s="3" t="s">
        <v>37</v>
      </c>
      <c r="E1352" s="13" t="s">
        <v>1940</v>
      </c>
      <c r="F1352" s="3" t="s">
        <v>20</v>
      </c>
      <c r="G1352" s="3" t="s">
        <v>579</v>
      </c>
      <c r="H1352" s="3" t="s">
        <v>28</v>
      </c>
      <c r="I1352" s="3" t="s">
        <v>21</v>
      </c>
      <c r="J1352" s="3" t="s">
        <v>29</v>
      </c>
      <c r="K1352" s="3" t="s">
        <v>1136</v>
      </c>
      <c r="L1352" s="4">
        <v>143220</v>
      </c>
      <c r="M1352" s="4">
        <v>143.22</v>
      </c>
      <c r="N1352" s="4">
        <v>1063000</v>
      </c>
      <c r="O1352">
        <f t="shared" si="327"/>
        <v>7.4221477447283899</v>
      </c>
      <c r="P1352" t="str">
        <f t="shared" ref="P1352" si="339">IF(ISNUMBER(SEARCH("CLORPIRIFOS",K1352)),"Chlorpyrifos",IF(ISNUMBER(SEARCH("TEBUCONAZOLE",K1352)),"Tebuconazole",IF(ISNUMBER(SEARCH("ACID",K1352)),"2,4-Dichlorophenoxyacetic acid",IF(ISNUMBER(SEARCH("ACETAMIPRID",K1352)),"Acetamiprid",IF(ISNUMBER(SEARCH("NUFURON",K1352)),"Metsulfuron",IF(ISNUMBER(SEARCH("MONOISOPROPYLAMINE",K1352)),"Isopropylamine","FIX IT"))))))</f>
        <v>2,4-Dichlorophenoxyacetic acid</v>
      </c>
      <c r="Q1352" t="str">
        <f>VLOOKUP(P1352,[1]Sheet1!$A$1:$C$40,2,FALSE)</f>
        <v>2,4 D</v>
      </c>
      <c r="R1352" t="str">
        <f>VLOOKUP(P1352,[1]Sheet1!$A$1:$C$40,3,FALSE)</f>
        <v>Herbicide</v>
      </c>
    </row>
    <row r="1353" spans="1:18" ht="22" customHeight="1" x14ac:dyDescent="0.3">
      <c r="A1353" s="5">
        <v>42971</v>
      </c>
      <c r="B1353" s="12" t="str">
        <f t="shared" si="337"/>
        <v>August, 2017</v>
      </c>
      <c r="C1353" s="12" t="str">
        <f t="shared" si="338"/>
        <v>August, 2017´</v>
      </c>
      <c r="D1353" s="6" t="s">
        <v>37</v>
      </c>
      <c r="E1353" s="9" t="s">
        <v>1940</v>
      </c>
      <c r="F1353" s="6" t="s">
        <v>408</v>
      </c>
      <c r="G1353" s="6" t="s">
        <v>242</v>
      </c>
      <c r="H1353" s="6" t="s">
        <v>243</v>
      </c>
      <c r="I1353" s="6" t="s">
        <v>15</v>
      </c>
      <c r="J1353" s="6" t="s">
        <v>244</v>
      </c>
      <c r="K1353" s="6" t="s">
        <v>1137</v>
      </c>
      <c r="L1353" s="7">
        <v>46440</v>
      </c>
      <c r="M1353" s="7">
        <v>46.44</v>
      </c>
      <c r="N1353" s="7">
        <v>210000</v>
      </c>
      <c r="O1353">
        <f t="shared" si="327"/>
        <v>4.521963824289406</v>
      </c>
      <c r="P1353" t="str">
        <f t="shared" si="328"/>
        <v>Glyphosate</v>
      </c>
      <c r="Q1353" t="str">
        <f>VLOOKUP(P1353,[1]Sheet1!$A$1:$C$40,2,FALSE)</f>
        <v>Nufosate</v>
      </c>
      <c r="R1353" t="str">
        <f>VLOOKUP(P1353,[1]Sheet1!$A$1:$C$40,3,FALSE)</f>
        <v>Herbicide</v>
      </c>
    </row>
    <row r="1354" spans="1:18" ht="22" customHeight="1" x14ac:dyDescent="0.3">
      <c r="A1354" s="2">
        <v>42971</v>
      </c>
      <c r="B1354" s="12" t="str">
        <f t="shared" si="337"/>
        <v>August, 2017</v>
      </c>
      <c r="C1354" s="12" t="str">
        <f t="shared" si="338"/>
        <v>August, 2017´</v>
      </c>
      <c r="D1354" s="3" t="s">
        <v>37</v>
      </c>
      <c r="E1354" s="13" t="s">
        <v>1940</v>
      </c>
      <c r="F1354" s="3" t="s">
        <v>408</v>
      </c>
      <c r="G1354" s="3" t="s">
        <v>242</v>
      </c>
      <c r="H1354" s="3" t="s">
        <v>243</v>
      </c>
      <c r="I1354" s="3" t="s">
        <v>15</v>
      </c>
      <c r="J1354" s="3" t="s">
        <v>244</v>
      </c>
      <c r="K1354" s="3" t="s">
        <v>1138</v>
      </c>
      <c r="L1354" s="4">
        <v>139320.01</v>
      </c>
      <c r="M1354" s="4">
        <v>139.32</v>
      </c>
      <c r="N1354" s="4">
        <v>630000</v>
      </c>
      <c r="O1354">
        <f t="shared" si="327"/>
        <v>4.5219634997155111</v>
      </c>
      <c r="P1354" t="str">
        <f t="shared" si="328"/>
        <v>Glyphosate</v>
      </c>
      <c r="Q1354" t="str">
        <f>VLOOKUP(P1354,[1]Sheet1!$A$1:$C$40,2,FALSE)</f>
        <v>Nufosate</v>
      </c>
      <c r="R1354" t="str">
        <f>VLOOKUP(P1354,[1]Sheet1!$A$1:$C$40,3,FALSE)</f>
        <v>Herbicide</v>
      </c>
    </row>
    <row r="1355" spans="1:18" ht="22" customHeight="1" x14ac:dyDescent="0.3">
      <c r="A1355" s="5">
        <v>42970</v>
      </c>
      <c r="B1355" s="12" t="str">
        <f t="shared" si="337"/>
        <v>August, 2017</v>
      </c>
      <c r="C1355" s="12" t="str">
        <f t="shared" si="338"/>
        <v>August, 2017´</v>
      </c>
      <c r="D1355" s="6" t="s">
        <v>37</v>
      </c>
      <c r="E1355" s="9" t="s">
        <v>1940</v>
      </c>
      <c r="F1355" s="6" t="s">
        <v>20</v>
      </c>
      <c r="G1355" s="6" t="s">
        <v>649</v>
      </c>
      <c r="H1355" s="6" t="s">
        <v>73</v>
      </c>
      <c r="I1355" s="6" t="s">
        <v>21</v>
      </c>
      <c r="J1355" s="6" t="s">
        <v>587</v>
      </c>
      <c r="K1355" s="6" t="s">
        <v>1139</v>
      </c>
      <c r="L1355" s="7">
        <v>34754</v>
      </c>
      <c r="M1355" s="7">
        <v>34.75</v>
      </c>
      <c r="N1355" s="7">
        <v>103000</v>
      </c>
      <c r="O1355">
        <f t="shared" si="327"/>
        <v>2.9636876330782069</v>
      </c>
      <c r="P1355" t="str">
        <f t="shared" ref="P1355:P1357" si="340">IF(ISNUMBER(SEARCH("TRITON",K1355)),"Surfactant",IF(ISNUMBER(SEARCH("DIMETHYLAMINE",K1355)),"Dimethylamine",IF(ISNUMBER(SEARCH("FLUAZINAN",K1355)),"Fluazinan","FIX IT")))</f>
        <v>Surfactant</v>
      </c>
      <c r="Q1355" t="str">
        <f>VLOOKUP(P1355,[1]Sheet1!$A$1:$C$40,2,FALSE)</f>
        <v>Triton</v>
      </c>
      <c r="R1355" t="str">
        <f>VLOOKUP(P1355,[1]Sheet1!$A$1:$C$40,3,FALSE)</f>
        <v>Surfactant</v>
      </c>
    </row>
    <row r="1356" spans="1:18" ht="22" customHeight="1" x14ac:dyDescent="0.3">
      <c r="A1356" s="2">
        <v>42970</v>
      </c>
      <c r="B1356" s="12" t="str">
        <f t="shared" si="337"/>
        <v>August, 2017</v>
      </c>
      <c r="C1356" s="12" t="str">
        <f t="shared" si="338"/>
        <v>August, 2017´</v>
      </c>
      <c r="D1356" s="3" t="s">
        <v>37</v>
      </c>
      <c r="E1356" s="13" t="s">
        <v>1940</v>
      </c>
      <c r="F1356" s="3" t="s">
        <v>20</v>
      </c>
      <c r="G1356" s="3" t="s">
        <v>928</v>
      </c>
      <c r="H1356" s="3" t="s">
        <v>87</v>
      </c>
      <c r="I1356" s="3" t="s">
        <v>926</v>
      </c>
      <c r="J1356" s="3" t="s">
        <v>321</v>
      </c>
      <c r="K1356" s="3" t="s">
        <v>1140</v>
      </c>
      <c r="L1356" s="4">
        <v>94280</v>
      </c>
      <c r="M1356" s="4">
        <v>94.28</v>
      </c>
      <c r="N1356" s="4">
        <v>114000</v>
      </c>
      <c r="O1356">
        <f t="shared" si="327"/>
        <v>1.2091641917691982</v>
      </c>
      <c r="P1356" t="str">
        <f t="shared" si="340"/>
        <v>Dimethylamine</v>
      </c>
      <c r="Q1356" t="str">
        <f>VLOOKUP(P1356,[1]Sheet1!$A$1:$C$40,2,FALSE)</f>
        <v>Not Identified</v>
      </c>
      <c r="R1356" t="str">
        <f>VLOOKUP(P1356,[1]Sheet1!$A$1:$C$40,3,FALSE)</f>
        <v>General Chemical</v>
      </c>
    </row>
    <row r="1357" spans="1:18" ht="22" customHeight="1" x14ac:dyDescent="0.3">
      <c r="A1357" s="5">
        <v>42970</v>
      </c>
      <c r="B1357" s="12" t="str">
        <f t="shared" si="337"/>
        <v>August, 2017</v>
      </c>
      <c r="C1357" s="12" t="str">
        <f t="shared" si="338"/>
        <v>August, 2017´</v>
      </c>
      <c r="D1357" s="6" t="s">
        <v>37</v>
      </c>
      <c r="E1357" s="9" t="s">
        <v>1940</v>
      </c>
      <c r="F1357" s="6" t="s">
        <v>20</v>
      </c>
      <c r="G1357" s="6" t="s">
        <v>928</v>
      </c>
      <c r="H1357" s="6" t="s">
        <v>87</v>
      </c>
      <c r="I1357" s="6" t="s">
        <v>926</v>
      </c>
      <c r="J1357" s="6" t="s">
        <v>137</v>
      </c>
      <c r="K1357" s="6" t="s">
        <v>1141</v>
      </c>
      <c r="L1357" s="7">
        <v>75320</v>
      </c>
      <c r="M1357" s="7">
        <v>75.319999999999993</v>
      </c>
      <c r="N1357" s="7">
        <v>90800</v>
      </c>
      <c r="O1357">
        <f t="shared" si="327"/>
        <v>1.2055231014338821</v>
      </c>
      <c r="P1357" t="str">
        <f t="shared" si="340"/>
        <v>Dimethylamine</v>
      </c>
      <c r="Q1357" t="str">
        <f>VLOOKUP(P1357,[1]Sheet1!$A$1:$C$40,2,FALSE)</f>
        <v>Not Identified</v>
      </c>
      <c r="R1357" t="str">
        <f>VLOOKUP(P1357,[1]Sheet1!$A$1:$C$40,3,FALSE)</f>
        <v>General Chemical</v>
      </c>
    </row>
    <row r="1358" spans="1:18" ht="22" customHeight="1" x14ac:dyDescent="0.3">
      <c r="A1358" s="2">
        <v>42968</v>
      </c>
      <c r="B1358" s="12" t="str">
        <f t="shared" si="337"/>
        <v>August, 2017</v>
      </c>
      <c r="C1358" s="12" t="str">
        <f t="shared" si="338"/>
        <v>August, 2017´</v>
      </c>
      <c r="D1358" s="3" t="s">
        <v>37</v>
      </c>
      <c r="E1358" s="13" t="s">
        <v>1940</v>
      </c>
      <c r="F1358" s="3" t="s">
        <v>20</v>
      </c>
      <c r="G1358" s="3" t="s">
        <v>792</v>
      </c>
      <c r="H1358" s="3" t="s">
        <v>14</v>
      </c>
      <c r="I1358" s="3" t="s">
        <v>926</v>
      </c>
      <c r="J1358" s="3" t="s">
        <v>326</v>
      </c>
      <c r="K1358" s="3" t="s">
        <v>1142</v>
      </c>
      <c r="L1358" s="4">
        <v>13440</v>
      </c>
      <c r="M1358" s="4">
        <v>13.44</v>
      </c>
      <c r="N1358" s="4">
        <v>136000</v>
      </c>
      <c r="O1358">
        <f t="shared" si="327"/>
        <v>10.119047619047619</v>
      </c>
      <c r="P1358" t="str">
        <f>IF(ISNUMBER(SEARCH("XYLENE",K1358)),"Xylene",IF(ISNUMBER(SEARCH("PARAQUAT",K1358)),"Paraquat",IF(ISNUMBER(SEARCH("LUFENURON",K1358)),"Lufenuron",IF(ISNUMBER(SEARCH("CLETHODIM",K1358)),"Clethodim",IF(ISNUMBER(SEARCH("ABAMECTIN",K1358)),"Abamectin")))))</f>
        <v>Abamectin</v>
      </c>
      <c r="Q1358" t="str">
        <f>VLOOKUP(P1358,[1]Sheet1!$A$1:$C$40,2,FALSE)</f>
        <v>Not Identified</v>
      </c>
      <c r="R1358" t="str">
        <f>VLOOKUP(P1358,[1]Sheet1!$A$1:$C$40,3,FALSE)</f>
        <v>Insecticide</v>
      </c>
    </row>
    <row r="1359" spans="1:18" ht="22" customHeight="1" x14ac:dyDescent="0.3">
      <c r="A1359" s="5">
        <v>42968</v>
      </c>
      <c r="B1359" s="12" t="str">
        <f t="shared" si="337"/>
        <v>August, 2017</v>
      </c>
      <c r="C1359" s="12" t="str">
        <f t="shared" si="338"/>
        <v>August, 2017´</v>
      </c>
      <c r="D1359" s="6" t="s">
        <v>37</v>
      </c>
      <c r="E1359" s="9" t="s">
        <v>1940</v>
      </c>
      <c r="F1359" s="6" t="s">
        <v>20</v>
      </c>
      <c r="G1359" s="6" t="s">
        <v>70</v>
      </c>
      <c r="H1359" s="6" t="s">
        <v>14</v>
      </c>
      <c r="I1359" s="6" t="s">
        <v>21</v>
      </c>
      <c r="J1359" s="6" t="s">
        <v>22</v>
      </c>
      <c r="K1359" s="6" t="s">
        <v>1143</v>
      </c>
      <c r="L1359" s="7">
        <v>80480</v>
      </c>
      <c r="M1359" s="7">
        <v>80.48</v>
      </c>
      <c r="N1359" s="7">
        <v>3544000</v>
      </c>
      <c r="O1359">
        <f t="shared" si="327"/>
        <v>44.035785288270375</v>
      </c>
      <c r="P1359" t="str">
        <f t="shared" si="328"/>
        <v>Picloram</v>
      </c>
      <c r="Q1359" t="str">
        <f>VLOOKUP(P1359,[1]Sheet1!$A$1:$C$40,2,FALSE)</f>
        <v>Not Identified</v>
      </c>
      <c r="R1359" t="str">
        <f>VLOOKUP(P1359,[1]Sheet1!$A$1:$C$40,3,FALSE)</f>
        <v>Herbicide</v>
      </c>
    </row>
    <row r="1360" spans="1:18" ht="22" customHeight="1" x14ac:dyDescent="0.3">
      <c r="A1360" s="2">
        <v>42966</v>
      </c>
      <c r="B1360" s="12" t="str">
        <f t="shared" si="337"/>
        <v>August, 2017</v>
      </c>
      <c r="C1360" s="12" t="str">
        <f t="shared" si="338"/>
        <v>August, 2017´</v>
      </c>
      <c r="D1360" s="3" t="s">
        <v>37</v>
      </c>
      <c r="E1360" s="13" t="s">
        <v>1940</v>
      </c>
      <c r="F1360" s="3" t="s">
        <v>408</v>
      </c>
      <c r="G1360" s="3" t="s">
        <v>38</v>
      </c>
      <c r="H1360" s="3" t="s">
        <v>39</v>
      </c>
      <c r="I1360" s="3" t="s">
        <v>15</v>
      </c>
      <c r="J1360" s="3" t="s">
        <v>35</v>
      </c>
      <c r="K1360" s="3" t="s">
        <v>1144</v>
      </c>
      <c r="L1360" s="4">
        <v>57720</v>
      </c>
      <c r="M1360" s="4">
        <v>57.72</v>
      </c>
      <c r="N1360" s="4">
        <v>646000</v>
      </c>
      <c r="O1360">
        <f t="shared" si="327"/>
        <v>11.191961191961193</v>
      </c>
      <c r="P1360" s="11" t="s">
        <v>1921</v>
      </c>
      <c r="Q1360" t="str">
        <f>VLOOKUP(P1360,[1]Sheet1!$A$1:$C$40,2,FALSE)</f>
        <v>Nuprid</v>
      </c>
      <c r="R1360" t="str">
        <f>VLOOKUP(P1360,[1]Sheet1!$A$1:$C$40,3,FALSE)</f>
        <v>Insecticide</v>
      </c>
    </row>
    <row r="1361" spans="1:18" ht="22" customHeight="1" x14ac:dyDescent="0.3">
      <c r="A1361" s="5">
        <v>42964</v>
      </c>
      <c r="B1361" s="12" t="str">
        <f t="shared" si="337"/>
        <v>August, 2017</v>
      </c>
      <c r="C1361" s="12" t="str">
        <f t="shared" si="338"/>
        <v>August, 2017´</v>
      </c>
      <c r="D1361" s="6" t="s">
        <v>37</v>
      </c>
      <c r="E1361" s="9" t="s">
        <v>1940</v>
      </c>
      <c r="F1361" s="6" t="s">
        <v>20</v>
      </c>
      <c r="G1361" s="6" t="s">
        <v>80</v>
      </c>
      <c r="H1361" s="6" t="s">
        <v>81</v>
      </c>
      <c r="I1361" s="6" t="s">
        <v>926</v>
      </c>
      <c r="J1361" s="6" t="s">
        <v>321</v>
      </c>
      <c r="K1361" s="6" t="s">
        <v>1145</v>
      </c>
      <c r="L1361" s="7">
        <v>130220</v>
      </c>
      <c r="M1361" s="7">
        <v>130.22</v>
      </c>
      <c r="N1361" s="7">
        <v>199000</v>
      </c>
      <c r="O1361">
        <f t="shared" si="327"/>
        <v>1.5281830747964982</v>
      </c>
      <c r="P1361" t="str">
        <f t="shared" ref="P1361" si="341">IF(ISNUMBER(SEARCH("TRITON",K1361)),"Surfactant",IF(ISNUMBER(SEARCH("DIMETHYLAMINE",K1361)),"Dimethylamine",IF(ISNUMBER(SEARCH("FLUAZINAN",K1361)),"Fluazinan","FIX IT")))</f>
        <v>Dimethylamine</v>
      </c>
      <c r="Q1361" t="str">
        <f>VLOOKUP(P1361,[1]Sheet1!$A$1:$C$40,2,FALSE)</f>
        <v>Not Identified</v>
      </c>
      <c r="R1361" t="str">
        <f>VLOOKUP(P1361,[1]Sheet1!$A$1:$C$40,3,FALSE)</f>
        <v>General Chemical</v>
      </c>
    </row>
    <row r="1362" spans="1:18" ht="22" customHeight="1" x14ac:dyDescent="0.3">
      <c r="A1362" s="2">
        <v>42964</v>
      </c>
      <c r="B1362" s="12" t="str">
        <f t="shared" si="337"/>
        <v>August, 2017</v>
      </c>
      <c r="C1362" s="12" t="str">
        <f t="shared" si="338"/>
        <v>August, 2017´</v>
      </c>
      <c r="D1362" s="3" t="s">
        <v>37</v>
      </c>
      <c r="E1362" s="13" t="s">
        <v>1940</v>
      </c>
      <c r="F1362" s="3" t="s">
        <v>20</v>
      </c>
      <c r="G1362" s="3" t="s">
        <v>579</v>
      </c>
      <c r="H1362" s="3" t="s">
        <v>28</v>
      </c>
      <c r="I1362" s="3" t="s">
        <v>21</v>
      </c>
      <c r="J1362" s="3" t="s">
        <v>29</v>
      </c>
      <c r="K1362" s="3" t="s">
        <v>1146</v>
      </c>
      <c r="L1362" s="4">
        <v>163679.99</v>
      </c>
      <c r="M1362" s="4">
        <v>163.68</v>
      </c>
      <c r="N1362" s="4">
        <v>1215000</v>
      </c>
      <c r="O1362">
        <f t="shared" si="327"/>
        <v>7.4230209813673627</v>
      </c>
      <c r="P1362" t="str">
        <f t="shared" ref="P1362:P1365" si="342">IF(ISNUMBER(SEARCH("CLORPIRIFOS",K1362)),"Chlorpyrifos",IF(ISNUMBER(SEARCH("TEBUCONAZOLE",K1362)),"Tebuconazole",IF(ISNUMBER(SEARCH("ACID",K1362)),"2,4-Dichlorophenoxyacetic acid",IF(ISNUMBER(SEARCH("ACETAMIPRID",K1362)),"Acetamiprid",IF(ISNUMBER(SEARCH("NUFURON",K1362)),"Metsulfuron",IF(ISNUMBER(SEARCH("MONOISOPROPYLAMINE",K1362)),"Isopropylamine","FIX IT"))))))</f>
        <v>2,4-Dichlorophenoxyacetic acid</v>
      </c>
      <c r="Q1362" t="str">
        <f>VLOOKUP(P1362,[1]Sheet1!$A$1:$C$40,2,FALSE)</f>
        <v>2,4 D</v>
      </c>
      <c r="R1362" t="str">
        <f>VLOOKUP(P1362,[1]Sheet1!$A$1:$C$40,3,FALSE)</f>
        <v>Herbicide</v>
      </c>
    </row>
    <row r="1363" spans="1:18" ht="22" customHeight="1" x14ac:dyDescent="0.3">
      <c r="A1363" s="5">
        <v>42963</v>
      </c>
      <c r="B1363" s="12" t="str">
        <f t="shared" si="337"/>
        <v>August, 2017</v>
      </c>
      <c r="C1363" s="12" t="str">
        <f t="shared" si="338"/>
        <v>August, 2017´</v>
      </c>
      <c r="D1363" s="6" t="s">
        <v>37</v>
      </c>
      <c r="E1363" s="9" t="s">
        <v>1940</v>
      </c>
      <c r="F1363" s="6" t="s">
        <v>20</v>
      </c>
      <c r="G1363" s="6" t="s">
        <v>649</v>
      </c>
      <c r="H1363" s="6" t="s">
        <v>73</v>
      </c>
      <c r="I1363" s="6" t="s">
        <v>21</v>
      </c>
      <c r="J1363" s="6" t="s">
        <v>587</v>
      </c>
      <c r="K1363" s="6" t="s">
        <v>1139</v>
      </c>
      <c r="L1363" s="7">
        <v>34754</v>
      </c>
      <c r="M1363" s="7">
        <v>34.75</v>
      </c>
      <c r="N1363" s="7">
        <v>103000</v>
      </c>
      <c r="O1363">
        <f t="shared" si="327"/>
        <v>2.9636876330782069</v>
      </c>
      <c r="P1363" t="str">
        <f>IF(ISNUMBER(SEARCH("TRITON",K1363)),"Surfactant",IF(ISNUMBER(SEARCH("DIMETHYLAMINE",K1363)),"Dimethylamine",IF(ISNUMBER(SEARCH("FLUAZINAN",K1363)),"Fluazinan","FIX IT")))</f>
        <v>Surfactant</v>
      </c>
      <c r="Q1363" t="str">
        <f>VLOOKUP(P1363,[1]Sheet1!$A$1:$C$40,2,FALSE)</f>
        <v>Triton</v>
      </c>
      <c r="R1363" t="str">
        <f>VLOOKUP(P1363,[1]Sheet1!$A$1:$C$40,3,FALSE)</f>
        <v>Surfactant</v>
      </c>
    </row>
    <row r="1364" spans="1:18" ht="22" customHeight="1" x14ac:dyDescent="0.3">
      <c r="A1364" s="2">
        <v>42963</v>
      </c>
      <c r="B1364" s="12" t="str">
        <f t="shared" si="337"/>
        <v>August, 2017</v>
      </c>
      <c r="C1364" s="12" t="str">
        <f t="shared" si="338"/>
        <v>August, 2017´</v>
      </c>
      <c r="D1364" s="3" t="s">
        <v>37</v>
      </c>
      <c r="E1364" s="13" t="s">
        <v>1940</v>
      </c>
      <c r="F1364" s="3" t="s">
        <v>20</v>
      </c>
      <c r="G1364" s="3" t="s">
        <v>449</v>
      </c>
      <c r="H1364" s="3" t="s">
        <v>73</v>
      </c>
      <c r="I1364" s="3" t="s">
        <v>926</v>
      </c>
      <c r="J1364" s="3" t="s">
        <v>74</v>
      </c>
      <c r="K1364" s="3" t="s">
        <v>1147</v>
      </c>
      <c r="L1364" s="4">
        <v>86805</v>
      </c>
      <c r="M1364" s="4">
        <v>86.81</v>
      </c>
      <c r="N1364" s="4">
        <v>292000</v>
      </c>
      <c r="O1364">
        <f t="shared" si="327"/>
        <v>3.3638615287137839</v>
      </c>
      <c r="P1364" t="str">
        <f t="shared" si="342"/>
        <v>Isopropylamine</v>
      </c>
      <c r="Q1364" t="str">
        <f>VLOOKUP(P1364,[1]Sheet1!$A$1:$C$40,2,FALSE)</f>
        <v>Not Identified</v>
      </c>
      <c r="R1364" t="str">
        <f>VLOOKUP(P1364,[1]Sheet1!$A$1:$C$40,3,FALSE)</f>
        <v>General Chemical</v>
      </c>
    </row>
    <row r="1365" spans="1:18" ht="22" customHeight="1" x14ac:dyDescent="0.3">
      <c r="A1365" s="5">
        <v>42961</v>
      </c>
      <c r="B1365" s="12" t="str">
        <f t="shared" si="337"/>
        <v>August, 2017</v>
      </c>
      <c r="C1365" s="12" t="str">
        <f t="shared" si="338"/>
        <v>August, 2017´</v>
      </c>
      <c r="D1365" s="6" t="s">
        <v>37</v>
      </c>
      <c r="E1365" s="9" t="s">
        <v>1940</v>
      </c>
      <c r="F1365" s="6" t="s">
        <v>20</v>
      </c>
      <c r="G1365" s="6" t="s">
        <v>579</v>
      </c>
      <c r="H1365" s="6" t="s">
        <v>28</v>
      </c>
      <c r="I1365" s="6" t="s">
        <v>21</v>
      </c>
      <c r="J1365" s="6" t="s">
        <v>29</v>
      </c>
      <c r="K1365" s="6" t="s">
        <v>1148</v>
      </c>
      <c r="L1365" s="7">
        <v>81840</v>
      </c>
      <c r="M1365" s="7">
        <v>81.84</v>
      </c>
      <c r="N1365" s="7">
        <v>607000</v>
      </c>
      <c r="O1365">
        <f t="shared" si="327"/>
        <v>7.4169110459433041</v>
      </c>
      <c r="P1365" t="str">
        <f t="shared" si="342"/>
        <v>2,4-Dichlorophenoxyacetic acid</v>
      </c>
      <c r="Q1365" t="str">
        <f>VLOOKUP(P1365,[1]Sheet1!$A$1:$C$40,2,FALSE)</f>
        <v>2,4 D</v>
      </c>
      <c r="R1365" t="str">
        <f>VLOOKUP(P1365,[1]Sheet1!$A$1:$C$40,3,FALSE)</f>
        <v>Herbicide</v>
      </c>
    </row>
    <row r="1366" spans="1:18" ht="22" customHeight="1" x14ac:dyDescent="0.3">
      <c r="A1366" s="2">
        <v>42961</v>
      </c>
      <c r="B1366" s="12" t="str">
        <f t="shared" si="337"/>
        <v>August, 2017</v>
      </c>
      <c r="C1366" s="12" t="str">
        <f t="shared" si="338"/>
        <v>August, 2017´</v>
      </c>
      <c r="D1366" s="3" t="s">
        <v>37</v>
      </c>
      <c r="E1366" s="13" t="s">
        <v>1940</v>
      </c>
      <c r="F1366" s="3" t="s">
        <v>20</v>
      </c>
      <c r="G1366" s="3" t="s">
        <v>792</v>
      </c>
      <c r="H1366" s="3" t="s">
        <v>14</v>
      </c>
      <c r="I1366" s="3" t="s">
        <v>926</v>
      </c>
      <c r="J1366" s="3" t="s">
        <v>643</v>
      </c>
      <c r="K1366" s="3" t="s">
        <v>1149</v>
      </c>
      <c r="L1366" s="4">
        <v>50764</v>
      </c>
      <c r="M1366" s="4">
        <v>50.76</v>
      </c>
      <c r="N1366" s="4">
        <v>201000</v>
      </c>
      <c r="O1366">
        <f t="shared" si="327"/>
        <v>3.959498857458041</v>
      </c>
      <c r="P1366" s="11" t="s">
        <v>1926</v>
      </c>
      <c r="Q1366" t="str">
        <f>VLOOKUP(P1366,[1]Sheet1!$A$1:$C$40,2,FALSE)</f>
        <v>Not Identified</v>
      </c>
      <c r="R1366" t="str">
        <f>VLOOKUP(P1366,[1]Sheet1!$A$1:$C$40,3,FALSE)</f>
        <v>Insecticide</v>
      </c>
    </row>
    <row r="1367" spans="1:18" ht="22" customHeight="1" x14ac:dyDescent="0.3">
      <c r="A1367" s="5">
        <v>42961</v>
      </c>
      <c r="B1367" s="12" t="str">
        <f t="shared" si="337"/>
        <v>August, 2017</v>
      </c>
      <c r="C1367" s="12" t="str">
        <f t="shared" si="338"/>
        <v>August, 2017´</v>
      </c>
      <c r="D1367" s="6" t="s">
        <v>37</v>
      </c>
      <c r="E1367" s="9" t="s">
        <v>1940</v>
      </c>
      <c r="F1367" s="6" t="s">
        <v>408</v>
      </c>
      <c r="G1367" s="6" t="s">
        <v>242</v>
      </c>
      <c r="H1367" s="6" t="s">
        <v>243</v>
      </c>
      <c r="I1367" s="6" t="s">
        <v>15</v>
      </c>
      <c r="J1367" s="6" t="s">
        <v>244</v>
      </c>
      <c r="K1367" s="6" t="s">
        <v>1150</v>
      </c>
      <c r="L1367" s="7">
        <v>139320.01</v>
      </c>
      <c r="M1367" s="7">
        <v>139.32</v>
      </c>
      <c r="N1367" s="7">
        <v>630000</v>
      </c>
      <c r="O1367">
        <f t="shared" si="327"/>
        <v>4.5219634997155111</v>
      </c>
      <c r="P1367" t="str">
        <f t="shared" si="328"/>
        <v>Glyphosate</v>
      </c>
      <c r="Q1367" t="str">
        <f>VLOOKUP(P1367,[1]Sheet1!$A$1:$C$40,2,FALSE)</f>
        <v>Nufosate</v>
      </c>
      <c r="R1367" t="str">
        <f>VLOOKUP(P1367,[1]Sheet1!$A$1:$C$40,3,FALSE)</f>
        <v>Herbicide</v>
      </c>
    </row>
    <row r="1368" spans="1:18" ht="22" customHeight="1" x14ac:dyDescent="0.3">
      <c r="A1368" s="2">
        <v>42961</v>
      </c>
      <c r="B1368" s="12" t="str">
        <f t="shared" si="337"/>
        <v>August, 2017</v>
      </c>
      <c r="C1368" s="12" t="str">
        <f t="shared" si="338"/>
        <v>August, 2017´</v>
      </c>
      <c r="D1368" s="3" t="s">
        <v>37</v>
      </c>
      <c r="E1368" s="13" t="s">
        <v>1940</v>
      </c>
      <c r="F1368" s="3" t="s">
        <v>408</v>
      </c>
      <c r="G1368" s="3" t="s">
        <v>242</v>
      </c>
      <c r="H1368" s="3" t="s">
        <v>243</v>
      </c>
      <c r="I1368" s="3" t="s">
        <v>15</v>
      </c>
      <c r="J1368" s="3" t="s">
        <v>244</v>
      </c>
      <c r="K1368" s="3" t="s">
        <v>1150</v>
      </c>
      <c r="L1368" s="4">
        <v>139320.01</v>
      </c>
      <c r="M1368" s="4">
        <v>139.32</v>
      </c>
      <c r="N1368" s="4">
        <v>630000</v>
      </c>
      <c r="O1368">
        <f t="shared" si="327"/>
        <v>4.5219634997155111</v>
      </c>
      <c r="P1368" t="str">
        <f t="shared" si="328"/>
        <v>Glyphosate</v>
      </c>
      <c r="Q1368" t="str">
        <f>VLOOKUP(P1368,[1]Sheet1!$A$1:$C$40,2,FALSE)</f>
        <v>Nufosate</v>
      </c>
      <c r="R1368" t="str">
        <f>VLOOKUP(P1368,[1]Sheet1!$A$1:$C$40,3,FALSE)</f>
        <v>Herbicide</v>
      </c>
    </row>
    <row r="1369" spans="1:18" ht="22" customHeight="1" x14ac:dyDescent="0.3">
      <c r="A1369" s="5">
        <v>42961</v>
      </c>
      <c r="B1369" s="12" t="str">
        <f t="shared" si="337"/>
        <v>August, 2017</v>
      </c>
      <c r="C1369" s="12" t="str">
        <f t="shared" si="338"/>
        <v>August, 2017´</v>
      </c>
      <c r="D1369" s="6" t="s">
        <v>37</v>
      </c>
      <c r="E1369" s="9" t="s">
        <v>1940</v>
      </c>
      <c r="F1369" s="6" t="s">
        <v>20</v>
      </c>
      <c r="G1369" s="6" t="s">
        <v>80</v>
      </c>
      <c r="H1369" s="6" t="s">
        <v>81</v>
      </c>
      <c r="I1369" s="6" t="s">
        <v>926</v>
      </c>
      <c r="J1369" s="6" t="s">
        <v>1091</v>
      </c>
      <c r="K1369" s="6" t="s">
        <v>1151</v>
      </c>
      <c r="L1369" s="7">
        <v>131840</v>
      </c>
      <c r="M1369" s="7">
        <v>131.84</v>
      </c>
      <c r="N1369" s="7">
        <v>200000</v>
      </c>
      <c r="O1369">
        <f t="shared" si="327"/>
        <v>1.516990291262136</v>
      </c>
      <c r="P1369" t="str">
        <f>IF(ISNUMBER(SEARCH("TRITON",K1369)),"Surfactant",IF(ISNUMBER(SEARCH("DIMETHYLAMINE",K1369)),"Dimethylamine",IF(ISNUMBER(SEARCH("FLUAZINAN",K1369)),"Fluazinan","FIX IT")))</f>
        <v>Dimethylamine</v>
      </c>
      <c r="Q1369" t="str">
        <f>VLOOKUP(P1369,[1]Sheet1!$A$1:$C$40,2,FALSE)</f>
        <v>Not Identified</v>
      </c>
      <c r="R1369" t="str">
        <f>VLOOKUP(P1369,[1]Sheet1!$A$1:$C$40,3,FALSE)</f>
        <v>General Chemical</v>
      </c>
    </row>
    <row r="1370" spans="1:18" ht="22" customHeight="1" x14ac:dyDescent="0.3">
      <c r="A1370" s="2">
        <v>42960</v>
      </c>
      <c r="B1370" s="12" t="str">
        <f t="shared" si="337"/>
        <v>August, 2017</v>
      </c>
      <c r="C1370" s="12" t="str">
        <f t="shared" si="338"/>
        <v>August, 2017´</v>
      </c>
      <c r="D1370" s="3" t="s">
        <v>37</v>
      </c>
      <c r="E1370" s="13" t="s">
        <v>1940</v>
      </c>
      <c r="F1370" s="3" t="s">
        <v>408</v>
      </c>
      <c r="G1370" s="3" t="s">
        <v>242</v>
      </c>
      <c r="H1370" s="3" t="s">
        <v>243</v>
      </c>
      <c r="I1370" s="3" t="s">
        <v>15</v>
      </c>
      <c r="J1370" s="3" t="s">
        <v>244</v>
      </c>
      <c r="K1370" s="3" t="s">
        <v>1152</v>
      </c>
      <c r="L1370" s="4">
        <v>139320.01</v>
      </c>
      <c r="M1370" s="4">
        <v>139.32</v>
      </c>
      <c r="N1370" s="4">
        <v>630000</v>
      </c>
      <c r="O1370">
        <f t="shared" si="327"/>
        <v>4.5219634997155111</v>
      </c>
      <c r="P1370" t="str">
        <f t="shared" si="328"/>
        <v>Glyphosate</v>
      </c>
      <c r="Q1370" t="str">
        <f>VLOOKUP(P1370,[1]Sheet1!$A$1:$C$40,2,FALSE)</f>
        <v>Nufosate</v>
      </c>
      <c r="R1370" t="str">
        <f>VLOOKUP(P1370,[1]Sheet1!$A$1:$C$40,3,FALSE)</f>
        <v>Herbicide</v>
      </c>
    </row>
    <row r="1371" spans="1:18" ht="22" customHeight="1" x14ac:dyDescent="0.3">
      <c r="A1371" s="2">
        <v>42956</v>
      </c>
      <c r="B1371" s="12" t="str">
        <f t="shared" si="337"/>
        <v>August, 2017</v>
      </c>
      <c r="C1371" s="12" t="str">
        <f t="shared" si="338"/>
        <v>August, 2017´</v>
      </c>
      <c r="D1371" s="3" t="s">
        <v>37</v>
      </c>
      <c r="E1371" s="9" t="s">
        <v>1940</v>
      </c>
      <c r="F1371" s="3" t="s">
        <v>20</v>
      </c>
      <c r="G1371" s="3" t="s">
        <v>449</v>
      </c>
      <c r="H1371" s="3" t="s">
        <v>73</v>
      </c>
      <c r="I1371" s="3" t="s">
        <v>926</v>
      </c>
      <c r="J1371" s="3" t="s">
        <v>102</v>
      </c>
      <c r="K1371" s="3" t="s">
        <v>1153</v>
      </c>
      <c r="L1371" s="4">
        <v>86733</v>
      </c>
      <c r="M1371" s="4">
        <v>86.73</v>
      </c>
      <c r="N1371" s="4">
        <v>292000</v>
      </c>
      <c r="O1371">
        <f t="shared" si="327"/>
        <v>3.3666539840660419</v>
      </c>
      <c r="P1371" t="str">
        <f t="shared" ref="P1371:P1372" si="343">IF(ISNUMBER(SEARCH("CLORPIRIFOS",K1371)),"Chlorpyrifos",IF(ISNUMBER(SEARCH("TEBUCONAZOLE",K1371)),"Tebuconazole",IF(ISNUMBER(SEARCH("ACID",K1371)),"2,4-Dichlorophenoxyacetic acid",IF(ISNUMBER(SEARCH("ACETAMIPRID",K1371)),"Acetamiprid",IF(ISNUMBER(SEARCH("NUFURON",K1371)),"Metsulfuron",IF(ISNUMBER(SEARCH("MONOISOPROPYLAMINE",K1371)),"Isopropylamine","FIX IT"))))))</f>
        <v>Isopropylamine</v>
      </c>
      <c r="Q1371" t="str">
        <f>VLOOKUP(P1371,[1]Sheet1!$A$1:$C$40,2,FALSE)</f>
        <v>Not Identified</v>
      </c>
      <c r="R1371" t="str">
        <f>VLOOKUP(P1371,[1]Sheet1!$A$1:$C$40,3,FALSE)</f>
        <v>General Chemical</v>
      </c>
    </row>
    <row r="1372" spans="1:18" ht="22" customHeight="1" x14ac:dyDescent="0.3">
      <c r="A1372" s="2">
        <v>42953</v>
      </c>
      <c r="B1372" s="12" t="str">
        <f t="shared" si="337"/>
        <v>August, 2017</v>
      </c>
      <c r="C1372" s="12" t="str">
        <f t="shared" si="338"/>
        <v>August, 2017´</v>
      </c>
      <c r="D1372" s="3" t="s">
        <v>37</v>
      </c>
      <c r="E1372" s="13" t="s">
        <v>1940</v>
      </c>
      <c r="F1372" s="3" t="s">
        <v>408</v>
      </c>
      <c r="G1372" s="3" t="s">
        <v>1050</v>
      </c>
      <c r="H1372" s="3" t="s">
        <v>14</v>
      </c>
      <c r="I1372" s="3" t="s">
        <v>15</v>
      </c>
      <c r="J1372" s="3" t="s">
        <v>18</v>
      </c>
      <c r="K1372" s="3" t="s">
        <v>1051</v>
      </c>
      <c r="L1372" s="4">
        <v>7200</v>
      </c>
      <c r="M1372" s="4">
        <v>7.2</v>
      </c>
      <c r="N1372" s="4">
        <v>32500</v>
      </c>
      <c r="O1372">
        <f t="shared" si="327"/>
        <v>4.5138888888888893</v>
      </c>
      <c r="P1372" t="str">
        <f t="shared" si="343"/>
        <v>Metsulfuron</v>
      </c>
      <c r="Q1372" t="str">
        <f>VLOOKUP(P1372,[1]Sheet1!$A$1:$C$40,2,FALSE)</f>
        <v>Nufuron</v>
      </c>
      <c r="R1372" t="str">
        <f>VLOOKUP(P1372,[1]Sheet1!$A$1:$C$40,3,FALSE)</f>
        <v>Herbicide</v>
      </c>
    </row>
    <row r="1373" spans="1:18" ht="22" customHeight="1" x14ac:dyDescent="0.3">
      <c r="A1373" s="5">
        <v>42953</v>
      </c>
      <c r="B1373" s="12" t="str">
        <f t="shared" si="337"/>
        <v>August, 2017</v>
      </c>
      <c r="C1373" s="12" t="str">
        <f t="shared" si="338"/>
        <v>August, 2017´</v>
      </c>
      <c r="D1373" s="6" t="s">
        <v>37</v>
      </c>
      <c r="E1373" s="9" t="s">
        <v>1940</v>
      </c>
      <c r="F1373" s="6" t="s">
        <v>408</v>
      </c>
      <c r="G1373" s="6" t="s">
        <v>242</v>
      </c>
      <c r="H1373" s="6" t="s">
        <v>243</v>
      </c>
      <c r="I1373" s="6" t="s">
        <v>15</v>
      </c>
      <c r="J1373" s="6" t="s">
        <v>244</v>
      </c>
      <c r="K1373" s="6" t="s">
        <v>1154</v>
      </c>
      <c r="L1373" s="7">
        <v>139320.01</v>
      </c>
      <c r="M1373" s="7">
        <v>139.32</v>
      </c>
      <c r="N1373" s="7">
        <v>630000</v>
      </c>
      <c r="O1373">
        <f t="shared" si="327"/>
        <v>4.5219634997155111</v>
      </c>
      <c r="P1373" t="str">
        <f t="shared" si="328"/>
        <v>Glyphosate</v>
      </c>
      <c r="Q1373" t="str">
        <f>VLOOKUP(P1373,[1]Sheet1!$A$1:$C$40,2,FALSE)</f>
        <v>Nufosate</v>
      </c>
      <c r="R1373" t="str">
        <f>VLOOKUP(P1373,[1]Sheet1!$A$1:$C$40,3,FALSE)</f>
        <v>Herbicide</v>
      </c>
    </row>
    <row r="1374" spans="1:18" ht="22" customHeight="1" x14ac:dyDescent="0.3">
      <c r="A1374" s="2">
        <v>42949</v>
      </c>
      <c r="B1374" s="12" t="str">
        <f t="shared" si="337"/>
        <v>August, 2017</v>
      </c>
      <c r="C1374" s="12" t="str">
        <f t="shared" si="338"/>
        <v>August, 2017´</v>
      </c>
      <c r="D1374" s="3" t="s">
        <v>37</v>
      </c>
      <c r="E1374" s="13" t="s">
        <v>1940</v>
      </c>
      <c r="F1374" s="3" t="s">
        <v>20</v>
      </c>
      <c r="G1374" s="3" t="s">
        <v>449</v>
      </c>
      <c r="H1374" s="3" t="s">
        <v>73</v>
      </c>
      <c r="I1374" s="3" t="s">
        <v>926</v>
      </c>
      <c r="J1374" s="3" t="s">
        <v>102</v>
      </c>
      <c r="K1374" s="3" t="s">
        <v>1155</v>
      </c>
      <c r="L1374" s="4">
        <v>86661</v>
      </c>
      <c r="M1374" s="4">
        <v>86.66</v>
      </c>
      <c r="N1374" s="4">
        <v>292000</v>
      </c>
      <c r="O1374">
        <f t="shared" si="327"/>
        <v>3.3694510794936594</v>
      </c>
      <c r="P1374" t="str">
        <f t="shared" ref="P1374:P1378" si="344">IF(ISNUMBER(SEARCH("CLORPIRIFOS",K1374)),"Chlorpyrifos",IF(ISNUMBER(SEARCH("TEBUCONAZOLE",K1374)),"Tebuconazole",IF(ISNUMBER(SEARCH("ACID",K1374)),"2,4-Dichlorophenoxyacetic acid",IF(ISNUMBER(SEARCH("ACETAMIPRID",K1374)),"Acetamiprid",IF(ISNUMBER(SEARCH("NUFURON",K1374)),"Metsulfuron",IF(ISNUMBER(SEARCH("MONOISOPROPYLAMINE",K1374)),"Isopropylamine","FIX IT"))))))</f>
        <v>Isopropylamine</v>
      </c>
      <c r="Q1374" t="str">
        <f>VLOOKUP(P1374,[1]Sheet1!$A$1:$C$40,2,FALSE)</f>
        <v>Not Identified</v>
      </c>
      <c r="R1374" t="str">
        <f>VLOOKUP(P1374,[1]Sheet1!$A$1:$C$40,3,FALSE)</f>
        <v>General Chemical</v>
      </c>
    </row>
    <row r="1375" spans="1:18" ht="22" customHeight="1" x14ac:dyDescent="0.3">
      <c r="A1375" s="5">
        <v>42949</v>
      </c>
      <c r="B1375" s="12" t="str">
        <f t="shared" si="337"/>
        <v>August, 2017</v>
      </c>
      <c r="C1375" s="12" t="str">
        <f t="shared" si="338"/>
        <v>August, 2017´</v>
      </c>
      <c r="D1375" s="6" t="s">
        <v>37</v>
      </c>
      <c r="E1375" s="9" t="s">
        <v>1940</v>
      </c>
      <c r="F1375" s="6" t="s">
        <v>20</v>
      </c>
      <c r="G1375" s="6" t="s">
        <v>649</v>
      </c>
      <c r="H1375" s="6" t="s">
        <v>73</v>
      </c>
      <c r="I1375" s="6" t="s">
        <v>21</v>
      </c>
      <c r="J1375" s="6" t="s">
        <v>587</v>
      </c>
      <c r="K1375" s="6" t="s">
        <v>1156</v>
      </c>
      <c r="L1375" s="7">
        <v>17377</v>
      </c>
      <c r="M1375" s="7">
        <v>17.38</v>
      </c>
      <c r="N1375" s="7">
        <v>51500</v>
      </c>
      <c r="O1375">
        <f t="shared" si="327"/>
        <v>2.9636876330782069</v>
      </c>
      <c r="P1375" t="str">
        <f>IF(ISNUMBER(SEARCH("TRITON",K1375)),"Surfactant",IF(ISNUMBER(SEARCH("DIMETHYLAMINE",K1375)),"Dimethylamine",IF(ISNUMBER(SEARCH("FLUAZINAN",K1375)),"Fluazinan","FIX IT")))</f>
        <v>Surfactant</v>
      </c>
      <c r="Q1375" t="str">
        <f>VLOOKUP(P1375,[1]Sheet1!$A$1:$C$40,2,FALSE)</f>
        <v>Triton</v>
      </c>
      <c r="R1375" t="str">
        <f>VLOOKUP(P1375,[1]Sheet1!$A$1:$C$40,3,FALSE)</f>
        <v>Surfactant</v>
      </c>
    </row>
    <row r="1376" spans="1:18" ht="22" customHeight="1" x14ac:dyDescent="0.3">
      <c r="A1376" s="2">
        <v>42949</v>
      </c>
      <c r="B1376" s="12" t="str">
        <f t="shared" si="337"/>
        <v>August, 2017</v>
      </c>
      <c r="C1376" s="12" t="str">
        <f t="shared" si="338"/>
        <v>August, 2017´</v>
      </c>
      <c r="D1376" s="3" t="s">
        <v>37</v>
      </c>
      <c r="E1376" s="13" t="s">
        <v>1940</v>
      </c>
      <c r="F1376" s="3" t="s">
        <v>20</v>
      </c>
      <c r="G1376" s="3" t="s">
        <v>449</v>
      </c>
      <c r="H1376" s="3" t="s">
        <v>73</v>
      </c>
      <c r="I1376" s="3" t="s">
        <v>926</v>
      </c>
      <c r="J1376" s="3" t="s">
        <v>102</v>
      </c>
      <c r="K1376" s="3" t="s">
        <v>1155</v>
      </c>
      <c r="L1376" s="4">
        <v>86670</v>
      </c>
      <c r="M1376" s="4">
        <v>86.67</v>
      </c>
      <c r="N1376" s="4">
        <v>292000</v>
      </c>
      <c r="O1376">
        <f t="shared" si="327"/>
        <v>3.3691011884158302</v>
      </c>
      <c r="P1376" t="str">
        <f t="shared" si="344"/>
        <v>Isopropylamine</v>
      </c>
      <c r="Q1376" t="str">
        <f>VLOOKUP(P1376,[1]Sheet1!$A$1:$C$40,2,FALSE)</f>
        <v>Not Identified</v>
      </c>
      <c r="R1376" t="str">
        <f>VLOOKUP(P1376,[1]Sheet1!$A$1:$C$40,3,FALSE)</f>
        <v>General Chemical</v>
      </c>
    </row>
    <row r="1377" spans="1:18" ht="22" customHeight="1" x14ac:dyDescent="0.3">
      <c r="A1377" s="5">
        <v>42947</v>
      </c>
      <c r="B1377" s="12" t="str">
        <f t="shared" si="337"/>
        <v>July, 2017</v>
      </c>
      <c r="C1377" s="12" t="str">
        <f t="shared" si="338"/>
        <v>July, 2017´</v>
      </c>
      <c r="D1377" s="6" t="s">
        <v>37</v>
      </c>
      <c r="E1377" s="9" t="s">
        <v>1940</v>
      </c>
      <c r="F1377" s="6" t="s">
        <v>20</v>
      </c>
      <c r="G1377" s="6" t="s">
        <v>792</v>
      </c>
      <c r="H1377" s="6" t="s">
        <v>14</v>
      </c>
      <c r="I1377" s="6" t="s">
        <v>926</v>
      </c>
      <c r="J1377" s="6" t="s">
        <v>326</v>
      </c>
      <c r="K1377" s="6" t="s">
        <v>1157</v>
      </c>
      <c r="L1377" s="7">
        <v>13440</v>
      </c>
      <c r="M1377" s="7">
        <v>13.44</v>
      </c>
      <c r="N1377" s="7">
        <v>132000</v>
      </c>
      <c r="O1377">
        <f t="shared" si="327"/>
        <v>9.8214285714285712</v>
      </c>
      <c r="P1377" t="str">
        <f>IF(ISNUMBER(SEARCH("XYLENE",K1377)),"Xylene",IF(ISNUMBER(SEARCH("PARAQUAT",K1377)),"Paraquat",IF(ISNUMBER(SEARCH("LUFENURON",K1377)),"Lufenuron",IF(ISNUMBER(SEARCH("CLETHODIM",K1377)),"Clethodim",IF(ISNUMBER(SEARCH("ABAMECTIN",K1377)),"Abamectin")))))</f>
        <v>Abamectin</v>
      </c>
      <c r="Q1377" t="str">
        <f>VLOOKUP(P1377,[1]Sheet1!$A$1:$C$40,2,FALSE)</f>
        <v>Not Identified</v>
      </c>
      <c r="R1377" t="str">
        <f>VLOOKUP(P1377,[1]Sheet1!$A$1:$C$40,3,FALSE)</f>
        <v>Insecticide</v>
      </c>
    </row>
    <row r="1378" spans="1:18" ht="22" customHeight="1" x14ac:dyDescent="0.3">
      <c r="A1378" s="5">
        <v>42947</v>
      </c>
      <c r="B1378" s="12" t="str">
        <f t="shared" si="337"/>
        <v>July, 2017</v>
      </c>
      <c r="C1378" s="12" t="str">
        <f t="shared" si="338"/>
        <v>July, 2017´</v>
      </c>
      <c r="D1378" s="6" t="s">
        <v>37</v>
      </c>
      <c r="E1378" s="13" t="s">
        <v>1940</v>
      </c>
      <c r="F1378" s="6" t="s">
        <v>20</v>
      </c>
      <c r="G1378" s="6" t="s">
        <v>378</v>
      </c>
      <c r="H1378" s="6" t="s">
        <v>14</v>
      </c>
      <c r="I1378" s="6" t="s">
        <v>926</v>
      </c>
      <c r="J1378" s="6" t="s">
        <v>31</v>
      </c>
      <c r="K1378" s="6" t="s">
        <v>1158</v>
      </c>
      <c r="L1378" s="7">
        <v>15150</v>
      </c>
      <c r="M1378" s="7">
        <v>15.15</v>
      </c>
      <c r="N1378" s="7">
        <v>168000</v>
      </c>
      <c r="O1378">
        <f t="shared" si="327"/>
        <v>11.089108910891088</v>
      </c>
      <c r="P1378" t="str">
        <f t="shared" si="344"/>
        <v>Tebuconazole</v>
      </c>
      <c r="Q1378" t="str">
        <f>VLOOKUP(P1378,[1]Sheet1!$A$1:$C$40,2,FALSE)</f>
        <v>Torque</v>
      </c>
      <c r="R1378" t="str">
        <f>VLOOKUP(P1378,[1]Sheet1!$A$1:$C$40,3,FALSE)</f>
        <v>Fungicide</v>
      </c>
    </row>
    <row r="1379" spans="1:18" ht="22" customHeight="1" x14ac:dyDescent="0.3">
      <c r="A1379" s="5">
        <v>42947</v>
      </c>
      <c r="B1379" s="12" t="str">
        <f t="shared" si="337"/>
        <v>July, 2017</v>
      </c>
      <c r="C1379" s="12" t="str">
        <f t="shared" si="338"/>
        <v>July, 2017´</v>
      </c>
      <c r="D1379" s="6" t="s">
        <v>37</v>
      </c>
      <c r="E1379" s="9" t="s">
        <v>1940</v>
      </c>
      <c r="F1379" s="6" t="s">
        <v>20</v>
      </c>
      <c r="G1379" s="6" t="s">
        <v>173</v>
      </c>
      <c r="H1379" s="6" t="s">
        <v>1062</v>
      </c>
      <c r="I1379" s="6" t="s">
        <v>812</v>
      </c>
      <c r="J1379" s="6" t="s">
        <v>165</v>
      </c>
      <c r="K1379" s="6" t="s">
        <v>1159</v>
      </c>
      <c r="L1379" s="7">
        <v>21280</v>
      </c>
      <c r="M1379" s="7">
        <v>21.28</v>
      </c>
      <c r="N1379" s="7">
        <v>212000</v>
      </c>
      <c r="O1379">
        <f t="shared" si="327"/>
        <v>9.9624060150375939</v>
      </c>
      <c r="P1379" t="str">
        <f>IF(ISNUMBER(SEARCH("CIPERMET",K1379)),"Cypermethrin",IF(ISNUMBER(SEARCH("MANFIL",K1379)),"Mancozeb",IF(ISNUMBER(SEARCH("ISOPROPYLAMINE",K1379)),"Isopropylamine",IF(ISNUMBER(SEARCH("CARBENDAZIN",K1379)),"Carbendazin",IF(ISNUMBER(SEARCH("CHLORPYRIFOS",K1379)),"Chlorpyrifos","FIX IT")))))</f>
        <v>Cypermethrin</v>
      </c>
      <c r="Q1379" t="str">
        <f>VLOOKUP(P1379,[1]Sheet1!$A$1:$C$40,2,FALSE)</f>
        <v>Not Identified</v>
      </c>
      <c r="R1379" t="str">
        <f>VLOOKUP(P1379,[1]Sheet1!$A$1:$C$40,3,FALSE)</f>
        <v>Insecticide</v>
      </c>
    </row>
    <row r="1380" spans="1:18" ht="22" customHeight="1" x14ac:dyDescent="0.3">
      <c r="A1380" s="2">
        <v>42947</v>
      </c>
      <c r="B1380" s="12" t="str">
        <f t="shared" si="337"/>
        <v>July, 2017</v>
      </c>
      <c r="C1380" s="12" t="str">
        <f t="shared" si="338"/>
        <v>July, 2017´</v>
      </c>
      <c r="D1380" s="3" t="s">
        <v>37</v>
      </c>
      <c r="E1380" s="13" t="s">
        <v>1940</v>
      </c>
      <c r="F1380" s="3" t="s">
        <v>20</v>
      </c>
      <c r="G1380" s="3" t="s">
        <v>1160</v>
      </c>
      <c r="H1380" s="3" t="s">
        <v>14</v>
      </c>
      <c r="I1380" s="3" t="s">
        <v>21</v>
      </c>
      <c r="J1380" s="3" t="s">
        <v>31</v>
      </c>
      <c r="K1380" s="3" t="s">
        <v>1161</v>
      </c>
      <c r="L1380" s="4">
        <v>27180</v>
      </c>
      <c r="M1380" s="4">
        <v>27.18</v>
      </c>
      <c r="N1380" s="4">
        <v>301000</v>
      </c>
      <c r="O1380">
        <f t="shared" ref="O1380:O1442" si="345">N1380/L1380</f>
        <v>11.074319352465048</v>
      </c>
      <c r="P1380" t="str">
        <f t="shared" ref="P1380:P1441" si="346">IF(ISNUMBER(SEARCH("IMAZETHAPYR",K1380)),"Imazethapyr",IF(ISNUMBER(SEARCH("NIPPON 40",K1380)),"Nicosulfuron",IF(ISNUMBER(SEARCH("PICLORAM",K1380)),"Picloram",IF(ISNUMBER(SEARCH("GLYPHOSATE",K1380)),"Glyphosate",IF(ISNUMBER(SEARCH("FLUTRIAFOL",K1380)),"Flutriafol",IF(ISNUMBER(SEARCH("IMIDACLOPRID",K1380)),"Imidacloprid",IF(ISNUMBER(SEARCH("CYHALOTHRIN",K1380)),"Cyhalothrin","FIX IT")))))))</f>
        <v>Flutriafol</v>
      </c>
      <c r="Q1380" t="str">
        <f>VLOOKUP(P1380,[1]Sheet1!$A$1:$C$40,2,FALSE)</f>
        <v>Intake</v>
      </c>
      <c r="R1380" t="str">
        <f>VLOOKUP(P1380,[1]Sheet1!$A$1:$C$40,3,FALSE)</f>
        <v>Fungicide</v>
      </c>
    </row>
    <row r="1381" spans="1:18" ht="22" customHeight="1" x14ac:dyDescent="0.3">
      <c r="A1381" s="5">
        <v>42944</v>
      </c>
      <c r="B1381" s="12" t="str">
        <f t="shared" si="337"/>
        <v>July, 2017</v>
      </c>
      <c r="C1381" s="12" t="str">
        <f t="shared" si="338"/>
        <v>July, 2017´</v>
      </c>
      <c r="D1381" s="6" t="s">
        <v>37</v>
      </c>
      <c r="E1381" s="9" t="s">
        <v>1940</v>
      </c>
      <c r="F1381" s="6" t="s">
        <v>20</v>
      </c>
      <c r="G1381" s="6" t="s">
        <v>967</v>
      </c>
      <c r="H1381" s="6" t="s">
        <v>968</v>
      </c>
      <c r="I1381" s="6" t="s">
        <v>21</v>
      </c>
      <c r="J1381" s="6" t="s">
        <v>1162</v>
      </c>
      <c r="K1381" s="6" t="s">
        <v>1163</v>
      </c>
      <c r="L1381" s="7">
        <v>86685</v>
      </c>
      <c r="M1381" s="7">
        <v>86.68</v>
      </c>
      <c r="N1381" s="7">
        <v>172000</v>
      </c>
      <c r="O1381">
        <f t="shared" si="345"/>
        <v>1.9841956509199976</v>
      </c>
      <c r="P1381" s="11" t="s">
        <v>1928</v>
      </c>
      <c r="Q1381" t="str">
        <f>VLOOKUP(P1381,[1]Sheet1!$A$1:$C$40,2,FALSE)</f>
        <v>Not Identified</v>
      </c>
      <c r="R1381" t="str">
        <f>VLOOKUP(P1381,[1]Sheet1!$A$1:$C$40,3,FALSE)</f>
        <v>General Chemical</v>
      </c>
    </row>
    <row r="1382" spans="1:18" ht="22" customHeight="1" x14ac:dyDescent="0.3">
      <c r="A1382" s="2">
        <v>42944</v>
      </c>
      <c r="B1382" s="12" t="str">
        <f t="shared" si="337"/>
        <v>July, 2017</v>
      </c>
      <c r="C1382" s="12" t="str">
        <f t="shared" si="338"/>
        <v>July, 2017´</v>
      </c>
      <c r="D1382" s="3" t="s">
        <v>37</v>
      </c>
      <c r="E1382" s="13" t="s">
        <v>1940</v>
      </c>
      <c r="F1382" s="3" t="s">
        <v>20</v>
      </c>
      <c r="G1382" s="3" t="s">
        <v>579</v>
      </c>
      <c r="H1382" s="3" t="s">
        <v>28</v>
      </c>
      <c r="I1382" s="3" t="s">
        <v>21</v>
      </c>
      <c r="J1382" s="3" t="s">
        <v>29</v>
      </c>
      <c r="K1382" s="3" t="s">
        <v>999</v>
      </c>
      <c r="L1382" s="4">
        <v>163679.99</v>
      </c>
      <c r="M1382" s="4">
        <v>163.68</v>
      </c>
      <c r="N1382" s="4">
        <v>1155000</v>
      </c>
      <c r="O1382">
        <f t="shared" si="345"/>
        <v>7.056452044015888</v>
      </c>
      <c r="P1382" t="str">
        <f t="shared" ref="P1382" si="347">IF(ISNUMBER(SEARCH("CLORPIRIFOS",K1382)),"Chlorpyrifos",IF(ISNUMBER(SEARCH("TEBUCONAZOLE",K1382)),"Tebuconazole",IF(ISNUMBER(SEARCH("ACID",K1382)),"2,4-Dichlorophenoxyacetic acid",IF(ISNUMBER(SEARCH("ACETAMIPRID",K1382)),"Acetamiprid",IF(ISNUMBER(SEARCH("NUFURON",K1382)),"Metsulfuron",IF(ISNUMBER(SEARCH("MONOISOPROPYLAMINE",K1382)),"Isopropylamine","FIX IT"))))))</f>
        <v>2,4-Dichlorophenoxyacetic acid</v>
      </c>
      <c r="Q1382" t="str">
        <f>VLOOKUP(P1382,[1]Sheet1!$A$1:$C$40,2,FALSE)</f>
        <v>2,4 D</v>
      </c>
      <c r="R1382" t="str">
        <f>VLOOKUP(P1382,[1]Sheet1!$A$1:$C$40,3,FALSE)</f>
        <v>Herbicide</v>
      </c>
    </row>
    <row r="1383" spans="1:18" ht="22" customHeight="1" x14ac:dyDescent="0.3">
      <c r="A1383" s="2">
        <v>42940</v>
      </c>
      <c r="B1383" s="12" t="str">
        <f t="shared" si="337"/>
        <v>July, 2017</v>
      </c>
      <c r="C1383" s="12" t="str">
        <f t="shared" si="338"/>
        <v>July, 2017´</v>
      </c>
      <c r="D1383" s="3" t="s">
        <v>37</v>
      </c>
      <c r="E1383" s="9" t="s">
        <v>1940</v>
      </c>
      <c r="F1383" s="3" t="s">
        <v>20</v>
      </c>
      <c r="G1383" s="3" t="s">
        <v>1160</v>
      </c>
      <c r="H1383" s="3" t="s">
        <v>14</v>
      </c>
      <c r="I1383" s="3" t="s">
        <v>21</v>
      </c>
      <c r="J1383" s="3" t="s">
        <v>31</v>
      </c>
      <c r="K1383" s="3" t="s">
        <v>1164</v>
      </c>
      <c r="L1383" s="4">
        <v>13590</v>
      </c>
      <c r="M1383" s="4">
        <v>13.59</v>
      </c>
      <c r="N1383" s="4">
        <v>150000</v>
      </c>
      <c r="O1383">
        <f t="shared" si="345"/>
        <v>11.037527593818984</v>
      </c>
      <c r="P1383" t="str">
        <f t="shared" si="346"/>
        <v>Flutriafol</v>
      </c>
      <c r="Q1383" t="str">
        <f>VLOOKUP(P1383,[1]Sheet1!$A$1:$C$40,2,FALSE)</f>
        <v>Intake</v>
      </c>
      <c r="R1383" t="str">
        <f>VLOOKUP(P1383,[1]Sheet1!$A$1:$C$40,3,FALSE)</f>
        <v>Fungicide</v>
      </c>
    </row>
    <row r="1384" spans="1:18" ht="22" customHeight="1" x14ac:dyDescent="0.3">
      <c r="A1384" s="5">
        <v>42940</v>
      </c>
      <c r="B1384" s="12" t="str">
        <f t="shared" si="337"/>
        <v>July, 2017</v>
      </c>
      <c r="C1384" s="12" t="str">
        <f t="shared" si="338"/>
        <v>July, 2017´</v>
      </c>
      <c r="D1384" s="6" t="s">
        <v>37</v>
      </c>
      <c r="E1384" s="13" t="s">
        <v>1940</v>
      </c>
      <c r="F1384" s="6" t="s">
        <v>20</v>
      </c>
      <c r="G1384" s="6" t="s">
        <v>1160</v>
      </c>
      <c r="H1384" s="6" t="s">
        <v>14</v>
      </c>
      <c r="I1384" s="6" t="s">
        <v>21</v>
      </c>
      <c r="J1384" s="6" t="s">
        <v>31</v>
      </c>
      <c r="K1384" s="6" t="s">
        <v>1165</v>
      </c>
      <c r="L1384" s="7">
        <v>13590</v>
      </c>
      <c r="M1384" s="7">
        <v>13.59</v>
      </c>
      <c r="N1384" s="7">
        <v>150000</v>
      </c>
      <c r="O1384">
        <f t="shared" si="345"/>
        <v>11.037527593818984</v>
      </c>
      <c r="P1384" t="str">
        <f t="shared" si="346"/>
        <v>Flutriafol</v>
      </c>
      <c r="Q1384" t="str">
        <f>VLOOKUP(P1384,[1]Sheet1!$A$1:$C$40,2,FALSE)</f>
        <v>Intake</v>
      </c>
      <c r="R1384" t="str">
        <f>VLOOKUP(P1384,[1]Sheet1!$A$1:$C$40,3,FALSE)</f>
        <v>Fungicide</v>
      </c>
    </row>
    <row r="1385" spans="1:18" ht="22" customHeight="1" x14ac:dyDescent="0.3">
      <c r="A1385" s="2">
        <v>42939</v>
      </c>
      <c r="B1385" s="12" t="str">
        <f t="shared" si="337"/>
        <v>July, 2017</v>
      </c>
      <c r="C1385" s="12" t="str">
        <f t="shared" si="338"/>
        <v>July, 2017´</v>
      </c>
      <c r="D1385" s="3" t="s">
        <v>37</v>
      </c>
      <c r="E1385" s="9" t="s">
        <v>1940</v>
      </c>
      <c r="F1385" s="3" t="s">
        <v>408</v>
      </c>
      <c r="G1385" s="3" t="s">
        <v>1050</v>
      </c>
      <c r="H1385" s="3" t="s">
        <v>14</v>
      </c>
      <c r="I1385" s="3" t="s">
        <v>15</v>
      </c>
      <c r="J1385" s="3" t="s">
        <v>18</v>
      </c>
      <c r="K1385" s="3" t="s">
        <v>1051</v>
      </c>
      <c r="L1385" s="4">
        <v>7200</v>
      </c>
      <c r="M1385" s="4">
        <v>7.2</v>
      </c>
      <c r="N1385" s="4">
        <v>33900</v>
      </c>
      <c r="O1385">
        <f t="shared" si="345"/>
        <v>4.708333333333333</v>
      </c>
      <c r="P1385" t="str">
        <f>IF(ISNUMBER(SEARCH("CLORPIRIFOS",K1385)),"Chlorpyrifos",IF(ISNUMBER(SEARCH("TEBUCONAZOLE",K1385)),"Tebuconazole",IF(ISNUMBER(SEARCH("ACID",K1385)),"2,4-Dichlorophenoxyacetic acid",IF(ISNUMBER(SEARCH("ACETAMIPRID",K1385)),"Acetamiprid",IF(ISNUMBER(SEARCH("NUFURON",K1385)),"Metsulfuron",IF(ISNUMBER(SEARCH("MONOISOPROPYLAMINE",K1385)),"Isopropylamine","FIX IT"))))))</f>
        <v>Metsulfuron</v>
      </c>
      <c r="Q1385" t="str">
        <f>VLOOKUP(P1385,[1]Sheet1!$A$1:$C$40,2,FALSE)</f>
        <v>Nufuron</v>
      </c>
      <c r="R1385" t="str">
        <f>VLOOKUP(P1385,[1]Sheet1!$A$1:$C$40,3,FALSE)</f>
        <v>Herbicide</v>
      </c>
    </row>
    <row r="1386" spans="1:18" ht="22" customHeight="1" x14ac:dyDescent="0.3">
      <c r="A1386" s="5">
        <v>42939</v>
      </c>
      <c r="B1386" s="12" t="str">
        <f t="shared" si="337"/>
        <v>July, 2017</v>
      </c>
      <c r="C1386" s="12" t="str">
        <f t="shared" si="338"/>
        <v>July, 2017´</v>
      </c>
      <c r="D1386" s="6" t="s">
        <v>37</v>
      </c>
      <c r="E1386" s="13" t="s">
        <v>1940</v>
      </c>
      <c r="F1386" s="6" t="s">
        <v>408</v>
      </c>
      <c r="G1386" s="6" t="s">
        <v>242</v>
      </c>
      <c r="H1386" s="6" t="s">
        <v>243</v>
      </c>
      <c r="I1386" s="6" t="s">
        <v>15</v>
      </c>
      <c r="J1386" s="6" t="s">
        <v>244</v>
      </c>
      <c r="K1386" s="6" t="s">
        <v>1166</v>
      </c>
      <c r="L1386" s="7">
        <v>69660</v>
      </c>
      <c r="M1386" s="7">
        <v>69.66</v>
      </c>
      <c r="N1386" s="7">
        <v>328000</v>
      </c>
      <c r="O1386">
        <f t="shared" si="345"/>
        <v>4.7085845535457942</v>
      </c>
      <c r="P1386" t="str">
        <f t="shared" si="346"/>
        <v>Glyphosate</v>
      </c>
      <c r="Q1386" t="str">
        <f>VLOOKUP(P1386,[1]Sheet1!$A$1:$C$40,2,FALSE)</f>
        <v>Nufosate</v>
      </c>
      <c r="R1386" t="str">
        <f>VLOOKUP(P1386,[1]Sheet1!$A$1:$C$40,3,FALSE)</f>
        <v>Herbicide</v>
      </c>
    </row>
    <row r="1387" spans="1:18" ht="22" customHeight="1" x14ac:dyDescent="0.3">
      <c r="A1387" s="2">
        <v>42938</v>
      </c>
      <c r="B1387" s="12" t="str">
        <f t="shared" si="337"/>
        <v>July, 2017</v>
      </c>
      <c r="C1387" s="12" t="str">
        <f t="shared" si="338"/>
        <v>July, 2017´</v>
      </c>
      <c r="D1387" s="3" t="s">
        <v>37</v>
      </c>
      <c r="E1387" s="9" t="s">
        <v>1940</v>
      </c>
      <c r="F1387" s="3" t="s">
        <v>20</v>
      </c>
      <c r="G1387" s="3" t="s">
        <v>579</v>
      </c>
      <c r="H1387" s="3" t="s">
        <v>28</v>
      </c>
      <c r="I1387" s="3" t="s">
        <v>21</v>
      </c>
      <c r="J1387" s="3" t="s">
        <v>29</v>
      </c>
      <c r="K1387" s="3" t="s">
        <v>1148</v>
      </c>
      <c r="L1387" s="4">
        <v>81840</v>
      </c>
      <c r="M1387" s="4">
        <v>81.84</v>
      </c>
      <c r="N1387" s="4">
        <v>577000</v>
      </c>
      <c r="O1387">
        <f t="shared" si="345"/>
        <v>7.0503421309872927</v>
      </c>
      <c r="P1387" t="str">
        <f t="shared" ref="P1387" si="348">IF(ISNUMBER(SEARCH("CLORPIRIFOS",K1387)),"Chlorpyrifos",IF(ISNUMBER(SEARCH("TEBUCONAZOLE",K1387)),"Tebuconazole",IF(ISNUMBER(SEARCH("ACID",K1387)),"2,4-Dichlorophenoxyacetic acid",IF(ISNUMBER(SEARCH("ACETAMIPRID",K1387)),"Acetamiprid",IF(ISNUMBER(SEARCH("NUFURON",K1387)),"Metsulfuron",IF(ISNUMBER(SEARCH("MONOISOPROPYLAMINE",K1387)),"Isopropylamine","FIX IT"))))))</f>
        <v>2,4-Dichlorophenoxyacetic acid</v>
      </c>
      <c r="Q1387" t="str">
        <f>VLOOKUP(P1387,[1]Sheet1!$A$1:$C$40,2,FALSE)</f>
        <v>2,4 D</v>
      </c>
      <c r="R1387" t="str">
        <f>VLOOKUP(P1387,[1]Sheet1!$A$1:$C$40,3,FALSE)</f>
        <v>Herbicide</v>
      </c>
    </row>
    <row r="1388" spans="1:18" ht="22" customHeight="1" x14ac:dyDescent="0.3">
      <c r="A1388" s="5">
        <v>42935</v>
      </c>
      <c r="B1388" s="12" t="str">
        <f t="shared" si="337"/>
        <v>July, 2017</v>
      </c>
      <c r="C1388" s="12" t="str">
        <f t="shared" si="338"/>
        <v>July, 2017´</v>
      </c>
      <c r="D1388" s="6" t="s">
        <v>37</v>
      </c>
      <c r="E1388" s="13" t="s">
        <v>1940</v>
      </c>
      <c r="F1388" s="6" t="s">
        <v>20</v>
      </c>
      <c r="G1388" s="6" t="s">
        <v>449</v>
      </c>
      <c r="H1388" s="6" t="s">
        <v>73</v>
      </c>
      <c r="I1388" s="6" t="s">
        <v>926</v>
      </c>
      <c r="J1388" s="6" t="s">
        <v>102</v>
      </c>
      <c r="K1388" s="6" t="s">
        <v>1167</v>
      </c>
      <c r="L1388" s="7">
        <v>86589</v>
      </c>
      <c r="M1388" s="7">
        <v>86.59</v>
      </c>
      <c r="N1388" s="7">
        <v>286000</v>
      </c>
      <c r="O1388">
        <f t="shared" si="345"/>
        <v>3.3029599602720898</v>
      </c>
      <c r="P1388" t="str">
        <f>IF(ISNUMBER(SEARCH("CIPERMET",K1388)),"Cypermethrin",IF(ISNUMBER(SEARCH("MANFIL",K1388)),"Mancozeb",IF(ISNUMBER(SEARCH("ISOPROPYLAMINE",K1388)),"Isopropylamine",IF(ISNUMBER(SEARCH("CARBENDAZIN",K1388)),"Carbendazin",IF(ISNUMBER(SEARCH("CHLORPYRIFOS",K1388)),"Chlorpyrifos","FIX IT")))))</f>
        <v>Isopropylamine</v>
      </c>
      <c r="Q1388" t="str">
        <f>VLOOKUP(P1388,[1]Sheet1!$A$1:$C$40,2,FALSE)</f>
        <v>Not Identified</v>
      </c>
      <c r="R1388" t="str">
        <f>VLOOKUP(P1388,[1]Sheet1!$A$1:$C$40,3,FALSE)</f>
        <v>General Chemical</v>
      </c>
    </row>
    <row r="1389" spans="1:18" ht="22" customHeight="1" x14ac:dyDescent="0.3">
      <c r="A1389" s="2">
        <v>42935</v>
      </c>
      <c r="B1389" s="12" t="str">
        <f t="shared" si="337"/>
        <v>July, 2017</v>
      </c>
      <c r="C1389" s="12" t="str">
        <f t="shared" si="338"/>
        <v>July, 2017´</v>
      </c>
      <c r="D1389" s="3" t="s">
        <v>37</v>
      </c>
      <c r="E1389" s="9" t="s">
        <v>1940</v>
      </c>
      <c r="F1389" s="3" t="s">
        <v>20</v>
      </c>
      <c r="G1389" s="3" t="s">
        <v>649</v>
      </c>
      <c r="H1389" s="3" t="s">
        <v>73</v>
      </c>
      <c r="I1389" s="3" t="s">
        <v>21</v>
      </c>
      <c r="J1389" s="3" t="s">
        <v>587</v>
      </c>
      <c r="K1389" s="3" t="s">
        <v>1020</v>
      </c>
      <c r="L1389" s="4">
        <v>52131</v>
      </c>
      <c r="M1389" s="4">
        <v>52.13</v>
      </c>
      <c r="N1389" s="4">
        <v>154000</v>
      </c>
      <c r="O1389">
        <f t="shared" si="345"/>
        <v>2.9540964109646852</v>
      </c>
      <c r="P1389" t="str">
        <f t="shared" ref="P1389" si="349">IF(ISNUMBER(SEARCH("TRITON",K1389)),"Surfactant",IF(ISNUMBER(SEARCH("DIMETHYLAMINE",K1389)),"Dimethylamine",IF(ISNUMBER(SEARCH("FLUAZINAN",K1389)),"Fluazinan","FIX IT")))</f>
        <v>Surfactant</v>
      </c>
      <c r="Q1389" t="str">
        <f>VLOOKUP(P1389,[1]Sheet1!$A$1:$C$40,2,FALSE)</f>
        <v>Triton</v>
      </c>
      <c r="R1389" t="str">
        <f>VLOOKUP(P1389,[1]Sheet1!$A$1:$C$40,3,FALSE)</f>
        <v>Surfactant</v>
      </c>
    </row>
    <row r="1390" spans="1:18" ht="22" customHeight="1" x14ac:dyDescent="0.3">
      <c r="A1390" s="5">
        <v>42935</v>
      </c>
      <c r="B1390" s="12" t="str">
        <f t="shared" si="337"/>
        <v>July, 2017</v>
      </c>
      <c r="C1390" s="12" t="str">
        <f t="shared" si="338"/>
        <v>July, 2017´</v>
      </c>
      <c r="D1390" s="6" t="s">
        <v>37</v>
      </c>
      <c r="E1390" s="13" t="s">
        <v>1940</v>
      </c>
      <c r="F1390" s="6" t="s">
        <v>20</v>
      </c>
      <c r="G1390" s="6" t="s">
        <v>449</v>
      </c>
      <c r="H1390" s="6" t="s">
        <v>73</v>
      </c>
      <c r="I1390" s="6" t="s">
        <v>926</v>
      </c>
      <c r="J1390" s="6" t="s">
        <v>102</v>
      </c>
      <c r="K1390" s="6" t="s">
        <v>1168</v>
      </c>
      <c r="L1390" s="7">
        <v>86616</v>
      </c>
      <c r="M1390" s="7">
        <v>86.62</v>
      </c>
      <c r="N1390" s="7">
        <v>286000</v>
      </c>
      <c r="O1390">
        <f t="shared" si="345"/>
        <v>3.3019303592869678</v>
      </c>
      <c r="P1390" t="str">
        <f t="shared" ref="P1390" si="350">IF(ISNUMBER(SEARCH("CIPERMET",K1390)),"Cypermethrin",IF(ISNUMBER(SEARCH("MANFIL",K1390)),"Mancozeb",IF(ISNUMBER(SEARCH("ISOPROPYLAMINE",K1390)),"Isopropylamine",IF(ISNUMBER(SEARCH("CARBENDAZIN",K1390)),"Carbendazin",IF(ISNUMBER(SEARCH("CHLORPYRIFOS",K1390)),"Chlorpyrifos","FIX IT")))))</f>
        <v>Isopropylamine</v>
      </c>
      <c r="Q1390" t="str">
        <f>VLOOKUP(P1390,[1]Sheet1!$A$1:$C$40,2,FALSE)</f>
        <v>Not Identified</v>
      </c>
      <c r="R1390" t="str">
        <f>VLOOKUP(P1390,[1]Sheet1!$A$1:$C$40,3,FALSE)</f>
        <v>General Chemical</v>
      </c>
    </row>
    <row r="1391" spans="1:18" ht="22" customHeight="1" x14ac:dyDescent="0.3">
      <c r="A1391" s="2">
        <v>42933</v>
      </c>
      <c r="B1391" s="12" t="str">
        <f t="shared" si="337"/>
        <v>July, 2017</v>
      </c>
      <c r="C1391" s="12" t="str">
        <f t="shared" si="338"/>
        <v>July, 2017´</v>
      </c>
      <c r="D1391" s="3" t="s">
        <v>37</v>
      </c>
      <c r="E1391" s="9" t="s">
        <v>1940</v>
      </c>
      <c r="F1391" s="3" t="s">
        <v>20</v>
      </c>
      <c r="G1391" s="3" t="s">
        <v>792</v>
      </c>
      <c r="H1391" s="3" t="s">
        <v>14</v>
      </c>
      <c r="I1391" s="3" t="s">
        <v>926</v>
      </c>
      <c r="J1391" s="3" t="s">
        <v>643</v>
      </c>
      <c r="K1391" s="3" t="s">
        <v>1169</v>
      </c>
      <c r="L1391" s="4">
        <v>49728</v>
      </c>
      <c r="M1391" s="4">
        <v>49.73</v>
      </c>
      <c r="N1391" s="4">
        <v>187000</v>
      </c>
      <c r="O1391">
        <f t="shared" si="345"/>
        <v>3.7604568854568856</v>
      </c>
      <c r="P1391" s="11" t="s">
        <v>1926</v>
      </c>
      <c r="Q1391" t="str">
        <f>VLOOKUP(P1391,[1]Sheet1!$A$1:$C$40,2,FALSE)</f>
        <v>Not Identified</v>
      </c>
      <c r="R1391" t="str">
        <f>VLOOKUP(P1391,[1]Sheet1!$A$1:$C$40,3,FALSE)</f>
        <v>Insecticide</v>
      </c>
    </row>
    <row r="1392" spans="1:18" ht="22" customHeight="1" x14ac:dyDescent="0.3">
      <c r="A1392" s="5">
        <v>42933</v>
      </c>
      <c r="B1392" s="12" t="str">
        <f t="shared" si="337"/>
        <v>July, 2017</v>
      </c>
      <c r="C1392" s="12" t="str">
        <f t="shared" si="338"/>
        <v>July, 2017´</v>
      </c>
      <c r="D1392" s="6" t="s">
        <v>37</v>
      </c>
      <c r="E1392" s="13" t="s">
        <v>1940</v>
      </c>
      <c r="F1392" s="6" t="s">
        <v>20</v>
      </c>
      <c r="G1392" s="6" t="s">
        <v>792</v>
      </c>
      <c r="H1392" s="6" t="s">
        <v>14</v>
      </c>
      <c r="I1392" s="6" t="s">
        <v>926</v>
      </c>
      <c r="J1392" s="6" t="s">
        <v>326</v>
      </c>
      <c r="K1392" s="6" t="s">
        <v>1170</v>
      </c>
      <c r="L1392" s="7">
        <v>26880</v>
      </c>
      <c r="M1392" s="7">
        <v>26.88</v>
      </c>
      <c r="N1392" s="7">
        <v>265000</v>
      </c>
      <c r="O1392">
        <f t="shared" si="345"/>
        <v>9.8586309523809526</v>
      </c>
      <c r="P1392" t="str">
        <f t="shared" ref="P1392" si="351">IF(ISNUMBER(SEARCH("XYLENE",K1392)),"Xylene",IF(ISNUMBER(SEARCH("PARAQUAT",K1392)),"Paraquat",IF(ISNUMBER(SEARCH("LUFENURON",K1392)),"Lufenuron",IF(ISNUMBER(SEARCH("CLETHODIM",K1392)),"Clethodim",IF(ISNUMBER(SEARCH("ABAMECTIN",K1392)),"Abamectin")))))</f>
        <v>Abamectin</v>
      </c>
      <c r="Q1392" t="str">
        <f>VLOOKUP(P1392,[1]Sheet1!$A$1:$C$40,2,FALSE)</f>
        <v>Not Identified</v>
      </c>
      <c r="R1392" t="str">
        <f>VLOOKUP(P1392,[1]Sheet1!$A$1:$C$40,3,FALSE)</f>
        <v>Insecticide</v>
      </c>
    </row>
    <row r="1393" spans="1:18" ht="22" customHeight="1" x14ac:dyDescent="0.3">
      <c r="A1393" s="2">
        <v>42932</v>
      </c>
      <c r="B1393" s="12" t="str">
        <f t="shared" si="337"/>
        <v>July, 2017</v>
      </c>
      <c r="C1393" s="12" t="str">
        <f t="shared" si="338"/>
        <v>July, 2017´</v>
      </c>
      <c r="D1393" s="3" t="s">
        <v>37</v>
      </c>
      <c r="E1393" s="9" t="s">
        <v>1940</v>
      </c>
      <c r="F1393" s="3" t="s">
        <v>20</v>
      </c>
      <c r="G1393" s="3" t="s">
        <v>70</v>
      </c>
      <c r="H1393" s="3" t="s">
        <v>14</v>
      </c>
      <c r="I1393" s="3" t="s">
        <v>21</v>
      </c>
      <c r="J1393" s="3" t="s">
        <v>22</v>
      </c>
      <c r="K1393" s="3" t="s">
        <v>1171</v>
      </c>
      <c r="L1393" s="4">
        <v>100600</v>
      </c>
      <c r="M1393" s="4">
        <v>100.6</v>
      </c>
      <c r="N1393" s="4">
        <v>4643000</v>
      </c>
      <c r="O1393">
        <f t="shared" si="345"/>
        <v>46.153081510934392</v>
      </c>
      <c r="P1393" t="str">
        <f t="shared" si="346"/>
        <v>Picloram</v>
      </c>
      <c r="Q1393" t="str">
        <f>VLOOKUP(P1393,[1]Sheet1!$A$1:$C$40,2,FALSE)</f>
        <v>Not Identified</v>
      </c>
      <c r="R1393" t="str">
        <f>VLOOKUP(P1393,[1]Sheet1!$A$1:$C$40,3,FALSE)</f>
        <v>Herbicide</v>
      </c>
    </row>
    <row r="1394" spans="1:18" ht="22" customHeight="1" x14ac:dyDescent="0.3">
      <c r="A1394" s="5">
        <v>42932</v>
      </c>
      <c r="B1394" s="12" t="str">
        <f t="shared" si="337"/>
        <v>July, 2017</v>
      </c>
      <c r="C1394" s="12" t="str">
        <f t="shared" si="338"/>
        <v>July, 2017´</v>
      </c>
      <c r="D1394" s="6" t="s">
        <v>37</v>
      </c>
      <c r="E1394" s="13" t="s">
        <v>1940</v>
      </c>
      <c r="F1394" s="6" t="s">
        <v>20</v>
      </c>
      <c r="G1394" s="6" t="s">
        <v>1160</v>
      </c>
      <c r="H1394" s="6" t="s">
        <v>14</v>
      </c>
      <c r="I1394" s="6" t="s">
        <v>21</v>
      </c>
      <c r="J1394" s="6" t="s">
        <v>31</v>
      </c>
      <c r="K1394" s="6" t="s">
        <v>1164</v>
      </c>
      <c r="L1394" s="7">
        <v>13590</v>
      </c>
      <c r="M1394" s="7">
        <v>13.59</v>
      </c>
      <c r="N1394" s="7">
        <v>150000</v>
      </c>
      <c r="O1394">
        <f t="shared" si="345"/>
        <v>11.037527593818984</v>
      </c>
      <c r="P1394" t="str">
        <f t="shared" si="346"/>
        <v>Flutriafol</v>
      </c>
      <c r="Q1394" t="str">
        <f>VLOOKUP(P1394,[1]Sheet1!$A$1:$C$40,2,FALSE)</f>
        <v>Intake</v>
      </c>
      <c r="R1394" t="str">
        <f>VLOOKUP(P1394,[1]Sheet1!$A$1:$C$40,3,FALSE)</f>
        <v>Fungicide</v>
      </c>
    </row>
    <row r="1395" spans="1:18" ht="22" customHeight="1" x14ac:dyDescent="0.3">
      <c r="A1395" s="2">
        <v>42931</v>
      </c>
      <c r="B1395" s="12" t="str">
        <f t="shared" si="337"/>
        <v>July, 2017</v>
      </c>
      <c r="C1395" s="12" t="str">
        <f t="shared" si="338"/>
        <v>July, 2017´</v>
      </c>
      <c r="D1395" s="3" t="s">
        <v>37</v>
      </c>
      <c r="E1395" s="9" t="s">
        <v>1940</v>
      </c>
      <c r="F1395" s="3" t="s">
        <v>408</v>
      </c>
      <c r="G1395" s="3" t="s">
        <v>242</v>
      </c>
      <c r="H1395" s="3" t="s">
        <v>243</v>
      </c>
      <c r="I1395" s="3" t="s">
        <v>15</v>
      </c>
      <c r="J1395" s="3" t="s">
        <v>244</v>
      </c>
      <c r="K1395" s="3" t="s">
        <v>1172</v>
      </c>
      <c r="L1395" s="4">
        <v>139320.01</v>
      </c>
      <c r="M1395" s="4">
        <v>139.32</v>
      </c>
      <c r="N1395" s="4">
        <v>656000</v>
      </c>
      <c r="O1395">
        <f t="shared" si="345"/>
        <v>4.7085842155767859</v>
      </c>
      <c r="P1395" t="str">
        <f t="shared" si="346"/>
        <v>Glyphosate</v>
      </c>
      <c r="Q1395" t="str">
        <f>VLOOKUP(P1395,[1]Sheet1!$A$1:$C$40,2,FALSE)</f>
        <v>Nufosate</v>
      </c>
      <c r="R1395" t="str">
        <f>VLOOKUP(P1395,[1]Sheet1!$A$1:$C$40,3,FALSE)</f>
        <v>Herbicide</v>
      </c>
    </row>
    <row r="1396" spans="1:18" ht="22" customHeight="1" x14ac:dyDescent="0.3">
      <c r="A1396" s="5">
        <v>42931</v>
      </c>
      <c r="B1396" s="12" t="str">
        <f t="shared" si="337"/>
        <v>July, 2017</v>
      </c>
      <c r="C1396" s="12" t="str">
        <f t="shared" si="338"/>
        <v>July, 2017´</v>
      </c>
      <c r="D1396" s="6" t="s">
        <v>37</v>
      </c>
      <c r="E1396" s="13" t="s">
        <v>1940</v>
      </c>
      <c r="F1396" s="6" t="s">
        <v>408</v>
      </c>
      <c r="G1396" s="6" t="s">
        <v>242</v>
      </c>
      <c r="H1396" s="6" t="s">
        <v>243</v>
      </c>
      <c r="I1396" s="6" t="s">
        <v>15</v>
      </c>
      <c r="J1396" s="6" t="s">
        <v>244</v>
      </c>
      <c r="K1396" s="6" t="s">
        <v>1173</v>
      </c>
      <c r="L1396" s="7">
        <v>139320.01</v>
      </c>
      <c r="M1396" s="7">
        <v>139.32</v>
      </c>
      <c r="N1396" s="7">
        <v>656000</v>
      </c>
      <c r="O1396">
        <f t="shared" si="345"/>
        <v>4.7085842155767859</v>
      </c>
      <c r="P1396" t="str">
        <f t="shared" si="346"/>
        <v>Glyphosate</v>
      </c>
      <c r="Q1396" t="str">
        <f>VLOOKUP(P1396,[1]Sheet1!$A$1:$C$40,2,FALSE)</f>
        <v>Nufosate</v>
      </c>
      <c r="R1396" t="str">
        <f>VLOOKUP(P1396,[1]Sheet1!$A$1:$C$40,3,FALSE)</f>
        <v>Herbicide</v>
      </c>
    </row>
    <row r="1397" spans="1:18" ht="22" customHeight="1" x14ac:dyDescent="0.3">
      <c r="A1397" s="2">
        <v>42930</v>
      </c>
      <c r="B1397" s="12" t="str">
        <f t="shared" si="337"/>
        <v>July, 2017</v>
      </c>
      <c r="C1397" s="12" t="str">
        <f t="shared" si="338"/>
        <v>July, 2017´</v>
      </c>
      <c r="D1397" s="3" t="s">
        <v>37</v>
      </c>
      <c r="E1397" s="9" t="s">
        <v>1940</v>
      </c>
      <c r="F1397" s="3" t="s">
        <v>20</v>
      </c>
      <c r="G1397" s="3" t="s">
        <v>579</v>
      </c>
      <c r="H1397" s="3" t="s">
        <v>28</v>
      </c>
      <c r="I1397" s="3" t="s">
        <v>21</v>
      </c>
      <c r="J1397" s="3" t="s">
        <v>29</v>
      </c>
      <c r="K1397" s="3" t="s">
        <v>985</v>
      </c>
      <c r="L1397" s="4">
        <v>122760</v>
      </c>
      <c r="M1397" s="4">
        <v>122.76</v>
      </c>
      <c r="N1397" s="4">
        <v>866000</v>
      </c>
      <c r="O1397">
        <f t="shared" si="345"/>
        <v>7.0544151189312476</v>
      </c>
      <c r="P1397" t="str">
        <f t="shared" ref="P1397:P1399" si="352">IF(ISNUMBER(SEARCH("CLORPIRIFOS",K1397)),"Chlorpyrifos",IF(ISNUMBER(SEARCH("TEBUCONAZOLE",K1397)),"Tebuconazole",IF(ISNUMBER(SEARCH("ACID",K1397)),"2,4-Dichlorophenoxyacetic acid",IF(ISNUMBER(SEARCH("ACETAMIPRID",K1397)),"Acetamiprid",IF(ISNUMBER(SEARCH("NUFURON",K1397)),"Metsulfuron",IF(ISNUMBER(SEARCH("MONOISOPROPYLAMINE",K1397)),"Isopropylamine","FIX IT"))))))</f>
        <v>2,4-Dichlorophenoxyacetic acid</v>
      </c>
      <c r="Q1397" t="str">
        <f>VLOOKUP(P1397,[1]Sheet1!$A$1:$C$40,2,FALSE)</f>
        <v>2,4 D</v>
      </c>
      <c r="R1397" t="str">
        <f>VLOOKUP(P1397,[1]Sheet1!$A$1:$C$40,3,FALSE)</f>
        <v>Herbicide</v>
      </c>
    </row>
    <row r="1398" spans="1:18" ht="22" customHeight="1" x14ac:dyDescent="0.3">
      <c r="A1398" s="5">
        <v>42929</v>
      </c>
      <c r="B1398" s="12" t="str">
        <f t="shared" si="337"/>
        <v>July, 2017</v>
      </c>
      <c r="C1398" s="12" t="str">
        <f t="shared" si="338"/>
        <v>July, 2017´</v>
      </c>
      <c r="D1398" s="6" t="s">
        <v>37</v>
      </c>
      <c r="E1398" s="13" t="s">
        <v>1940</v>
      </c>
      <c r="F1398" s="6" t="s">
        <v>20</v>
      </c>
      <c r="G1398" s="6" t="s">
        <v>967</v>
      </c>
      <c r="H1398" s="6" t="s">
        <v>968</v>
      </c>
      <c r="I1398" s="6" t="s">
        <v>21</v>
      </c>
      <c r="J1398" s="6" t="s">
        <v>969</v>
      </c>
      <c r="K1398" s="6" t="s">
        <v>1174</v>
      </c>
      <c r="L1398" s="7">
        <v>86685</v>
      </c>
      <c r="M1398" s="7">
        <v>86.68</v>
      </c>
      <c r="N1398" s="7">
        <v>994000</v>
      </c>
      <c r="O1398">
        <f t="shared" si="345"/>
        <v>11.466805098921382</v>
      </c>
      <c r="P1398" s="11" t="s">
        <v>1928</v>
      </c>
      <c r="Q1398" t="str">
        <f>VLOOKUP(P1398,[1]Sheet1!$A$1:$C$40,2,FALSE)</f>
        <v>Not Identified</v>
      </c>
      <c r="R1398" t="str">
        <f>VLOOKUP(P1398,[1]Sheet1!$A$1:$C$40,3,FALSE)</f>
        <v>General Chemical</v>
      </c>
    </row>
    <row r="1399" spans="1:18" ht="22" customHeight="1" x14ac:dyDescent="0.3">
      <c r="A1399" s="2">
        <v>42928</v>
      </c>
      <c r="B1399" s="12" t="str">
        <f t="shared" si="337"/>
        <v>July, 2017</v>
      </c>
      <c r="C1399" s="12" t="str">
        <f t="shared" si="338"/>
        <v>July, 2017´</v>
      </c>
      <c r="D1399" s="3" t="s">
        <v>37</v>
      </c>
      <c r="E1399" s="9" t="s">
        <v>1940</v>
      </c>
      <c r="F1399" s="3" t="s">
        <v>20</v>
      </c>
      <c r="G1399" s="3" t="s">
        <v>449</v>
      </c>
      <c r="H1399" s="3" t="s">
        <v>73</v>
      </c>
      <c r="I1399" s="3" t="s">
        <v>926</v>
      </c>
      <c r="J1399" s="3" t="s">
        <v>102</v>
      </c>
      <c r="K1399" s="3" t="s">
        <v>1175</v>
      </c>
      <c r="L1399" s="4">
        <v>14433</v>
      </c>
      <c r="M1399" s="4">
        <v>14.43</v>
      </c>
      <c r="N1399" s="4">
        <v>47600</v>
      </c>
      <c r="O1399">
        <f t="shared" si="345"/>
        <v>3.2979976442873968</v>
      </c>
      <c r="P1399" t="str">
        <f t="shared" si="352"/>
        <v>Isopropylamine</v>
      </c>
      <c r="Q1399" t="str">
        <f>VLOOKUP(P1399,[1]Sheet1!$A$1:$C$40,2,FALSE)</f>
        <v>Not Identified</v>
      </c>
      <c r="R1399" t="str">
        <f>VLOOKUP(P1399,[1]Sheet1!$A$1:$C$40,3,FALSE)</f>
        <v>General Chemical</v>
      </c>
    </row>
    <row r="1400" spans="1:18" ht="22" customHeight="1" x14ac:dyDescent="0.3">
      <c r="A1400" s="5">
        <v>42928</v>
      </c>
      <c r="B1400" s="12" t="str">
        <f t="shared" si="337"/>
        <v>July, 2017</v>
      </c>
      <c r="C1400" s="12" t="str">
        <f t="shared" si="338"/>
        <v>July, 2017´</v>
      </c>
      <c r="D1400" s="6" t="s">
        <v>37</v>
      </c>
      <c r="E1400" s="13" t="s">
        <v>1940</v>
      </c>
      <c r="F1400" s="6" t="s">
        <v>20</v>
      </c>
      <c r="G1400" s="6" t="s">
        <v>449</v>
      </c>
      <c r="H1400" s="6" t="s">
        <v>73</v>
      </c>
      <c r="I1400" s="6" t="s">
        <v>926</v>
      </c>
      <c r="J1400" s="6" t="s">
        <v>102</v>
      </c>
      <c r="K1400" s="6" t="s">
        <v>1176</v>
      </c>
      <c r="L1400" s="7">
        <v>72293</v>
      </c>
      <c r="M1400" s="7">
        <v>72.290000000000006</v>
      </c>
      <c r="N1400" s="7">
        <v>239000</v>
      </c>
      <c r="O1400">
        <f t="shared" si="345"/>
        <v>3.3059908981505814</v>
      </c>
      <c r="P1400" t="str">
        <f t="shared" ref="P1400" si="353">IF(ISNUMBER(SEARCH("CIPERMET",K1400)),"Cypermethrin",IF(ISNUMBER(SEARCH("MANFIL",K1400)),"Mancozeb",IF(ISNUMBER(SEARCH("ISOPROPYLAMINE",K1400)),"Isopropylamine",IF(ISNUMBER(SEARCH("CARBENDAZIN",K1400)),"Carbendazin",IF(ISNUMBER(SEARCH("CHLORPYRIFOS",K1400)),"Chlorpyrifos","FIX IT")))))</f>
        <v>Isopropylamine</v>
      </c>
      <c r="Q1400" t="str">
        <f>VLOOKUP(P1400,[1]Sheet1!$A$1:$C$40,2,FALSE)</f>
        <v>Not Identified</v>
      </c>
      <c r="R1400" t="str">
        <f>VLOOKUP(P1400,[1]Sheet1!$A$1:$C$40,3,FALSE)</f>
        <v>General Chemical</v>
      </c>
    </row>
    <row r="1401" spans="1:18" ht="22" customHeight="1" x14ac:dyDescent="0.3">
      <c r="A1401" s="5">
        <v>42928</v>
      </c>
      <c r="B1401" s="12" t="str">
        <f t="shared" si="337"/>
        <v>July, 2017</v>
      </c>
      <c r="C1401" s="12" t="str">
        <f t="shared" si="338"/>
        <v>July, 2017´</v>
      </c>
      <c r="D1401" s="6" t="s">
        <v>37</v>
      </c>
      <c r="E1401" s="9" t="s">
        <v>1940</v>
      </c>
      <c r="F1401" s="6" t="s">
        <v>408</v>
      </c>
      <c r="G1401" s="6" t="s">
        <v>242</v>
      </c>
      <c r="H1401" s="6" t="s">
        <v>243</v>
      </c>
      <c r="I1401" s="6" t="s">
        <v>15</v>
      </c>
      <c r="J1401" s="6" t="s">
        <v>244</v>
      </c>
      <c r="K1401" s="6" t="s">
        <v>1177</v>
      </c>
      <c r="L1401" s="7">
        <v>139320.01</v>
      </c>
      <c r="M1401" s="7">
        <v>139.32</v>
      </c>
      <c r="N1401" s="7">
        <v>656000</v>
      </c>
      <c r="O1401">
        <f t="shared" si="345"/>
        <v>4.7085842155767859</v>
      </c>
      <c r="P1401" t="str">
        <f t="shared" si="346"/>
        <v>Glyphosate</v>
      </c>
      <c r="Q1401" t="str">
        <f>VLOOKUP(P1401,[1]Sheet1!$A$1:$C$40,2,FALSE)</f>
        <v>Nufosate</v>
      </c>
      <c r="R1401" t="str">
        <f>VLOOKUP(P1401,[1]Sheet1!$A$1:$C$40,3,FALSE)</f>
        <v>Herbicide</v>
      </c>
    </row>
    <row r="1402" spans="1:18" ht="22" customHeight="1" x14ac:dyDescent="0.3">
      <c r="A1402" s="2">
        <v>42928</v>
      </c>
      <c r="B1402" s="12" t="str">
        <f t="shared" si="337"/>
        <v>July, 2017</v>
      </c>
      <c r="C1402" s="12" t="str">
        <f t="shared" si="338"/>
        <v>July, 2017´</v>
      </c>
      <c r="D1402" s="3" t="s">
        <v>37</v>
      </c>
      <c r="E1402" s="13" t="s">
        <v>1940</v>
      </c>
      <c r="F1402" s="3" t="s">
        <v>20</v>
      </c>
      <c r="G1402" s="3" t="s">
        <v>449</v>
      </c>
      <c r="H1402" s="3" t="s">
        <v>73</v>
      </c>
      <c r="I1402" s="3" t="s">
        <v>926</v>
      </c>
      <c r="J1402" s="3" t="s">
        <v>102</v>
      </c>
      <c r="K1402" s="3" t="s">
        <v>1178</v>
      </c>
      <c r="L1402" s="4">
        <v>72165</v>
      </c>
      <c r="M1402" s="4">
        <v>72.17</v>
      </c>
      <c r="N1402" s="4">
        <v>238000</v>
      </c>
      <c r="O1402">
        <f t="shared" si="345"/>
        <v>3.2979976442873968</v>
      </c>
      <c r="P1402" t="str">
        <f t="shared" ref="P1402:P1404" si="354">IF(ISNUMBER(SEARCH("CLORPIRIFOS",K1402)),"Chlorpyrifos",IF(ISNUMBER(SEARCH("TEBUCONAZOLE",K1402)),"Tebuconazole",IF(ISNUMBER(SEARCH("ACID",K1402)),"2,4-Dichlorophenoxyacetic acid",IF(ISNUMBER(SEARCH("ACETAMIPRID",K1402)),"Acetamiprid",IF(ISNUMBER(SEARCH("NUFURON",K1402)),"Metsulfuron",IF(ISNUMBER(SEARCH("MONOISOPROPYLAMINE",K1402)),"Isopropylamine","FIX IT"))))))</f>
        <v>Isopropylamine</v>
      </c>
      <c r="Q1402" t="str">
        <f>VLOOKUP(P1402,[1]Sheet1!$A$1:$C$40,2,FALSE)</f>
        <v>Not Identified</v>
      </c>
      <c r="R1402" t="str">
        <f>VLOOKUP(P1402,[1]Sheet1!$A$1:$C$40,3,FALSE)</f>
        <v>General Chemical</v>
      </c>
    </row>
    <row r="1403" spans="1:18" ht="22" customHeight="1" x14ac:dyDescent="0.3">
      <c r="A1403" s="5">
        <v>42928</v>
      </c>
      <c r="B1403" s="12" t="str">
        <f t="shared" si="337"/>
        <v>July, 2017</v>
      </c>
      <c r="C1403" s="12" t="str">
        <f t="shared" si="338"/>
        <v>July, 2017´</v>
      </c>
      <c r="D1403" s="6" t="s">
        <v>37</v>
      </c>
      <c r="E1403" s="9" t="s">
        <v>1940</v>
      </c>
      <c r="F1403" s="6" t="s">
        <v>20</v>
      </c>
      <c r="G1403" s="6" t="s">
        <v>449</v>
      </c>
      <c r="H1403" s="6" t="s">
        <v>73</v>
      </c>
      <c r="I1403" s="6" t="s">
        <v>926</v>
      </c>
      <c r="J1403" s="6" t="s">
        <v>102</v>
      </c>
      <c r="K1403" s="6" t="s">
        <v>1179</v>
      </c>
      <c r="L1403" s="7">
        <v>72174</v>
      </c>
      <c r="M1403" s="7">
        <v>72.17</v>
      </c>
      <c r="N1403" s="7">
        <v>238000</v>
      </c>
      <c r="O1403">
        <f t="shared" si="345"/>
        <v>3.2975863884501342</v>
      </c>
      <c r="P1403" t="str">
        <f>IF(ISNUMBER(SEARCH("CIPERMET",K1403)),"Cypermethrin",IF(ISNUMBER(SEARCH("MANFIL",K1403)),"Mancozeb",IF(ISNUMBER(SEARCH("ISOPROPYLAMINE",K1403)),"Isopropylamine",IF(ISNUMBER(SEARCH("CARBENDAZIN",K1403)),"Carbendazin",IF(ISNUMBER(SEARCH("CHLORPYRIFOS",K1403)),"Chlorpyrifos","FIX IT")))))</f>
        <v>Isopropylamine</v>
      </c>
      <c r="Q1403" t="str">
        <f>VLOOKUP(P1403,[1]Sheet1!$A$1:$C$40,2,FALSE)</f>
        <v>Not Identified</v>
      </c>
      <c r="R1403" t="str">
        <f>VLOOKUP(P1403,[1]Sheet1!$A$1:$C$40,3,FALSE)</f>
        <v>General Chemical</v>
      </c>
    </row>
    <row r="1404" spans="1:18" ht="22" customHeight="1" x14ac:dyDescent="0.3">
      <c r="A1404" s="2">
        <v>42928</v>
      </c>
      <c r="B1404" s="12" t="str">
        <f t="shared" si="337"/>
        <v>July, 2017</v>
      </c>
      <c r="C1404" s="12" t="str">
        <f t="shared" si="338"/>
        <v>July, 2017´</v>
      </c>
      <c r="D1404" s="3" t="s">
        <v>37</v>
      </c>
      <c r="E1404" s="13" t="s">
        <v>1940</v>
      </c>
      <c r="F1404" s="3" t="s">
        <v>20</v>
      </c>
      <c r="G1404" s="3" t="s">
        <v>449</v>
      </c>
      <c r="H1404" s="3" t="s">
        <v>73</v>
      </c>
      <c r="I1404" s="3" t="s">
        <v>926</v>
      </c>
      <c r="J1404" s="3" t="s">
        <v>102</v>
      </c>
      <c r="K1404" s="3" t="s">
        <v>1180</v>
      </c>
      <c r="L1404" s="4">
        <v>57687</v>
      </c>
      <c r="M1404" s="4">
        <v>57.69</v>
      </c>
      <c r="N1404" s="4">
        <v>190000</v>
      </c>
      <c r="O1404">
        <f t="shared" si="345"/>
        <v>3.2936363478773378</v>
      </c>
      <c r="P1404" t="str">
        <f t="shared" si="354"/>
        <v>Isopropylamine</v>
      </c>
      <c r="Q1404" t="str">
        <f>VLOOKUP(P1404,[1]Sheet1!$A$1:$C$40,2,FALSE)</f>
        <v>Not Identified</v>
      </c>
      <c r="R1404" t="str">
        <f>VLOOKUP(P1404,[1]Sheet1!$A$1:$C$40,3,FALSE)</f>
        <v>General Chemical</v>
      </c>
    </row>
    <row r="1405" spans="1:18" ht="22" customHeight="1" x14ac:dyDescent="0.3">
      <c r="A1405" s="5">
        <v>42928</v>
      </c>
      <c r="B1405" s="12" t="str">
        <f t="shared" si="337"/>
        <v>July, 2017</v>
      </c>
      <c r="C1405" s="12" t="str">
        <f t="shared" si="338"/>
        <v>July, 2017´</v>
      </c>
      <c r="D1405" s="6" t="s">
        <v>37</v>
      </c>
      <c r="E1405" s="9" t="s">
        <v>1940</v>
      </c>
      <c r="F1405" s="6" t="s">
        <v>20</v>
      </c>
      <c r="G1405" s="6" t="s">
        <v>449</v>
      </c>
      <c r="H1405" s="6" t="s">
        <v>73</v>
      </c>
      <c r="I1405" s="6" t="s">
        <v>926</v>
      </c>
      <c r="J1405" s="6" t="s">
        <v>102</v>
      </c>
      <c r="K1405" s="6" t="s">
        <v>1176</v>
      </c>
      <c r="L1405" s="7">
        <v>71874</v>
      </c>
      <c r="M1405" s="7">
        <v>71.87</v>
      </c>
      <c r="N1405" s="7">
        <v>237000</v>
      </c>
      <c r="O1405">
        <f t="shared" si="345"/>
        <v>3.2974371817347023</v>
      </c>
      <c r="P1405" t="str">
        <f>IF(ISNUMBER(SEARCH("CIPERMET",K1405)),"Cypermethrin",IF(ISNUMBER(SEARCH("MANFIL",K1405)),"Mancozeb",IF(ISNUMBER(SEARCH("ISOPROPYLAMINE",K1405)),"Isopropylamine",IF(ISNUMBER(SEARCH("CARBENDAZIN",K1405)),"Carbendazin",IF(ISNUMBER(SEARCH("CHLORPYRIFOS",K1405)),"Chlorpyrifos","FIX IT")))))</f>
        <v>Isopropylamine</v>
      </c>
      <c r="Q1405" t="str">
        <f>VLOOKUP(P1405,[1]Sheet1!$A$1:$C$40,2,FALSE)</f>
        <v>Not Identified</v>
      </c>
      <c r="R1405" t="str">
        <f>VLOOKUP(P1405,[1]Sheet1!$A$1:$C$40,3,FALSE)</f>
        <v>General Chemical</v>
      </c>
    </row>
    <row r="1406" spans="1:18" ht="22" customHeight="1" x14ac:dyDescent="0.3">
      <c r="A1406" s="2">
        <v>42927</v>
      </c>
      <c r="B1406" s="12" t="str">
        <f t="shared" si="337"/>
        <v>July, 2017</v>
      </c>
      <c r="C1406" s="12" t="str">
        <f t="shared" si="338"/>
        <v>July, 2017´</v>
      </c>
      <c r="D1406" s="3" t="s">
        <v>37</v>
      </c>
      <c r="E1406" s="13" t="s">
        <v>1940</v>
      </c>
      <c r="F1406" s="3" t="s">
        <v>408</v>
      </c>
      <c r="G1406" s="3" t="s">
        <v>242</v>
      </c>
      <c r="H1406" s="3" t="s">
        <v>243</v>
      </c>
      <c r="I1406" s="3" t="s">
        <v>15</v>
      </c>
      <c r="J1406" s="3" t="s">
        <v>244</v>
      </c>
      <c r="K1406" s="3" t="s">
        <v>1121</v>
      </c>
      <c r="L1406" s="4">
        <v>139320.01</v>
      </c>
      <c r="M1406" s="4">
        <v>139.32</v>
      </c>
      <c r="N1406" s="4">
        <v>656000</v>
      </c>
      <c r="O1406">
        <f t="shared" si="345"/>
        <v>4.7085842155767859</v>
      </c>
      <c r="P1406" t="str">
        <f t="shared" si="346"/>
        <v>Glyphosate</v>
      </c>
      <c r="Q1406" t="str">
        <f>VLOOKUP(P1406,[1]Sheet1!$A$1:$C$40,2,FALSE)</f>
        <v>Nufosate</v>
      </c>
      <c r="R1406" t="str">
        <f>VLOOKUP(P1406,[1]Sheet1!$A$1:$C$40,3,FALSE)</f>
        <v>Herbicide</v>
      </c>
    </row>
    <row r="1407" spans="1:18" ht="22" customHeight="1" x14ac:dyDescent="0.3">
      <c r="A1407" s="5">
        <v>42927</v>
      </c>
      <c r="B1407" s="12" t="str">
        <f t="shared" si="337"/>
        <v>July, 2017</v>
      </c>
      <c r="C1407" s="12" t="str">
        <f t="shared" si="338"/>
        <v>July, 2017´</v>
      </c>
      <c r="D1407" s="6" t="s">
        <v>37</v>
      </c>
      <c r="E1407" s="9" t="s">
        <v>1940</v>
      </c>
      <c r="F1407" s="6" t="s">
        <v>408</v>
      </c>
      <c r="G1407" s="6" t="s">
        <v>242</v>
      </c>
      <c r="H1407" s="6" t="s">
        <v>243</v>
      </c>
      <c r="I1407" s="6" t="s">
        <v>15</v>
      </c>
      <c r="J1407" s="6" t="s">
        <v>244</v>
      </c>
      <c r="K1407" s="6" t="s">
        <v>1121</v>
      </c>
      <c r="L1407" s="7">
        <v>139320.01</v>
      </c>
      <c r="M1407" s="7">
        <v>139.32</v>
      </c>
      <c r="N1407" s="7">
        <v>656000</v>
      </c>
      <c r="O1407">
        <f t="shared" si="345"/>
        <v>4.7085842155767859</v>
      </c>
      <c r="P1407" t="str">
        <f t="shared" si="346"/>
        <v>Glyphosate</v>
      </c>
      <c r="Q1407" t="str">
        <f>VLOOKUP(P1407,[1]Sheet1!$A$1:$C$40,2,FALSE)</f>
        <v>Nufosate</v>
      </c>
      <c r="R1407" t="str">
        <f>VLOOKUP(P1407,[1]Sheet1!$A$1:$C$40,3,FALSE)</f>
        <v>Herbicide</v>
      </c>
    </row>
    <row r="1408" spans="1:18" ht="22" customHeight="1" x14ac:dyDescent="0.3">
      <c r="A1408" s="2">
        <v>42927</v>
      </c>
      <c r="B1408" s="12" t="str">
        <f t="shared" si="337"/>
        <v>July, 2017</v>
      </c>
      <c r="C1408" s="12" t="str">
        <f t="shared" si="338"/>
        <v>July, 2017´</v>
      </c>
      <c r="D1408" s="3" t="s">
        <v>37</v>
      </c>
      <c r="E1408" s="13" t="s">
        <v>1940</v>
      </c>
      <c r="F1408" s="3" t="s">
        <v>20</v>
      </c>
      <c r="G1408" s="3" t="s">
        <v>42</v>
      </c>
      <c r="H1408" s="3" t="s">
        <v>104</v>
      </c>
      <c r="I1408" s="3" t="s">
        <v>926</v>
      </c>
      <c r="J1408" s="3" t="s">
        <v>1181</v>
      </c>
      <c r="K1408" s="10" t="s">
        <v>1182</v>
      </c>
      <c r="L1408" s="4">
        <v>19760</v>
      </c>
      <c r="M1408" s="4">
        <v>19.760000000000002</v>
      </c>
      <c r="N1408" s="4">
        <v>127000</v>
      </c>
      <c r="O1408">
        <f t="shared" si="345"/>
        <v>6.4271255060728745</v>
      </c>
      <c r="P1408" s="11" t="s">
        <v>1929</v>
      </c>
      <c r="Q1408" t="str">
        <f>VLOOKUP(P1408,[1]Sheet1!$A$1:$C$40,2,FALSE)</f>
        <v>Not Identified</v>
      </c>
      <c r="R1408" t="str">
        <f>VLOOKUP(P1408,[1]Sheet1!$A$1:$C$40,3,FALSE)</f>
        <v>Insecticide</v>
      </c>
    </row>
    <row r="1409" spans="1:18" ht="22" customHeight="1" x14ac:dyDescent="0.3">
      <c r="A1409" s="2">
        <v>42925</v>
      </c>
      <c r="B1409" s="12" t="str">
        <f t="shared" si="337"/>
        <v>July, 2017</v>
      </c>
      <c r="C1409" s="12" t="str">
        <f t="shared" si="338"/>
        <v>July, 2017´</v>
      </c>
      <c r="D1409" s="3" t="s">
        <v>37</v>
      </c>
      <c r="E1409" s="9" t="s">
        <v>1940</v>
      </c>
      <c r="F1409" s="3" t="s">
        <v>20</v>
      </c>
      <c r="G1409" s="3" t="s">
        <v>157</v>
      </c>
      <c r="H1409" s="3" t="s">
        <v>1183</v>
      </c>
      <c r="I1409" s="3" t="s">
        <v>812</v>
      </c>
      <c r="J1409" s="3" t="s">
        <v>159</v>
      </c>
      <c r="K1409" s="3" t="s">
        <v>1184</v>
      </c>
      <c r="L1409" s="4">
        <v>48240</v>
      </c>
      <c r="M1409" s="4">
        <v>48.24</v>
      </c>
      <c r="N1409" s="4">
        <v>2197000</v>
      </c>
      <c r="O1409">
        <f t="shared" si="345"/>
        <v>45.543117744610285</v>
      </c>
      <c r="P1409" t="str">
        <f t="shared" ref="P1409" si="355">IF(ISNUMBER(SEARCH("CIPERMET",K1409)),"Cypermethrin",IF(ISNUMBER(SEARCH("MANFIL",K1409)),"Mancozeb",IF(ISNUMBER(SEARCH("ISOPROPYLAMINE",K1409)),"Isopropylamine",IF(ISNUMBER(SEARCH("CARBENDAZIN",K1409)),"Carbendazin",IF(ISNUMBER(SEARCH("CHLORPYRIFOS",K1409)),"Chlorpyrifos","FIX IT")))))</f>
        <v>Carbendazin</v>
      </c>
      <c r="Q1409" t="str">
        <f>VLOOKUP(P1409,[1]Sheet1!$A$1:$C$40,2,FALSE)</f>
        <v>Spin Flo</v>
      </c>
      <c r="R1409" t="str">
        <f>VLOOKUP(P1409,[1]Sheet1!$A$1:$C$40,3,FALSE)</f>
        <v>Fungicide</v>
      </c>
    </row>
    <row r="1410" spans="1:18" ht="22" customHeight="1" x14ac:dyDescent="0.3">
      <c r="A1410" s="5">
        <v>42924</v>
      </c>
      <c r="B1410" s="12" t="str">
        <f t="shared" si="337"/>
        <v>July, 2017</v>
      </c>
      <c r="C1410" s="12" t="str">
        <f t="shared" si="338"/>
        <v>July, 2017´</v>
      </c>
      <c r="D1410" s="6" t="s">
        <v>37</v>
      </c>
      <c r="E1410" s="13" t="s">
        <v>1940</v>
      </c>
      <c r="F1410" s="6" t="s">
        <v>20</v>
      </c>
      <c r="G1410" s="6" t="s">
        <v>38</v>
      </c>
      <c r="H1410" s="6" t="s">
        <v>43</v>
      </c>
      <c r="I1410" s="6" t="s">
        <v>812</v>
      </c>
      <c r="J1410" s="6" t="s">
        <v>201</v>
      </c>
      <c r="K1410" s="6" t="s">
        <v>1185</v>
      </c>
      <c r="L1410" s="7">
        <v>20710</v>
      </c>
      <c r="M1410" s="7">
        <v>20.71</v>
      </c>
      <c r="N1410" s="7">
        <v>569000</v>
      </c>
      <c r="O1410">
        <f t="shared" si="345"/>
        <v>27.474649927571221</v>
      </c>
      <c r="P1410" t="str">
        <f t="shared" si="346"/>
        <v>Cyhalothrin</v>
      </c>
      <c r="Q1410" t="str">
        <f>VLOOKUP(P1410,[1]Sheet1!$A$1:$C$40,2,FALSE)</f>
        <v>Kaiso</v>
      </c>
      <c r="R1410" t="str">
        <f>VLOOKUP(P1410,[1]Sheet1!$A$1:$C$40,3,FALSE)</f>
        <v>Pesticide</v>
      </c>
    </row>
    <row r="1411" spans="1:18" ht="22" customHeight="1" x14ac:dyDescent="0.3">
      <c r="A1411" s="2">
        <v>42923</v>
      </c>
      <c r="B1411" s="12" t="str">
        <f t="shared" ref="B1411:B1474" si="356">TEXT(A1411,"MMMM, YYYY")</f>
        <v>July, 2017</v>
      </c>
      <c r="C1411" s="12" t="str">
        <f t="shared" ref="C1411:C1474" si="357">B1411&amp;"´"</f>
        <v>July, 2017´</v>
      </c>
      <c r="D1411" s="3" t="s">
        <v>37</v>
      </c>
      <c r="E1411" s="9" t="s">
        <v>1940</v>
      </c>
      <c r="F1411" s="3" t="s">
        <v>20</v>
      </c>
      <c r="G1411" s="3" t="s">
        <v>579</v>
      </c>
      <c r="H1411" s="3" t="s">
        <v>28</v>
      </c>
      <c r="I1411" s="3" t="s">
        <v>21</v>
      </c>
      <c r="J1411" s="3" t="s">
        <v>29</v>
      </c>
      <c r="K1411" s="3" t="s">
        <v>1186</v>
      </c>
      <c r="L1411" s="4">
        <v>122760</v>
      </c>
      <c r="M1411" s="4">
        <v>122.76</v>
      </c>
      <c r="N1411" s="4">
        <v>866000</v>
      </c>
      <c r="O1411">
        <f t="shared" si="345"/>
        <v>7.0544151189312476</v>
      </c>
      <c r="P1411" t="str">
        <f t="shared" ref="P1411" si="358">IF(ISNUMBER(SEARCH("CLORPIRIFOS",K1411)),"Chlorpyrifos",IF(ISNUMBER(SEARCH("TEBUCONAZOLE",K1411)),"Tebuconazole",IF(ISNUMBER(SEARCH("ACID",K1411)),"2,4-Dichlorophenoxyacetic acid",IF(ISNUMBER(SEARCH("ACETAMIPRID",K1411)),"Acetamiprid",IF(ISNUMBER(SEARCH("NUFURON",K1411)),"Metsulfuron",IF(ISNUMBER(SEARCH("MONOISOPROPYLAMINE",K1411)),"Isopropylamine","FIX IT"))))))</f>
        <v>2,4-Dichlorophenoxyacetic acid</v>
      </c>
      <c r="Q1411" t="str">
        <f>VLOOKUP(P1411,[1]Sheet1!$A$1:$C$40,2,FALSE)</f>
        <v>2,4 D</v>
      </c>
      <c r="R1411" t="str">
        <f>VLOOKUP(P1411,[1]Sheet1!$A$1:$C$40,3,FALSE)</f>
        <v>Herbicide</v>
      </c>
    </row>
    <row r="1412" spans="1:18" ht="22" customHeight="1" x14ac:dyDescent="0.3">
      <c r="A1412" s="5">
        <v>42923</v>
      </c>
      <c r="B1412" s="12" t="str">
        <f t="shared" si="356"/>
        <v>July, 2017</v>
      </c>
      <c r="C1412" s="12" t="str">
        <f t="shared" si="357"/>
        <v>July, 2017´</v>
      </c>
      <c r="D1412" s="6" t="s">
        <v>37</v>
      </c>
      <c r="E1412" s="13" t="s">
        <v>1940</v>
      </c>
      <c r="F1412" s="6" t="s">
        <v>20</v>
      </c>
      <c r="G1412" s="6" t="s">
        <v>967</v>
      </c>
      <c r="H1412" s="6" t="s">
        <v>968</v>
      </c>
      <c r="I1412" s="6" t="s">
        <v>21</v>
      </c>
      <c r="J1412" s="6" t="s">
        <v>969</v>
      </c>
      <c r="K1412" s="6" t="s">
        <v>1187</v>
      </c>
      <c r="L1412" s="7">
        <v>86685</v>
      </c>
      <c r="M1412" s="7">
        <v>86.68</v>
      </c>
      <c r="N1412" s="7">
        <v>994000</v>
      </c>
      <c r="O1412">
        <f t="shared" si="345"/>
        <v>11.466805098921382</v>
      </c>
      <c r="P1412" s="11" t="s">
        <v>1928</v>
      </c>
      <c r="Q1412" t="str">
        <f>VLOOKUP(P1412,[1]Sheet1!$A$1:$C$40,2,FALSE)</f>
        <v>Not Identified</v>
      </c>
      <c r="R1412" t="str">
        <f>VLOOKUP(P1412,[1]Sheet1!$A$1:$C$40,3,FALSE)</f>
        <v>General Chemical</v>
      </c>
    </row>
    <row r="1413" spans="1:18" ht="22" customHeight="1" x14ac:dyDescent="0.3">
      <c r="A1413" s="2">
        <v>42922</v>
      </c>
      <c r="B1413" s="12" t="str">
        <f t="shared" si="356"/>
        <v>July, 2017</v>
      </c>
      <c r="C1413" s="12" t="str">
        <f t="shared" si="357"/>
        <v>July, 2017´</v>
      </c>
      <c r="D1413" s="3" t="s">
        <v>37</v>
      </c>
      <c r="E1413" s="9" t="s">
        <v>1940</v>
      </c>
      <c r="F1413" s="3" t="s">
        <v>408</v>
      </c>
      <c r="G1413" s="3" t="s">
        <v>242</v>
      </c>
      <c r="H1413" s="3" t="s">
        <v>243</v>
      </c>
      <c r="I1413" s="3" t="s">
        <v>15</v>
      </c>
      <c r="J1413" s="3" t="s">
        <v>244</v>
      </c>
      <c r="K1413" s="3" t="s">
        <v>1188</v>
      </c>
      <c r="L1413" s="4">
        <v>139320.01</v>
      </c>
      <c r="M1413" s="4">
        <v>139.32</v>
      </c>
      <c r="N1413" s="4">
        <v>656000</v>
      </c>
      <c r="O1413">
        <f t="shared" si="345"/>
        <v>4.7085842155767859</v>
      </c>
      <c r="P1413" t="str">
        <f t="shared" si="346"/>
        <v>Glyphosate</v>
      </c>
      <c r="Q1413" t="str">
        <f>VLOOKUP(P1413,[1]Sheet1!$A$1:$C$40,2,FALSE)</f>
        <v>Nufosate</v>
      </c>
      <c r="R1413" t="str">
        <f>VLOOKUP(P1413,[1]Sheet1!$A$1:$C$40,3,FALSE)</f>
        <v>Herbicide</v>
      </c>
    </row>
    <row r="1414" spans="1:18" ht="22" customHeight="1" x14ac:dyDescent="0.3">
      <c r="A1414" s="2">
        <v>42922</v>
      </c>
      <c r="B1414" s="12" t="str">
        <f t="shared" si="356"/>
        <v>July, 2017</v>
      </c>
      <c r="C1414" s="12" t="str">
        <f t="shared" si="357"/>
        <v>July, 2017´</v>
      </c>
      <c r="D1414" s="3" t="s">
        <v>37</v>
      </c>
      <c r="E1414" s="13" t="s">
        <v>1940</v>
      </c>
      <c r="F1414" s="3" t="s">
        <v>20</v>
      </c>
      <c r="G1414" s="3" t="s">
        <v>378</v>
      </c>
      <c r="H1414" s="3" t="s">
        <v>14</v>
      </c>
      <c r="I1414" s="3" t="s">
        <v>812</v>
      </c>
      <c r="J1414" s="3" t="s">
        <v>31</v>
      </c>
      <c r="K1414" s="3" t="s">
        <v>1158</v>
      </c>
      <c r="L1414" s="4">
        <v>7950</v>
      </c>
      <c r="M1414" s="4">
        <v>7.95</v>
      </c>
      <c r="N1414" s="4">
        <v>88000</v>
      </c>
      <c r="O1414">
        <f t="shared" si="345"/>
        <v>11.069182389937106</v>
      </c>
      <c r="P1414" t="str">
        <f t="shared" ref="P1414" si="359">IF(ISNUMBER(SEARCH("CLORPIRIFOS",K1414)),"Chlorpyrifos",IF(ISNUMBER(SEARCH("TEBUCONAZOLE",K1414)),"Tebuconazole",IF(ISNUMBER(SEARCH("ACID",K1414)),"2,4-Dichlorophenoxyacetic acid",IF(ISNUMBER(SEARCH("ACETAMIPRID",K1414)),"Acetamiprid",IF(ISNUMBER(SEARCH("NUFURON",K1414)),"Metsulfuron",IF(ISNUMBER(SEARCH("MONOISOPROPYLAMINE",K1414)),"Isopropylamine","FIX IT"))))))</f>
        <v>Tebuconazole</v>
      </c>
      <c r="Q1414" t="str">
        <f>VLOOKUP(P1414,[1]Sheet1!$A$1:$C$40,2,FALSE)</f>
        <v>Torque</v>
      </c>
      <c r="R1414" t="str">
        <f>VLOOKUP(P1414,[1]Sheet1!$A$1:$C$40,3,FALSE)</f>
        <v>Fungicide</v>
      </c>
    </row>
    <row r="1415" spans="1:18" ht="22" customHeight="1" x14ac:dyDescent="0.3">
      <c r="A1415" s="5">
        <v>42921</v>
      </c>
      <c r="B1415" s="12" t="str">
        <f t="shared" si="356"/>
        <v>July, 2017</v>
      </c>
      <c r="C1415" s="12" t="str">
        <f t="shared" si="357"/>
        <v>July, 2017´</v>
      </c>
      <c r="D1415" s="6" t="s">
        <v>37</v>
      </c>
      <c r="E1415" s="9" t="s">
        <v>1940</v>
      </c>
      <c r="F1415" s="6" t="s">
        <v>20</v>
      </c>
      <c r="G1415" s="6" t="s">
        <v>834</v>
      </c>
      <c r="H1415" s="6" t="s">
        <v>87</v>
      </c>
      <c r="I1415" s="6" t="s">
        <v>21</v>
      </c>
      <c r="J1415" s="6" t="s">
        <v>321</v>
      </c>
      <c r="K1415" s="6" t="s">
        <v>1189</v>
      </c>
      <c r="L1415" s="7">
        <v>112870</v>
      </c>
      <c r="M1415" s="7">
        <v>112.87</v>
      </c>
      <c r="N1415" s="7">
        <v>138000</v>
      </c>
      <c r="O1415">
        <f t="shared" si="345"/>
        <v>1.2226455213962966</v>
      </c>
      <c r="P1415" t="str">
        <f t="shared" ref="P1415:P1416" si="360">IF(ISNUMBER(SEARCH("TRITON",K1415)),"Surfactant",IF(ISNUMBER(SEARCH("DIMETHYLAMINE",K1415)),"Dimethylamine",IF(ISNUMBER(SEARCH("FLUAZINAN",K1415)),"Fluazinan","FIX IT")))</f>
        <v>Dimethylamine</v>
      </c>
      <c r="Q1415" t="str">
        <f>VLOOKUP(P1415,[1]Sheet1!$A$1:$C$40,2,FALSE)</f>
        <v>Not Identified</v>
      </c>
      <c r="R1415" t="str">
        <f>VLOOKUP(P1415,[1]Sheet1!$A$1:$C$40,3,FALSE)</f>
        <v>General Chemical</v>
      </c>
    </row>
    <row r="1416" spans="1:18" ht="22" customHeight="1" x14ac:dyDescent="0.3">
      <c r="A1416" s="2">
        <v>42921</v>
      </c>
      <c r="B1416" s="12" t="str">
        <f t="shared" si="356"/>
        <v>July, 2017</v>
      </c>
      <c r="C1416" s="12" t="str">
        <f t="shared" si="357"/>
        <v>July, 2017´</v>
      </c>
      <c r="D1416" s="3" t="s">
        <v>37</v>
      </c>
      <c r="E1416" s="13" t="s">
        <v>1940</v>
      </c>
      <c r="F1416" s="3" t="s">
        <v>20</v>
      </c>
      <c r="G1416" s="3" t="s">
        <v>928</v>
      </c>
      <c r="H1416" s="3" t="s">
        <v>87</v>
      </c>
      <c r="I1416" s="3" t="s">
        <v>21</v>
      </c>
      <c r="J1416" s="3" t="s">
        <v>321</v>
      </c>
      <c r="K1416" s="3" t="s">
        <v>1190</v>
      </c>
      <c r="L1416" s="4">
        <v>135100.01</v>
      </c>
      <c r="M1416" s="4">
        <v>135.1</v>
      </c>
      <c r="N1416" s="4">
        <v>166000</v>
      </c>
      <c r="O1416">
        <f t="shared" si="345"/>
        <v>1.2287193761125554</v>
      </c>
      <c r="P1416" t="str">
        <f t="shared" si="360"/>
        <v>Dimethylamine</v>
      </c>
      <c r="Q1416" t="str">
        <f>VLOOKUP(P1416,[1]Sheet1!$A$1:$C$40,2,FALSE)</f>
        <v>Not Identified</v>
      </c>
      <c r="R1416" t="str">
        <f>VLOOKUP(P1416,[1]Sheet1!$A$1:$C$40,3,FALSE)</f>
        <v>General Chemical</v>
      </c>
    </row>
    <row r="1417" spans="1:18" ht="22" customHeight="1" x14ac:dyDescent="0.3">
      <c r="A1417" s="5">
        <v>42920</v>
      </c>
      <c r="B1417" s="12" t="str">
        <f t="shared" si="356"/>
        <v>July, 2017</v>
      </c>
      <c r="C1417" s="12" t="str">
        <f t="shared" si="357"/>
        <v>July, 2017´</v>
      </c>
      <c r="D1417" s="6" t="s">
        <v>37</v>
      </c>
      <c r="E1417" s="9" t="s">
        <v>1940</v>
      </c>
      <c r="F1417" s="6" t="s">
        <v>20</v>
      </c>
      <c r="G1417" s="6" t="s">
        <v>1160</v>
      </c>
      <c r="H1417" s="6" t="s">
        <v>14</v>
      </c>
      <c r="I1417" s="6" t="s">
        <v>21</v>
      </c>
      <c r="J1417" s="6" t="s">
        <v>31</v>
      </c>
      <c r="K1417" s="6" t="s">
        <v>1164</v>
      </c>
      <c r="L1417" s="7">
        <v>13590</v>
      </c>
      <c r="M1417" s="7">
        <v>13.59</v>
      </c>
      <c r="N1417" s="7">
        <v>150000</v>
      </c>
      <c r="O1417">
        <f t="shared" si="345"/>
        <v>11.037527593818984</v>
      </c>
      <c r="P1417" t="str">
        <f t="shared" si="346"/>
        <v>Flutriafol</v>
      </c>
      <c r="Q1417" t="str">
        <f>VLOOKUP(P1417,[1]Sheet1!$A$1:$C$40,2,FALSE)</f>
        <v>Intake</v>
      </c>
      <c r="R1417" t="str">
        <f>VLOOKUP(P1417,[1]Sheet1!$A$1:$C$40,3,FALSE)</f>
        <v>Fungicide</v>
      </c>
    </row>
    <row r="1418" spans="1:18" ht="22" customHeight="1" x14ac:dyDescent="0.3">
      <c r="A1418" s="2">
        <v>42919</v>
      </c>
      <c r="B1418" s="12" t="str">
        <f t="shared" si="356"/>
        <v>July, 2017</v>
      </c>
      <c r="C1418" s="12" t="str">
        <f t="shared" si="357"/>
        <v>July, 2017´</v>
      </c>
      <c r="D1418" s="3" t="s">
        <v>37</v>
      </c>
      <c r="E1418" s="13" t="s">
        <v>1940</v>
      </c>
      <c r="F1418" s="3" t="s">
        <v>408</v>
      </c>
      <c r="G1418" s="3" t="s">
        <v>242</v>
      </c>
      <c r="H1418" s="3" t="s">
        <v>243</v>
      </c>
      <c r="I1418" s="3" t="s">
        <v>15</v>
      </c>
      <c r="J1418" s="3" t="s">
        <v>244</v>
      </c>
      <c r="K1418" s="3" t="s">
        <v>1191</v>
      </c>
      <c r="L1418" s="4">
        <v>139320.01</v>
      </c>
      <c r="M1418" s="4">
        <v>139.32</v>
      </c>
      <c r="N1418" s="4">
        <v>656000</v>
      </c>
      <c r="O1418">
        <f t="shared" si="345"/>
        <v>4.7085842155767859</v>
      </c>
      <c r="P1418" t="str">
        <f t="shared" si="346"/>
        <v>Glyphosate</v>
      </c>
      <c r="Q1418" t="str">
        <f>VLOOKUP(P1418,[1]Sheet1!$A$1:$C$40,2,FALSE)</f>
        <v>Nufosate</v>
      </c>
      <c r="R1418" t="str">
        <f>VLOOKUP(P1418,[1]Sheet1!$A$1:$C$40,3,FALSE)</f>
        <v>Herbicide</v>
      </c>
    </row>
    <row r="1419" spans="1:18" ht="22" customHeight="1" x14ac:dyDescent="0.3">
      <c r="A1419" s="5">
        <v>42919</v>
      </c>
      <c r="B1419" s="12" t="str">
        <f t="shared" si="356"/>
        <v>July, 2017</v>
      </c>
      <c r="C1419" s="12" t="str">
        <f t="shared" si="357"/>
        <v>July, 2017´</v>
      </c>
      <c r="D1419" s="6" t="s">
        <v>37</v>
      </c>
      <c r="E1419" s="9" t="s">
        <v>1940</v>
      </c>
      <c r="F1419" s="6" t="s">
        <v>408</v>
      </c>
      <c r="G1419" s="6" t="s">
        <v>242</v>
      </c>
      <c r="H1419" s="6" t="s">
        <v>243</v>
      </c>
      <c r="I1419" s="6" t="s">
        <v>15</v>
      </c>
      <c r="J1419" s="6" t="s">
        <v>244</v>
      </c>
      <c r="K1419" s="6" t="s">
        <v>1191</v>
      </c>
      <c r="L1419" s="7">
        <v>139320.01</v>
      </c>
      <c r="M1419" s="7">
        <v>139.32</v>
      </c>
      <c r="N1419" s="7">
        <v>656000</v>
      </c>
      <c r="O1419">
        <f t="shared" si="345"/>
        <v>4.7085842155767859</v>
      </c>
      <c r="P1419" t="str">
        <f t="shared" si="346"/>
        <v>Glyphosate</v>
      </c>
      <c r="Q1419" t="str">
        <f>VLOOKUP(P1419,[1]Sheet1!$A$1:$C$40,2,FALSE)</f>
        <v>Nufosate</v>
      </c>
      <c r="R1419" t="str">
        <f>VLOOKUP(P1419,[1]Sheet1!$A$1:$C$40,3,FALSE)</f>
        <v>Herbicide</v>
      </c>
    </row>
    <row r="1420" spans="1:18" ht="22" customHeight="1" x14ac:dyDescent="0.3">
      <c r="A1420" s="2">
        <v>42917</v>
      </c>
      <c r="B1420" s="12" t="str">
        <f t="shared" si="356"/>
        <v>July, 2017</v>
      </c>
      <c r="C1420" s="12" t="str">
        <f t="shared" si="357"/>
        <v>July, 2017´</v>
      </c>
      <c r="D1420" s="3" t="s">
        <v>37</v>
      </c>
      <c r="E1420" s="13" t="s">
        <v>1940</v>
      </c>
      <c r="F1420" s="3" t="s">
        <v>20</v>
      </c>
      <c r="G1420" s="3" t="s">
        <v>80</v>
      </c>
      <c r="H1420" s="3" t="s">
        <v>104</v>
      </c>
      <c r="I1420" s="3" t="s">
        <v>926</v>
      </c>
      <c r="J1420" s="3" t="s">
        <v>321</v>
      </c>
      <c r="K1420" s="3" t="s">
        <v>1192</v>
      </c>
      <c r="L1420" s="4">
        <v>115060</v>
      </c>
      <c r="M1420" s="4">
        <v>115.06</v>
      </c>
      <c r="N1420" s="4">
        <v>3134000</v>
      </c>
      <c r="O1420">
        <f t="shared" si="345"/>
        <v>27.237962802016341</v>
      </c>
      <c r="P1420" t="str">
        <f>IF(ISNUMBER(SEARCH("TRITON",K1420)),"Surfactant",IF(ISNUMBER(SEARCH("DIMETHYLAMINE",K1420)),"Dimethylamine",IF(ISNUMBER(SEARCH("FLUAZINAN",K1420)),"Fluazinan","FIX IT")))</f>
        <v>Dimethylamine</v>
      </c>
      <c r="Q1420" t="str">
        <f>VLOOKUP(P1420,[1]Sheet1!$A$1:$C$40,2,FALSE)</f>
        <v>Not Identified</v>
      </c>
      <c r="R1420" t="str">
        <f>VLOOKUP(P1420,[1]Sheet1!$A$1:$C$40,3,FALSE)</f>
        <v>General Chemical</v>
      </c>
    </row>
    <row r="1421" spans="1:18" ht="22" customHeight="1" x14ac:dyDescent="0.3">
      <c r="A1421" s="5">
        <v>42915</v>
      </c>
      <c r="B1421" s="12" t="str">
        <f t="shared" si="356"/>
        <v>June, 2017</v>
      </c>
      <c r="C1421" s="12" t="str">
        <f t="shared" si="357"/>
        <v>June, 2017´</v>
      </c>
      <c r="D1421" s="6" t="s">
        <v>37</v>
      </c>
      <c r="E1421" s="9" t="s">
        <v>1940</v>
      </c>
      <c r="F1421" s="6" t="s">
        <v>20</v>
      </c>
      <c r="G1421" s="6" t="s">
        <v>579</v>
      </c>
      <c r="H1421" s="6" t="s">
        <v>28</v>
      </c>
      <c r="I1421" s="6" t="s">
        <v>21</v>
      </c>
      <c r="J1421" s="6" t="s">
        <v>29</v>
      </c>
      <c r="K1421" s="6" t="s">
        <v>1193</v>
      </c>
      <c r="L1421" s="7">
        <v>163679.99</v>
      </c>
      <c r="M1421" s="7">
        <v>163.68</v>
      </c>
      <c r="N1421" s="7">
        <v>2707000</v>
      </c>
      <c r="O1421">
        <f t="shared" si="345"/>
        <v>16.538368556840698</v>
      </c>
      <c r="P1421" t="str">
        <f t="shared" ref="P1421:P1422" si="361">IF(ISNUMBER(SEARCH("CLORPIRIFOS",K1421)),"Chlorpyrifos",IF(ISNUMBER(SEARCH("TEBUCONAZOLE",K1421)),"Tebuconazole",IF(ISNUMBER(SEARCH("ACID",K1421)),"2,4-Dichlorophenoxyacetic acid",IF(ISNUMBER(SEARCH("ACETAMIPRID",K1421)),"Acetamiprid",IF(ISNUMBER(SEARCH("NUFURON",K1421)),"Metsulfuron",IF(ISNUMBER(SEARCH("MONOISOPROPYLAMINE",K1421)),"Isopropylamine","FIX IT"))))))</f>
        <v>2,4-Dichlorophenoxyacetic acid</v>
      </c>
      <c r="Q1421" t="str">
        <f>VLOOKUP(P1421,[1]Sheet1!$A$1:$C$40,2,FALSE)</f>
        <v>2,4 D</v>
      </c>
      <c r="R1421" t="str">
        <f>VLOOKUP(P1421,[1]Sheet1!$A$1:$C$40,3,FALSE)</f>
        <v>Herbicide</v>
      </c>
    </row>
    <row r="1422" spans="1:18" ht="22" customHeight="1" x14ac:dyDescent="0.3">
      <c r="A1422" s="2">
        <v>42914</v>
      </c>
      <c r="B1422" s="12" t="str">
        <f t="shared" si="356"/>
        <v>June, 2017</v>
      </c>
      <c r="C1422" s="12" t="str">
        <f t="shared" si="357"/>
        <v>June, 2017´</v>
      </c>
      <c r="D1422" s="3" t="s">
        <v>37</v>
      </c>
      <c r="E1422" s="13" t="s">
        <v>1940</v>
      </c>
      <c r="F1422" s="3" t="s">
        <v>20</v>
      </c>
      <c r="G1422" s="3" t="s">
        <v>449</v>
      </c>
      <c r="H1422" s="3" t="s">
        <v>73</v>
      </c>
      <c r="I1422" s="3" t="s">
        <v>926</v>
      </c>
      <c r="J1422" s="3" t="s">
        <v>102</v>
      </c>
      <c r="K1422" s="3" t="s">
        <v>1194</v>
      </c>
      <c r="L1422" s="4">
        <v>57778</v>
      </c>
      <c r="M1422" s="4">
        <v>57.78</v>
      </c>
      <c r="N1422" s="4">
        <v>196000</v>
      </c>
      <c r="O1422">
        <f t="shared" si="345"/>
        <v>3.3922946450205962</v>
      </c>
      <c r="P1422" t="str">
        <f t="shared" si="361"/>
        <v>Isopropylamine</v>
      </c>
      <c r="Q1422" t="str">
        <f>VLOOKUP(P1422,[1]Sheet1!$A$1:$C$40,2,FALSE)</f>
        <v>Not Identified</v>
      </c>
      <c r="R1422" t="str">
        <f>VLOOKUP(P1422,[1]Sheet1!$A$1:$C$40,3,FALSE)</f>
        <v>General Chemical</v>
      </c>
    </row>
    <row r="1423" spans="1:18" ht="22" customHeight="1" x14ac:dyDescent="0.3">
      <c r="A1423" s="5">
        <v>42912</v>
      </c>
      <c r="B1423" s="12" t="str">
        <f t="shared" si="356"/>
        <v>June, 2017</v>
      </c>
      <c r="C1423" s="12" t="str">
        <f t="shared" si="357"/>
        <v>June, 2017´</v>
      </c>
      <c r="D1423" s="6" t="s">
        <v>37</v>
      </c>
      <c r="E1423" s="9" t="s">
        <v>1940</v>
      </c>
      <c r="F1423" s="6" t="s">
        <v>408</v>
      </c>
      <c r="G1423" s="6" t="s">
        <v>242</v>
      </c>
      <c r="H1423" s="6" t="s">
        <v>243</v>
      </c>
      <c r="I1423" s="6" t="s">
        <v>15</v>
      </c>
      <c r="J1423" s="6" t="s">
        <v>244</v>
      </c>
      <c r="K1423" s="6" t="s">
        <v>1195</v>
      </c>
      <c r="L1423" s="7">
        <v>139320.01</v>
      </c>
      <c r="M1423" s="7">
        <v>139.32</v>
      </c>
      <c r="N1423" s="7">
        <v>697000</v>
      </c>
      <c r="O1423">
        <f t="shared" si="345"/>
        <v>5.0028707290503354</v>
      </c>
      <c r="P1423" t="str">
        <f t="shared" si="346"/>
        <v>Glyphosate</v>
      </c>
      <c r="Q1423" t="str">
        <f>VLOOKUP(P1423,[1]Sheet1!$A$1:$C$40,2,FALSE)</f>
        <v>Nufosate</v>
      </c>
      <c r="R1423" t="str">
        <f>VLOOKUP(P1423,[1]Sheet1!$A$1:$C$40,3,FALSE)</f>
        <v>Herbicide</v>
      </c>
    </row>
    <row r="1424" spans="1:18" ht="22" customHeight="1" x14ac:dyDescent="0.3">
      <c r="A1424" s="2">
        <v>42912</v>
      </c>
      <c r="B1424" s="12" t="str">
        <f t="shared" si="356"/>
        <v>June, 2017</v>
      </c>
      <c r="C1424" s="12" t="str">
        <f t="shared" si="357"/>
        <v>June, 2017´</v>
      </c>
      <c r="D1424" s="3" t="s">
        <v>37</v>
      </c>
      <c r="E1424" s="13" t="s">
        <v>1940</v>
      </c>
      <c r="F1424" s="3" t="s">
        <v>408</v>
      </c>
      <c r="G1424" s="3" t="s">
        <v>242</v>
      </c>
      <c r="H1424" s="3" t="s">
        <v>243</v>
      </c>
      <c r="I1424" s="3" t="s">
        <v>15</v>
      </c>
      <c r="J1424" s="3" t="s">
        <v>244</v>
      </c>
      <c r="K1424" s="3" t="s">
        <v>1195</v>
      </c>
      <c r="L1424" s="4">
        <v>139320.01</v>
      </c>
      <c r="M1424" s="4">
        <v>139.32</v>
      </c>
      <c r="N1424" s="4">
        <v>697000</v>
      </c>
      <c r="O1424">
        <f t="shared" si="345"/>
        <v>5.0028707290503354</v>
      </c>
      <c r="P1424" t="str">
        <f t="shared" si="346"/>
        <v>Glyphosate</v>
      </c>
      <c r="Q1424" t="str">
        <f>VLOOKUP(P1424,[1]Sheet1!$A$1:$C$40,2,FALSE)</f>
        <v>Nufosate</v>
      </c>
      <c r="R1424" t="str">
        <f>VLOOKUP(P1424,[1]Sheet1!$A$1:$C$40,3,FALSE)</f>
        <v>Herbicide</v>
      </c>
    </row>
    <row r="1425" spans="1:18" ht="22" customHeight="1" x14ac:dyDescent="0.3">
      <c r="A1425" s="5">
        <v>42912</v>
      </c>
      <c r="B1425" s="12" t="str">
        <f t="shared" si="356"/>
        <v>June, 2017</v>
      </c>
      <c r="C1425" s="12" t="str">
        <f t="shared" si="357"/>
        <v>June, 2017´</v>
      </c>
      <c r="D1425" s="6" t="s">
        <v>37</v>
      </c>
      <c r="E1425" s="9" t="s">
        <v>1940</v>
      </c>
      <c r="F1425" s="6" t="s">
        <v>20</v>
      </c>
      <c r="G1425" s="6" t="s">
        <v>173</v>
      </c>
      <c r="H1425" s="6" t="s">
        <v>1062</v>
      </c>
      <c r="I1425" s="6" t="s">
        <v>926</v>
      </c>
      <c r="J1425" s="6" t="s">
        <v>165</v>
      </c>
      <c r="K1425" s="6" t="s">
        <v>1196</v>
      </c>
      <c r="L1425" s="7">
        <v>21280</v>
      </c>
      <c r="M1425" s="7">
        <v>21.28</v>
      </c>
      <c r="N1425" s="7">
        <v>273000</v>
      </c>
      <c r="O1425">
        <f t="shared" si="345"/>
        <v>12.828947368421053</v>
      </c>
      <c r="P1425" t="str">
        <f>IF(ISNUMBER(SEARCH("CIPERMET",K1425)),"Cypermethrin",IF(ISNUMBER(SEARCH("MANFIL",K1425)),"Mancozeb",IF(ISNUMBER(SEARCH("ISOPROPYLAMINE",K1425)),"Isopropylamine",IF(ISNUMBER(SEARCH("CARBENDAZIN",K1425)),"Carbendazin",IF(ISNUMBER(SEARCH("CHLORPYRIFOS",K1425)),"Chlorpyrifos","FIX IT")))))</f>
        <v>Cypermethrin</v>
      </c>
      <c r="Q1425" t="str">
        <f>VLOOKUP(P1425,[1]Sheet1!$A$1:$C$40,2,FALSE)</f>
        <v>Not Identified</v>
      </c>
      <c r="R1425" t="str">
        <f>VLOOKUP(P1425,[1]Sheet1!$A$1:$C$40,3,FALSE)</f>
        <v>Insecticide</v>
      </c>
    </row>
    <row r="1426" spans="1:18" ht="22" customHeight="1" x14ac:dyDescent="0.3">
      <c r="A1426" s="5">
        <v>42909</v>
      </c>
      <c r="B1426" s="12" t="str">
        <f t="shared" si="356"/>
        <v>June, 2017</v>
      </c>
      <c r="C1426" s="12" t="str">
        <f t="shared" si="357"/>
        <v>June, 2017´</v>
      </c>
      <c r="D1426" s="6" t="s">
        <v>37</v>
      </c>
      <c r="E1426" s="13" t="s">
        <v>1940</v>
      </c>
      <c r="F1426" s="6" t="s">
        <v>408</v>
      </c>
      <c r="G1426" s="6" t="s">
        <v>1197</v>
      </c>
      <c r="H1426" s="6" t="s">
        <v>14</v>
      </c>
      <c r="I1426" s="6" t="s">
        <v>15</v>
      </c>
      <c r="J1426" s="6" t="s">
        <v>169</v>
      </c>
      <c r="K1426" s="6" t="s">
        <v>1198</v>
      </c>
      <c r="L1426" s="7">
        <v>6180</v>
      </c>
      <c r="M1426" s="7">
        <v>6.18</v>
      </c>
      <c r="N1426" s="7">
        <v>166000</v>
      </c>
      <c r="O1426">
        <f t="shared" si="345"/>
        <v>26.860841423948219</v>
      </c>
      <c r="P1426" t="str">
        <f t="shared" ref="P1426" si="362">IF(ISNUMBER(SEARCH("FLUAZINAN",K1426)),"Fluazinan",IF(ISNUMBER(SEARCH("CYPERMETHRIN",K1426)),"Cypermethrin",IF(ISNUMBER(SEARCH("IMAZETAPIR",K1426)),"Imazetapyr",IF(ISNUMBER(SEARCH("FIPRONIL",K1426)),"Fipronil","FIX IT"))))</f>
        <v>Fipronil</v>
      </c>
      <c r="Q1426" t="str">
        <f>VLOOKUP(P1426,[1]Sheet1!$A$1:$C$40,2,FALSE)</f>
        <v>Not Identified</v>
      </c>
      <c r="R1426" t="str">
        <f>VLOOKUP(P1426,[1]Sheet1!$A$1:$C$40,3,FALSE)</f>
        <v>Insecticide</v>
      </c>
    </row>
    <row r="1427" spans="1:18" ht="22" customHeight="1" x14ac:dyDescent="0.3">
      <c r="A1427" s="2">
        <v>42907</v>
      </c>
      <c r="B1427" s="12" t="str">
        <f t="shared" si="356"/>
        <v>June, 2017</v>
      </c>
      <c r="C1427" s="12" t="str">
        <f t="shared" si="357"/>
        <v>June, 2017´</v>
      </c>
      <c r="D1427" s="3" t="s">
        <v>37</v>
      </c>
      <c r="E1427" s="9" t="s">
        <v>1940</v>
      </c>
      <c r="F1427" s="3" t="s">
        <v>20</v>
      </c>
      <c r="G1427" s="3" t="s">
        <v>649</v>
      </c>
      <c r="H1427" s="3" t="s">
        <v>73</v>
      </c>
      <c r="I1427" s="3" t="s">
        <v>21</v>
      </c>
      <c r="J1427" s="3" t="s">
        <v>587</v>
      </c>
      <c r="K1427" s="3" t="s">
        <v>1199</v>
      </c>
      <c r="L1427" s="4">
        <v>17377</v>
      </c>
      <c r="M1427" s="4">
        <v>17.38</v>
      </c>
      <c r="N1427" s="4">
        <v>50300</v>
      </c>
      <c r="O1427">
        <f t="shared" si="345"/>
        <v>2.8946308338608504</v>
      </c>
      <c r="P1427" t="str">
        <f t="shared" ref="P1427" si="363">IF(ISNUMBER(SEARCH("TRITON",K1427)),"Surfactant",IF(ISNUMBER(SEARCH("DIMETHYLAMINE",K1427)),"Dimethylamine",IF(ISNUMBER(SEARCH("FLUAZINAN",K1427)),"Fluazinan","FIX IT")))</f>
        <v>Surfactant</v>
      </c>
      <c r="Q1427" t="str">
        <f>VLOOKUP(P1427,[1]Sheet1!$A$1:$C$40,2,FALSE)</f>
        <v>Triton</v>
      </c>
      <c r="R1427" t="str">
        <f>VLOOKUP(P1427,[1]Sheet1!$A$1:$C$40,3,FALSE)</f>
        <v>Surfactant</v>
      </c>
    </row>
    <row r="1428" spans="1:18" ht="22" customHeight="1" x14ac:dyDescent="0.3">
      <c r="A1428" s="5">
        <v>42907</v>
      </c>
      <c r="B1428" s="12" t="str">
        <f t="shared" si="356"/>
        <v>June, 2017</v>
      </c>
      <c r="C1428" s="12" t="str">
        <f t="shared" si="357"/>
        <v>June, 2017´</v>
      </c>
      <c r="D1428" s="6" t="s">
        <v>37</v>
      </c>
      <c r="E1428" s="13" t="s">
        <v>1940</v>
      </c>
      <c r="F1428" s="6" t="s">
        <v>20</v>
      </c>
      <c r="G1428" s="6" t="s">
        <v>378</v>
      </c>
      <c r="H1428" s="6" t="s">
        <v>14</v>
      </c>
      <c r="I1428" s="6" t="s">
        <v>812</v>
      </c>
      <c r="J1428" s="6" t="s">
        <v>31</v>
      </c>
      <c r="K1428" s="6" t="s">
        <v>1200</v>
      </c>
      <c r="L1428" s="7">
        <v>9090</v>
      </c>
      <c r="M1428" s="7">
        <v>9.09</v>
      </c>
      <c r="N1428" s="7">
        <v>104000</v>
      </c>
      <c r="O1428">
        <f t="shared" si="345"/>
        <v>11.441144114411442</v>
      </c>
      <c r="P1428" t="str">
        <f t="shared" ref="P1428:P1429" si="364">IF(ISNUMBER(SEARCH("CLORPIRIFOS",K1428)),"Chlorpyrifos",IF(ISNUMBER(SEARCH("TEBUCONAZOLE",K1428)),"Tebuconazole",IF(ISNUMBER(SEARCH("ACID",K1428)),"2,4-Dichlorophenoxyacetic acid",IF(ISNUMBER(SEARCH("ACETAMIPRID",K1428)),"Acetamiprid",IF(ISNUMBER(SEARCH("NUFURON",K1428)),"Metsulfuron",IF(ISNUMBER(SEARCH("MONOISOPROPYLAMINE",K1428)),"Isopropylamine","FIX IT"))))))</f>
        <v>Tebuconazole</v>
      </c>
      <c r="Q1428" t="str">
        <f>VLOOKUP(P1428,[1]Sheet1!$A$1:$C$40,2,FALSE)</f>
        <v>Torque</v>
      </c>
      <c r="R1428" t="str">
        <f>VLOOKUP(P1428,[1]Sheet1!$A$1:$C$40,3,FALSE)</f>
        <v>Fungicide</v>
      </c>
    </row>
    <row r="1429" spans="1:18" ht="22" customHeight="1" x14ac:dyDescent="0.3">
      <c r="A1429" s="5">
        <v>42907</v>
      </c>
      <c r="B1429" s="12" t="str">
        <f t="shared" si="356"/>
        <v>June, 2017</v>
      </c>
      <c r="C1429" s="12" t="str">
        <f t="shared" si="357"/>
        <v>June, 2017´</v>
      </c>
      <c r="D1429" s="6" t="s">
        <v>37</v>
      </c>
      <c r="E1429" s="9" t="s">
        <v>1940</v>
      </c>
      <c r="F1429" s="6" t="s">
        <v>20</v>
      </c>
      <c r="G1429" s="6" t="s">
        <v>449</v>
      </c>
      <c r="H1429" s="6" t="s">
        <v>73</v>
      </c>
      <c r="I1429" s="6" t="s">
        <v>926</v>
      </c>
      <c r="J1429" s="6" t="s">
        <v>102</v>
      </c>
      <c r="K1429" s="6" t="s">
        <v>1202</v>
      </c>
      <c r="L1429" s="7">
        <v>86599</v>
      </c>
      <c r="M1429" s="7">
        <v>86.6</v>
      </c>
      <c r="N1429" s="7">
        <v>294000</v>
      </c>
      <c r="O1429">
        <f t="shared" si="345"/>
        <v>3.3949583713437801</v>
      </c>
      <c r="P1429" t="str">
        <f t="shared" si="364"/>
        <v>Isopropylamine</v>
      </c>
      <c r="Q1429" t="str">
        <f>VLOOKUP(P1429,[1]Sheet1!$A$1:$C$40,2,FALSE)</f>
        <v>Not Identified</v>
      </c>
      <c r="R1429" t="str">
        <f>VLOOKUP(P1429,[1]Sheet1!$A$1:$C$40,3,FALSE)</f>
        <v>General Chemical</v>
      </c>
    </row>
    <row r="1430" spans="1:18" ht="22" customHeight="1" x14ac:dyDescent="0.3">
      <c r="A1430" s="2">
        <v>42907</v>
      </c>
      <c r="B1430" s="12" t="str">
        <f t="shared" si="356"/>
        <v>June, 2017</v>
      </c>
      <c r="C1430" s="12" t="str">
        <f t="shared" si="357"/>
        <v>June, 2017´</v>
      </c>
      <c r="D1430" s="3" t="s">
        <v>37</v>
      </c>
      <c r="E1430" s="13" t="s">
        <v>1940</v>
      </c>
      <c r="F1430" s="3" t="s">
        <v>20</v>
      </c>
      <c r="G1430" s="3" t="s">
        <v>649</v>
      </c>
      <c r="H1430" s="3" t="s">
        <v>73</v>
      </c>
      <c r="I1430" s="3" t="s">
        <v>21</v>
      </c>
      <c r="J1430" s="3" t="s">
        <v>587</v>
      </c>
      <c r="K1430" s="3" t="s">
        <v>1098</v>
      </c>
      <c r="L1430" s="4">
        <v>34754</v>
      </c>
      <c r="M1430" s="4">
        <v>34.75</v>
      </c>
      <c r="N1430" s="4">
        <v>101000</v>
      </c>
      <c r="O1430">
        <f t="shared" si="345"/>
        <v>2.9061403003970767</v>
      </c>
      <c r="P1430" t="str">
        <f>IF(ISNUMBER(SEARCH("TRITON",K1430)),"Surfactant",IF(ISNUMBER(SEARCH("DIMETHYLAMINE",K1430)),"Dimethylamine",IF(ISNUMBER(SEARCH("FLUAZINAN",K1430)),"Fluazinan","FIX IT")))</f>
        <v>Surfactant</v>
      </c>
      <c r="Q1430" t="str">
        <f>VLOOKUP(P1430,[1]Sheet1!$A$1:$C$40,2,FALSE)</f>
        <v>Triton</v>
      </c>
      <c r="R1430" t="str">
        <f>VLOOKUP(P1430,[1]Sheet1!$A$1:$C$40,3,FALSE)</f>
        <v>Surfactant</v>
      </c>
    </row>
    <row r="1431" spans="1:18" ht="22" customHeight="1" x14ac:dyDescent="0.3">
      <c r="A1431" s="5">
        <v>42905</v>
      </c>
      <c r="B1431" s="12" t="str">
        <f t="shared" si="356"/>
        <v>June, 2017</v>
      </c>
      <c r="C1431" s="12" t="str">
        <f t="shared" si="357"/>
        <v>June, 2017´</v>
      </c>
      <c r="D1431" s="6" t="s">
        <v>37</v>
      </c>
      <c r="E1431" s="9" t="s">
        <v>1940</v>
      </c>
      <c r="F1431" s="6" t="s">
        <v>20</v>
      </c>
      <c r="G1431" s="6" t="s">
        <v>38</v>
      </c>
      <c r="H1431" s="6" t="s">
        <v>43</v>
      </c>
      <c r="I1431" s="6" t="s">
        <v>812</v>
      </c>
      <c r="J1431" s="6" t="s">
        <v>201</v>
      </c>
      <c r="K1431" s="6" t="s">
        <v>1203</v>
      </c>
      <c r="L1431" s="7">
        <v>20710</v>
      </c>
      <c r="M1431" s="7">
        <v>20.71</v>
      </c>
      <c r="N1431" s="7">
        <v>467000</v>
      </c>
      <c r="O1431">
        <f t="shared" si="345"/>
        <v>22.549492998551425</v>
      </c>
      <c r="P1431" t="str">
        <f t="shared" si="346"/>
        <v>Cyhalothrin</v>
      </c>
      <c r="Q1431" t="str">
        <f>VLOOKUP(P1431,[1]Sheet1!$A$1:$C$40,2,FALSE)</f>
        <v>Kaiso</v>
      </c>
      <c r="R1431" t="str">
        <f>VLOOKUP(P1431,[1]Sheet1!$A$1:$C$40,3,FALSE)</f>
        <v>Pesticide</v>
      </c>
    </row>
    <row r="1432" spans="1:18" ht="22" customHeight="1" x14ac:dyDescent="0.3">
      <c r="A1432" s="2">
        <v>42904</v>
      </c>
      <c r="B1432" s="12" t="str">
        <f t="shared" si="356"/>
        <v>June, 2017</v>
      </c>
      <c r="C1432" s="12" t="str">
        <f t="shared" si="357"/>
        <v>June, 2017´</v>
      </c>
      <c r="D1432" s="3" t="s">
        <v>37</v>
      </c>
      <c r="E1432" s="13" t="s">
        <v>1940</v>
      </c>
      <c r="F1432" s="3" t="s">
        <v>408</v>
      </c>
      <c r="G1432" s="3" t="s">
        <v>242</v>
      </c>
      <c r="H1432" s="3" t="s">
        <v>243</v>
      </c>
      <c r="I1432" s="3" t="s">
        <v>15</v>
      </c>
      <c r="J1432" s="3" t="s">
        <v>244</v>
      </c>
      <c r="K1432" s="3" t="s">
        <v>1204</v>
      </c>
      <c r="L1432" s="4">
        <v>139320.01</v>
      </c>
      <c r="M1432" s="4">
        <v>139.32</v>
      </c>
      <c r="N1432" s="4">
        <v>697000</v>
      </c>
      <c r="O1432">
        <f t="shared" si="345"/>
        <v>5.0028707290503354</v>
      </c>
      <c r="P1432" t="str">
        <f t="shared" si="346"/>
        <v>Glyphosate</v>
      </c>
      <c r="Q1432" t="str">
        <f>VLOOKUP(P1432,[1]Sheet1!$A$1:$C$40,2,FALSE)</f>
        <v>Nufosate</v>
      </c>
      <c r="R1432" t="str">
        <f>VLOOKUP(P1432,[1]Sheet1!$A$1:$C$40,3,FALSE)</f>
        <v>Herbicide</v>
      </c>
    </row>
    <row r="1433" spans="1:18" ht="22" customHeight="1" x14ac:dyDescent="0.3">
      <c r="A1433" s="5">
        <v>42904</v>
      </c>
      <c r="B1433" s="12" t="str">
        <f t="shared" si="356"/>
        <v>June, 2017</v>
      </c>
      <c r="C1433" s="12" t="str">
        <f t="shared" si="357"/>
        <v>June, 2017´</v>
      </c>
      <c r="D1433" s="6" t="s">
        <v>37</v>
      </c>
      <c r="E1433" s="9" t="s">
        <v>1940</v>
      </c>
      <c r="F1433" s="6" t="s">
        <v>408</v>
      </c>
      <c r="G1433" s="6" t="s">
        <v>1197</v>
      </c>
      <c r="H1433" s="6" t="s">
        <v>14</v>
      </c>
      <c r="I1433" s="6" t="s">
        <v>15</v>
      </c>
      <c r="J1433" s="6" t="s">
        <v>169</v>
      </c>
      <c r="K1433" s="6" t="s">
        <v>1205</v>
      </c>
      <c r="L1433" s="7">
        <v>3090</v>
      </c>
      <c r="M1433" s="7">
        <v>3.09</v>
      </c>
      <c r="N1433" s="7">
        <v>82800</v>
      </c>
      <c r="O1433">
        <f t="shared" si="345"/>
        <v>26.796116504854368</v>
      </c>
      <c r="P1433" t="str">
        <f>IF(ISNUMBER(SEARCH("FLUAZINAN",K1433)),"Fluazinan",IF(ISNUMBER(SEARCH("CYPERMETHRIN",K1433)),"Cypermethrin",IF(ISNUMBER(SEARCH("IMAZETAPIR",K1433)),"Imazetapyr",IF(ISNUMBER(SEARCH("FIPRONIL",K1433)),"Fipronil","FIX IT"))))</f>
        <v>Fipronil</v>
      </c>
      <c r="Q1433" t="str">
        <f>VLOOKUP(P1433,[1]Sheet1!$A$1:$C$40,2,FALSE)</f>
        <v>Not Identified</v>
      </c>
      <c r="R1433" t="str">
        <f>VLOOKUP(P1433,[1]Sheet1!$A$1:$C$40,3,FALSE)</f>
        <v>Insecticide</v>
      </c>
    </row>
    <row r="1434" spans="1:18" ht="22" customHeight="1" x14ac:dyDescent="0.3">
      <c r="A1434" s="2">
        <v>42904</v>
      </c>
      <c r="B1434" s="12" t="str">
        <f t="shared" si="356"/>
        <v>June, 2017</v>
      </c>
      <c r="C1434" s="12" t="str">
        <f t="shared" si="357"/>
        <v>June, 2017´</v>
      </c>
      <c r="D1434" s="3" t="s">
        <v>37</v>
      </c>
      <c r="E1434" s="13" t="s">
        <v>1940</v>
      </c>
      <c r="F1434" s="3" t="s">
        <v>408</v>
      </c>
      <c r="G1434" s="3" t="s">
        <v>242</v>
      </c>
      <c r="H1434" s="3" t="s">
        <v>243</v>
      </c>
      <c r="I1434" s="3" t="s">
        <v>15</v>
      </c>
      <c r="J1434" s="3" t="s">
        <v>244</v>
      </c>
      <c r="K1434" s="3" t="s">
        <v>1191</v>
      </c>
      <c r="L1434" s="4">
        <v>139320.01</v>
      </c>
      <c r="M1434" s="4">
        <v>139.32</v>
      </c>
      <c r="N1434" s="4">
        <v>697000</v>
      </c>
      <c r="O1434">
        <f t="shared" si="345"/>
        <v>5.0028707290503354</v>
      </c>
      <c r="P1434" t="str">
        <f t="shared" si="346"/>
        <v>Glyphosate</v>
      </c>
      <c r="Q1434" t="str">
        <f>VLOOKUP(P1434,[1]Sheet1!$A$1:$C$40,2,FALSE)</f>
        <v>Nufosate</v>
      </c>
      <c r="R1434" t="str">
        <f>VLOOKUP(P1434,[1]Sheet1!$A$1:$C$40,3,FALSE)</f>
        <v>Herbicide</v>
      </c>
    </row>
    <row r="1435" spans="1:18" ht="22" customHeight="1" x14ac:dyDescent="0.3">
      <c r="A1435" s="5">
        <v>42904</v>
      </c>
      <c r="B1435" s="12" t="str">
        <f t="shared" si="356"/>
        <v>June, 2017</v>
      </c>
      <c r="C1435" s="12" t="str">
        <f t="shared" si="357"/>
        <v>June, 2017´</v>
      </c>
      <c r="D1435" s="6" t="s">
        <v>37</v>
      </c>
      <c r="E1435" s="9" t="s">
        <v>1940</v>
      </c>
      <c r="F1435" s="6" t="s">
        <v>20</v>
      </c>
      <c r="G1435" s="6" t="s">
        <v>1160</v>
      </c>
      <c r="H1435" s="6" t="s">
        <v>14</v>
      </c>
      <c r="I1435" s="6" t="s">
        <v>21</v>
      </c>
      <c r="J1435" s="6" t="s">
        <v>31</v>
      </c>
      <c r="K1435" s="6" t="s">
        <v>597</v>
      </c>
      <c r="L1435" s="7">
        <v>13590</v>
      </c>
      <c r="M1435" s="7">
        <v>13.59</v>
      </c>
      <c r="N1435" s="7">
        <v>156000</v>
      </c>
      <c r="O1435">
        <f t="shared" si="345"/>
        <v>11.479028697571744</v>
      </c>
      <c r="P1435" t="str">
        <f t="shared" si="346"/>
        <v>Flutriafol</v>
      </c>
      <c r="Q1435" t="str">
        <f>VLOOKUP(P1435,[1]Sheet1!$A$1:$C$40,2,FALSE)</f>
        <v>Intake</v>
      </c>
      <c r="R1435" t="str">
        <f>VLOOKUP(P1435,[1]Sheet1!$A$1:$C$40,3,FALSE)</f>
        <v>Fungicide</v>
      </c>
    </row>
    <row r="1436" spans="1:18" ht="22" customHeight="1" x14ac:dyDescent="0.3">
      <c r="A1436" s="2">
        <v>42904</v>
      </c>
      <c r="B1436" s="12" t="str">
        <f t="shared" si="356"/>
        <v>June, 2017</v>
      </c>
      <c r="C1436" s="12" t="str">
        <f t="shared" si="357"/>
        <v>June, 2017´</v>
      </c>
      <c r="D1436" s="3" t="s">
        <v>37</v>
      </c>
      <c r="E1436" s="13" t="s">
        <v>1940</v>
      </c>
      <c r="F1436" s="3" t="s">
        <v>408</v>
      </c>
      <c r="G1436" s="3" t="s">
        <v>498</v>
      </c>
      <c r="H1436" s="3" t="s">
        <v>14</v>
      </c>
      <c r="I1436" s="3" t="s">
        <v>15</v>
      </c>
      <c r="J1436" s="3" t="s">
        <v>1206</v>
      </c>
      <c r="K1436" s="3" t="s">
        <v>1207</v>
      </c>
      <c r="L1436" s="4">
        <v>11662</v>
      </c>
      <c r="M1436" s="4">
        <v>11.66</v>
      </c>
      <c r="N1436" s="3" t="s">
        <v>107</v>
      </c>
      <c r="O1436" t="e">
        <f t="shared" si="345"/>
        <v>#VALUE!</v>
      </c>
      <c r="P1436" s="11" t="s">
        <v>1919</v>
      </c>
      <c r="Q1436" t="str">
        <f>VLOOKUP(P1436,[1]Sheet1!$A$1:$C$40,2,FALSE)</f>
        <v>Not Identified</v>
      </c>
      <c r="R1436" t="str">
        <f>VLOOKUP(P1436,[1]Sheet1!$A$1:$C$40,3,FALSE)</f>
        <v>Herbicide</v>
      </c>
    </row>
    <row r="1437" spans="1:18" ht="22" customHeight="1" x14ac:dyDescent="0.3">
      <c r="A1437" s="5">
        <v>42904</v>
      </c>
      <c r="B1437" s="12" t="str">
        <f t="shared" si="356"/>
        <v>June, 2017</v>
      </c>
      <c r="C1437" s="12" t="str">
        <f t="shared" si="357"/>
        <v>June, 2017´</v>
      </c>
      <c r="D1437" s="6" t="s">
        <v>37</v>
      </c>
      <c r="E1437" s="9" t="s">
        <v>1940</v>
      </c>
      <c r="F1437" s="6" t="s">
        <v>20</v>
      </c>
      <c r="G1437" s="6" t="s">
        <v>70</v>
      </c>
      <c r="H1437" s="6" t="s">
        <v>14</v>
      </c>
      <c r="I1437" s="6" t="s">
        <v>21</v>
      </c>
      <c r="J1437" s="6" t="s">
        <v>22</v>
      </c>
      <c r="K1437" s="6" t="s">
        <v>1208</v>
      </c>
      <c r="L1437" s="7">
        <v>20120</v>
      </c>
      <c r="M1437" s="7">
        <v>20.12</v>
      </c>
      <c r="N1437" s="7">
        <v>967000</v>
      </c>
      <c r="O1437">
        <f t="shared" si="345"/>
        <v>48.061630218687874</v>
      </c>
      <c r="P1437" t="str">
        <f t="shared" si="346"/>
        <v>Picloram</v>
      </c>
      <c r="Q1437" t="str">
        <f>VLOOKUP(P1437,[1]Sheet1!$A$1:$C$40,2,FALSE)</f>
        <v>Not Identified</v>
      </c>
      <c r="R1437" t="str">
        <f>VLOOKUP(P1437,[1]Sheet1!$A$1:$C$40,3,FALSE)</f>
        <v>Herbicide</v>
      </c>
    </row>
    <row r="1438" spans="1:18" ht="22" customHeight="1" x14ac:dyDescent="0.3">
      <c r="A1438" s="2">
        <v>42901</v>
      </c>
      <c r="B1438" s="12" t="str">
        <f t="shared" si="356"/>
        <v>June, 2017</v>
      </c>
      <c r="C1438" s="12" t="str">
        <f t="shared" si="357"/>
        <v>June, 2017´</v>
      </c>
      <c r="D1438" s="3" t="s">
        <v>37</v>
      </c>
      <c r="E1438" s="13" t="s">
        <v>1940</v>
      </c>
      <c r="F1438" s="3" t="s">
        <v>20</v>
      </c>
      <c r="G1438" s="3" t="s">
        <v>579</v>
      </c>
      <c r="H1438" s="3" t="s">
        <v>28</v>
      </c>
      <c r="I1438" s="3" t="s">
        <v>21</v>
      </c>
      <c r="J1438" s="3" t="s">
        <v>29</v>
      </c>
      <c r="K1438" s="3" t="s">
        <v>985</v>
      </c>
      <c r="L1438" s="4">
        <v>122760</v>
      </c>
      <c r="M1438" s="4">
        <v>122.76</v>
      </c>
      <c r="N1438" s="4">
        <v>2030000</v>
      </c>
      <c r="O1438">
        <f t="shared" si="345"/>
        <v>16.536331052460085</v>
      </c>
      <c r="P1438" t="str">
        <f t="shared" ref="P1438" si="365">IF(ISNUMBER(SEARCH("CLORPIRIFOS",K1438)),"Chlorpyrifos",IF(ISNUMBER(SEARCH("TEBUCONAZOLE",K1438)),"Tebuconazole",IF(ISNUMBER(SEARCH("ACID",K1438)),"2,4-Dichlorophenoxyacetic acid",IF(ISNUMBER(SEARCH("ACETAMIPRID",K1438)),"Acetamiprid",IF(ISNUMBER(SEARCH("NUFURON",K1438)),"Metsulfuron",IF(ISNUMBER(SEARCH("MONOISOPROPYLAMINE",K1438)),"Isopropylamine","FIX IT"))))))</f>
        <v>2,4-Dichlorophenoxyacetic acid</v>
      </c>
      <c r="Q1438" t="str">
        <f>VLOOKUP(P1438,[1]Sheet1!$A$1:$C$40,2,FALSE)</f>
        <v>2,4 D</v>
      </c>
      <c r="R1438" t="str">
        <f>VLOOKUP(P1438,[1]Sheet1!$A$1:$C$40,3,FALSE)</f>
        <v>Herbicide</v>
      </c>
    </row>
    <row r="1439" spans="1:18" ht="22" customHeight="1" x14ac:dyDescent="0.3">
      <c r="A1439" s="5">
        <v>42901</v>
      </c>
      <c r="B1439" s="12" t="str">
        <f t="shared" si="356"/>
        <v>June, 2017</v>
      </c>
      <c r="C1439" s="12" t="str">
        <f t="shared" si="357"/>
        <v>June, 2017´</v>
      </c>
      <c r="D1439" s="6" t="s">
        <v>37</v>
      </c>
      <c r="E1439" s="9" t="s">
        <v>1940</v>
      </c>
      <c r="F1439" s="6" t="s">
        <v>20</v>
      </c>
      <c r="G1439" s="6" t="s">
        <v>967</v>
      </c>
      <c r="H1439" s="6" t="s">
        <v>968</v>
      </c>
      <c r="I1439" s="6" t="s">
        <v>21</v>
      </c>
      <c r="J1439" s="6" t="s">
        <v>1162</v>
      </c>
      <c r="K1439" s="6" t="s">
        <v>1209</v>
      </c>
      <c r="L1439" s="7">
        <v>85</v>
      </c>
      <c r="M1439" s="7">
        <v>0.09</v>
      </c>
      <c r="N1439" s="7">
        <v>160</v>
      </c>
      <c r="O1439">
        <f t="shared" si="345"/>
        <v>1.8823529411764706</v>
      </c>
      <c r="P1439" s="11" t="s">
        <v>1928</v>
      </c>
      <c r="Q1439" t="str">
        <f>VLOOKUP(P1439,[1]Sheet1!$A$1:$C$40,2,FALSE)</f>
        <v>Not Identified</v>
      </c>
      <c r="R1439" t="str">
        <f>VLOOKUP(P1439,[1]Sheet1!$A$1:$C$40,3,FALSE)</f>
        <v>General Chemical</v>
      </c>
    </row>
    <row r="1440" spans="1:18" ht="22" customHeight="1" x14ac:dyDescent="0.3">
      <c r="A1440" s="2">
        <v>42899</v>
      </c>
      <c r="B1440" s="12" t="str">
        <f t="shared" si="356"/>
        <v>June, 2017</v>
      </c>
      <c r="C1440" s="12" t="str">
        <f t="shared" si="357"/>
        <v>June, 2017´</v>
      </c>
      <c r="D1440" s="3" t="s">
        <v>37</v>
      </c>
      <c r="E1440" s="13" t="s">
        <v>1940</v>
      </c>
      <c r="F1440" s="3" t="s">
        <v>20</v>
      </c>
      <c r="G1440" s="3" t="s">
        <v>38</v>
      </c>
      <c r="H1440" s="3" t="s">
        <v>43</v>
      </c>
      <c r="I1440" s="3" t="s">
        <v>812</v>
      </c>
      <c r="J1440" s="3" t="s">
        <v>201</v>
      </c>
      <c r="K1440" s="3" t="s">
        <v>1210</v>
      </c>
      <c r="L1440" s="4">
        <v>20710</v>
      </c>
      <c r="M1440" s="4">
        <v>20.71</v>
      </c>
      <c r="N1440" s="4">
        <v>467000</v>
      </c>
      <c r="O1440">
        <f t="shared" si="345"/>
        <v>22.549492998551425</v>
      </c>
      <c r="P1440" t="str">
        <f t="shared" si="346"/>
        <v>Cyhalothrin</v>
      </c>
      <c r="Q1440" t="str">
        <f>VLOOKUP(P1440,[1]Sheet1!$A$1:$C$40,2,FALSE)</f>
        <v>Kaiso</v>
      </c>
      <c r="R1440" t="str">
        <f>VLOOKUP(P1440,[1]Sheet1!$A$1:$C$40,3,FALSE)</f>
        <v>Pesticide</v>
      </c>
    </row>
    <row r="1441" spans="1:18" ht="22" customHeight="1" x14ac:dyDescent="0.3">
      <c r="A1441" s="2">
        <v>42898</v>
      </c>
      <c r="B1441" s="12" t="str">
        <f t="shared" si="356"/>
        <v>June, 2017</v>
      </c>
      <c r="C1441" s="12" t="str">
        <f t="shared" si="357"/>
        <v>June, 2017´</v>
      </c>
      <c r="D1441" s="3" t="s">
        <v>37</v>
      </c>
      <c r="E1441" s="9" t="s">
        <v>1940</v>
      </c>
      <c r="F1441" s="3" t="s">
        <v>408</v>
      </c>
      <c r="G1441" s="3" t="s">
        <v>242</v>
      </c>
      <c r="H1441" s="3" t="s">
        <v>243</v>
      </c>
      <c r="I1441" s="3" t="s">
        <v>15</v>
      </c>
      <c r="J1441" s="3" t="s">
        <v>244</v>
      </c>
      <c r="K1441" s="3" t="s">
        <v>1211</v>
      </c>
      <c r="L1441" s="4">
        <v>139320.01</v>
      </c>
      <c r="M1441" s="4">
        <v>139.32</v>
      </c>
      <c r="N1441" s="4">
        <v>697000</v>
      </c>
      <c r="O1441">
        <f t="shared" si="345"/>
        <v>5.0028707290503354</v>
      </c>
      <c r="P1441" t="str">
        <f t="shared" si="346"/>
        <v>Glyphosate</v>
      </c>
      <c r="Q1441" t="str">
        <f>VLOOKUP(P1441,[1]Sheet1!$A$1:$C$40,2,FALSE)</f>
        <v>Nufosate</v>
      </c>
      <c r="R1441" t="str">
        <f>VLOOKUP(P1441,[1]Sheet1!$A$1:$C$40,3,FALSE)</f>
        <v>Herbicide</v>
      </c>
    </row>
    <row r="1442" spans="1:18" ht="22" customHeight="1" x14ac:dyDescent="0.3">
      <c r="A1442" s="5">
        <v>42896</v>
      </c>
      <c r="B1442" s="12" t="str">
        <f t="shared" si="356"/>
        <v>June, 2017</v>
      </c>
      <c r="C1442" s="12" t="str">
        <f t="shared" si="357"/>
        <v>June, 2017´</v>
      </c>
      <c r="D1442" s="6" t="s">
        <v>37</v>
      </c>
      <c r="E1442" s="13" t="s">
        <v>1940</v>
      </c>
      <c r="F1442" s="6" t="s">
        <v>20</v>
      </c>
      <c r="G1442" s="6" t="s">
        <v>171</v>
      </c>
      <c r="H1442" s="6" t="s">
        <v>34</v>
      </c>
      <c r="I1442" s="6" t="s">
        <v>21</v>
      </c>
      <c r="J1442" s="6" t="s">
        <v>29</v>
      </c>
      <c r="K1442" s="6" t="s">
        <v>1212</v>
      </c>
      <c r="L1442" s="7">
        <v>92000</v>
      </c>
      <c r="M1442" s="7">
        <v>92</v>
      </c>
      <c r="N1442" s="7">
        <v>1070000</v>
      </c>
      <c r="O1442">
        <f t="shared" si="345"/>
        <v>11.630434782608695</v>
      </c>
      <c r="P1442" t="str">
        <f t="shared" ref="P1442:P1445" si="366">IF(ISNUMBER(SEARCH("CLORPIRIFOS",K1442)),"Chlorpyrifos",IF(ISNUMBER(SEARCH("TEBUCONAZOLE",K1442)),"Tebuconazole",IF(ISNUMBER(SEARCH("ACID",K1442)),"2,4-Dichlorophenoxyacetic acid",IF(ISNUMBER(SEARCH("ACETAMIPRID",K1442)),"Acetamiprid",IF(ISNUMBER(SEARCH("NUFURON",K1442)),"Metsulfuron",IF(ISNUMBER(SEARCH("MONOISOPROPYLAMINE",K1442)),"Isopropylamine","FIX IT"))))))</f>
        <v>2,4-Dichlorophenoxyacetic acid</v>
      </c>
      <c r="Q1442" t="str">
        <f>VLOOKUP(P1442,[1]Sheet1!$A$1:$C$40,2,FALSE)</f>
        <v>2,4 D</v>
      </c>
      <c r="R1442" t="str">
        <f>VLOOKUP(P1442,[1]Sheet1!$A$1:$C$40,3,FALSE)</f>
        <v>Herbicide</v>
      </c>
    </row>
    <row r="1443" spans="1:18" ht="22" customHeight="1" x14ac:dyDescent="0.3">
      <c r="A1443" s="2">
        <v>42896</v>
      </c>
      <c r="B1443" s="12" t="str">
        <f t="shared" si="356"/>
        <v>June, 2017</v>
      </c>
      <c r="C1443" s="12" t="str">
        <f t="shared" si="357"/>
        <v>June, 2017´</v>
      </c>
      <c r="D1443" s="3" t="s">
        <v>37</v>
      </c>
      <c r="E1443" s="9" t="s">
        <v>1940</v>
      </c>
      <c r="F1443" s="3" t="s">
        <v>20</v>
      </c>
      <c r="G1443" s="3" t="s">
        <v>171</v>
      </c>
      <c r="H1443" s="3" t="s">
        <v>34</v>
      </c>
      <c r="I1443" s="3" t="s">
        <v>21</v>
      </c>
      <c r="J1443" s="3" t="s">
        <v>29</v>
      </c>
      <c r="K1443" s="3" t="s">
        <v>1212</v>
      </c>
      <c r="L1443" s="4">
        <v>92000</v>
      </c>
      <c r="M1443" s="4">
        <v>92</v>
      </c>
      <c r="N1443" s="4">
        <v>1070000</v>
      </c>
      <c r="O1443">
        <f t="shared" ref="O1443:O1506" si="367">N1443/L1443</f>
        <v>11.630434782608695</v>
      </c>
      <c r="P1443" t="str">
        <f t="shared" si="366"/>
        <v>2,4-Dichlorophenoxyacetic acid</v>
      </c>
      <c r="Q1443" t="str">
        <f>VLOOKUP(P1443,[1]Sheet1!$A$1:$C$40,2,FALSE)</f>
        <v>2,4 D</v>
      </c>
      <c r="R1443" t="str">
        <f>VLOOKUP(P1443,[1]Sheet1!$A$1:$C$40,3,FALSE)</f>
        <v>Herbicide</v>
      </c>
    </row>
    <row r="1444" spans="1:18" ht="22" customHeight="1" x14ac:dyDescent="0.3">
      <c r="A1444" s="2">
        <v>42895</v>
      </c>
      <c r="B1444" s="12" t="str">
        <f t="shared" si="356"/>
        <v>June, 2017</v>
      </c>
      <c r="C1444" s="12" t="str">
        <f t="shared" si="357"/>
        <v>June, 2017´</v>
      </c>
      <c r="D1444" s="3" t="s">
        <v>37</v>
      </c>
      <c r="E1444" s="13" t="s">
        <v>1940</v>
      </c>
      <c r="F1444" s="3" t="s">
        <v>20</v>
      </c>
      <c r="G1444" s="3" t="s">
        <v>579</v>
      </c>
      <c r="H1444" s="3" t="s">
        <v>28</v>
      </c>
      <c r="I1444" s="3" t="s">
        <v>21</v>
      </c>
      <c r="J1444" s="3" t="s">
        <v>29</v>
      </c>
      <c r="K1444" s="3" t="s">
        <v>1213</v>
      </c>
      <c r="L1444" s="4">
        <v>122760</v>
      </c>
      <c r="M1444" s="4">
        <v>122.76</v>
      </c>
      <c r="N1444" s="4">
        <v>2030000</v>
      </c>
      <c r="O1444">
        <f t="shared" si="367"/>
        <v>16.536331052460085</v>
      </c>
      <c r="P1444" t="str">
        <f t="shared" si="366"/>
        <v>2,4-Dichlorophenoxyacetic acid</v>
      </c>
      <c r="Q1444" t="str">
        <f>VLOOKUP(P1444,[1]Sheet1!$A$1:$C$40,2,FALSE)</f>
        <v>2,4 D</v>
      </c>
      <c r="R1444" t="str">
        <f>VLOOKUP(P1444,[1]Sheet1!$A$1:$C$40,3,FALSE)</f>
        <v>Herbicide</v>
      </c>
    </row>
    <row r="1445" spans="1:18" ht="22" customHeight="1" x14ac:dyDescent="0.3">
      <c r="A1445" s="5">
        <v>42895</v>
      </c>
      <c r="B1445" s="12" t="str">
        <f t="shared" si="356"/>
        <v>June, 2017</v>
      </c>
      <c r="C1445" s="12" t="str">
        <f t="shared" si="357"/>
        <v>June, 2017´</v>
      </c>
      <c r="D1445" s="6" t="s">
        <v>37</v>
      </c>
      <c r="E1445" s="9" t="s">
        <v>1940</v>
      </c>
      <c r="F1445" s="6" t="s">
        <v>20</v>
      </c>
      <c r="G1445" s="6" t="s">
        <v>579</v>
      </c>
      <c r="H1445" s="6" t="s">
        <v>28</v>
      </c>
      <c r="I1445" s="6" t="s">
        <v>21</v>
      </c>
      <c r="J1445" s="6" t="s">
        <v>29</v>
      </c>
      <c r="K1445" s="6" t="s">
        <v>1214</v>
      </c>
      <c r="L1445" s="7">
        <v>81840</v>
      </c>
      <c r="M1445" s="7">
        <v>81.84</v>
      </c>
      <c r="N1445" s="7">
        <v>1354000</v>
      </c>
      <c r="O1445">
        <f t="shared" si="367"/>
        <v>16.544477028347995</v>
      </c>
      <c r="P1445" t="str">
        <f t="shared" si="366"/>
        <v>2,4-Dichlorophenoxyacetic acid</v>
      </c>
      <c r="Q1445" t="str">
        <f>VLOOKUP(P1445,[1]Sheet1!$A$1:$C$40,2,FALSE)</f>
        <v>2,4 D</v>
      </c>
      <c r="R1445" t="str">
        <f>VLOOKUP(P1445,[1]Sheet1!$A$1:$C$40,3,FALSE)</f>
        <v>Herbicide</v>
      </c>
    </row>
    <row r="1446" spans="1:18" ht="22" customHeight="1" x14ac:dyDescent="0.3">
      <c r="A1446" s="5">
        <v>42894</v>
      </c>
      <c r="B1446" s="12" t="str">
        <f t="shared" si="356"/>
        <v>June, 2017</v>
      </c>
      <c r="C1446" s="12" t="str">
        <f t="shared" si="357"/>
        <v>June, 2017´</v>
      </c>
      <c r="D1446" s="6" t="s">
        <v>37</v>
      </c>
      <c r="E1446" s="13" t="s">
        <v>1940</v>
      </c>
      <c r="F1446" s="6" t="s">
        <v>20</v>
      </c>
      <c r="G1446" s="6" t="s">
        <v>649</v>
      </c>
      <c r="H1446" s="6" t="s">
        <v>73</v>
      </c>
      <c r="I1446" s="6" t="s">
        <v>21</v>
      </c>
      <c r="J1446" s="6" t="s">
        <v>587</v>
      </c>
      <c r="K1446" s="6" t="s">
        <v>1215</v>
      </c>
      <c r="L1446" s="7">
        <v>17377</v>
      </c>
      <c r="M1446" s="7">
        <v>17.38</v>
      </c>
      <c r="N1446" s="7">
        <v>50300</v>
      </c>
      <c r="O1446">
        <f t="shared" si="367"/>
        <v>2.8946308338608504</v>
      </c>
      <c r="P1446" t="str">
        <f t="shared" ref="P1446" si="368">IF(ISNUMBER(SEARCH("TRITON",K1446)),"Surfactant",IF(ISNUMBER(SEARCH("DIMETHYLAMINE",K1446)),"Dimethylamine",IF(ISNUMBER(SEARCH("FLUAZINAN",K1446)),"Fluazinan","FIX IT")))</f>
        <v>Surfactant</v>
      </c>
      <c r="Q1446" t="str">
        <f>VLOOKUP(P1446,[1]Sheet1!$A$1:$C$40,2,FALSE)</f>
        <v>Triton</v>
      </c>
      <c r="R1446" t="str">
        <f>VLOOKUP(P1446,[1]Sheet1!$A$1:$C$40,3,FALSE)</f>
        <v>Surfactant</v>
      </c>
    </row>
    <row r="1447" spans="1:18" ht="22" customHeight="1" x14ac:dyDescent="0.3">
      <c r="A1447" s="2">
        <v>42894</v>
      </c>
      <c r="B1447" s="12" t="str">
        <f t="shared" si="356"/>
        <v>June, 2017</v>
      </c>
      <c r="C1447" s="12" t="str">
        <f t="shared" si="357"/>
        <v>June, 2017´</v>
      </c>
      <c r="D1447" s="3" t="s">
        <v>37</v>
      </c>
      <c r="E1447" s="9" t="s">
        <v>1940</v>
      </c>
      <c r="F1447" s="3" t="s">
        <v>20</v>
      </c>
      <c r="G1447" s="3" t="s">
        <v>967</v>
      </c>
      <c r="H1447" s="3" t="s">
        <v>968</v>
      </c>
      <c r="I1447" s="3" t="s">
        <v>21</v>
      </c>
      <c r="J1447" s="3" t="s">
        <v>969</v>
      </c>
      <c r="K1447" s="3" t="s">
        <v>1216</v>
      </c>
      <c r="L1447" s="4">
        <v>52011</v>
      </c>
      <c r="M1447" s="4">
        <v>52.01</v>
      </c>
      <c r="N1447" s="4">
        <v>597000</v>
      </c>
      <c r="O1447">
        <f t="shared" si="367"/>
        <v>11.478341120147661</v>
      </c>
      <c r="P1447" s="11" t="s">
        <v>1928</v>
      </c>
      <c r="Q1447" t="str">
        <f>VLOOKUP(P1447,[1]Sheet1!$A$1:$C$40,2,FALSE)</f>
        <v>Not Identified</v>
      </c>
      <c r="R1447" t="str">
        <f>VLOOKUP(P1447,[1]Sheet1!$A$1:$C$40,3,FALSE)</f>
        <v>General Chemical</v>
      </c>
    </row>
    <row r="1448" spans="1:18" ht="22" customHeight="1" x14ac:dyDescent="0.3">
      <c r="A1448" s="5">
        <v>42894</v>
      </c>
      <c r="B1448" s="12" t="str">
        <f t="shared" si="356"/>
        <v>June, 2017</v>
      </c>
      <c r="C1448" s="12" t="str">
        <f t="shared" si="357"/>
        <v>June, 2017´</v>
      </c>
      <c r="D1448" s="6" t="s">
        <v>37</v>
      </c>
      <c r="E1448" s="13" t="s">
        <v>1940</v>
      </c>
      <c r="F1448" s="6" t="s">
        <v>20</v>
      </c>
      <c r="G1448" s="6" t="s">
        <v>967</v>
      </c>
      <c r="H1448" s="6" t="s">
        <v>968</v>
      </c>
      <c r="I1448" s="6" t="s">
        <v>21</v>
      </c>
      <c r="J1448" s="6" t="s">
        <v>969</v>
      </c>
      <c r="K1448" s="6" t="s">
        <v>1217</v>
      </c>
      <c r="L1448" s="7">
        <v>69348</v>
      </c>
      <c r="M1448" s="7">
        <v>69.349999999999994</v>
      </c>
      <c r="N1448" s="7">
        <v>795000</v>
      </c>
      <c r="O1448">
        <f t="shared" si="367"/>
        <v>11.463921093614813</v>
      </c>
      <c r="P1448" s="11" t="s">
        <v>1928</v>
      </c>
      <c r="Q1448" t="str">
        <f>VLOOKUP(P1448,[1]Sheet1!$A$1:$C$40,2,FALSE)</f>
        <v>Not Identified</v>
      </c>
      <c r="R1448" t="str">
        <f>VLOOKUP(P1448,[1]Sheet1!$A$1:$C$40,3,FALSE)</f>
        <v>General Chemical</v>
      </c>
    </row>
    <row r="1449" spans="1:18" ht="22" customHeight="1" x14ac:dyDescent="0.3">
      <c r="A1449" s="2">
        <v>42891</v>
      </c>
      <c r="B1449" s="12" t="str">
        <f t="shared" si="356"/>
        <v>June, 2017</v>
      </c>
      <c r="C1449" s="12" t="str">
        <f t="shared" si="357"/>
        <v>June, 2017´</v>
      </c>
      <c r="D1449" s="3" t="s">
        <v>37</v>
      </c>
      <c r="E1449" s="9" t="s">
        <v>1940</v>
      </c>
      <c r="F1449" s="3" t="s">
        <v>20</v>
      </c>
      <c r="G1449" s="3" t="s">
        <v>38</v>
      </c>
      <c r="H1449" s="3" t="s">
        <v>43</v>
      </c>
      <c r="I1449" s="3" t="s">
        <v>812</v>
      </c>
      <c r="J1449" s="3" t="s">
        <v>1218</v>
      </c>
      <c r="K1449" s="3" t="s">
        <v>1219</v>
      </c>
      <c r="L1449" s="4">
        <v>20710</v>
      </c>
      <c r="M1449" s="4">
        <v>20.71</v>
      </c>
      <c r="N1449" s="4">
        <v>174000</v>
      </c>
      <c r="O1449">
        <f t="shared" si="367"/>
        <v>8.4017382906808304</v>
      </c>
      <c r="P1449" t="str">
        <f t="shared" ref="P1449:P1502" si="369">IF(ISNUMBER(SEARCH("IMAZETHAPYR",K1449)),"Imazethapyr",IF(ISNUMBER(SEARCH("NIPPON 40",K1449)),"Nicosulfuron",IF(ISNUMBER(SEARCH("PICLORAM",K1449)),"Picloram",IF(ISNUMBER(SEARCH("GLYPHOSATE",K1449)),"Glyphosate",IF(ISNUMBER(SEARCH("FLUTRIAFOL",K1449)),"Flutriafol",IF(ISNUMBER(SEARCH("IMIDACLOPRID",K1449)),"Imidacloprid",IF(ISNUMBER(SEARCH("CYHALOTHRIN",K1449)),"Cyhalothrin","FIX IT")))))))</f>
        <v>Cyhalothrin</v>
      </c>
      <c r="Q1449" t="str">
        <f>VLOOKUP(P1449,[1]Sheet1!$A$1:$C$40,2,FALSE)</f>
        <v>Kaiso</v>
      </c>
      <c r="R1449" t="str">
        <f>VLOOKUP(P1449,[1]Sheet1!$A$1:$C$40,3,FALSE)</f>
        <v>Pesticide</v>
      </c>
    </row>
    <row r="1450" spans="1:18" ht="22" customHeight="1" x14ac:dyDescent="0.3">
      <c r="A1450" s="5">
        <v>42890</v>
      </c>
      <c r="B1450" s="12" t="str">
        <f t="shared" si="356"/>
        <v>June, 2017</v>
      </c>
      <c r="C1450" s="12" t="str">
        <f t="shared" si="357"/>
        <v>June, 2017´</v>
      </c>
      <c r="D1450" s="6" t="s">
        <v>37</v>
      </c>
      <c r="E1450" s="13" t="s">
        <v>1940</v>
      </c>
      <c r="F1450" s="6" t="s">
        <v>20</v>
      </c>
      <c r="G1450" s="6" t="s">
        <v>792</v>
      </c>
      <c r="H1450" s="6" t="s">
        <v>14</v>
      </c>
      <c r="I1450" s="6" t="s">
        <v>812</v>
      </c>
      <c r="J1450" s="6" t="s">
        <v>326</v>
      </c>
      <c r="K1450" s="6" t="s">
        <v>602</v>
      </c>
      <c r="L1450" s="7">
        <v>8960</v>
      </c>
      <c r="M1450" s="7">
        <v>8.9600000000000009</v>
      </c>
      <c r="N1450" s="7">
        <v>70900</v>
      </c>
      <c r="O1450">
        <f t="shared" si="367"/>
        <v>7.9129464285714288</v>
      </c>
      <c r="P1450" t="str">
        <f t="shared" ref="P1450" si="370">IF(ISNUMBER(SEARCH("XYLENE",K1450)),"Xylene",IF(ISNUMBER(SEARCH("PARAQUAT",K1450)),"Paraquat",IF(ISNUMBER(SEARCH("LUFENURON",K1450)),"Lufenuron",IF(ISNUMBER(SEARCH("CLETHODIM",K1450)),"Clethodim",IF(ISNUMBER(SEARCH("ABAMECTIN",K1450)),"Abamectin")))))</f>
        <v>Abamectin</v>
      </c>
      <c r="Q1450" t="str">
        <f>VLOOKUP(P1450,[1]Sheet1!$A$1:$C$40,2,FALSE)</f>
        <v>Not Identified</v>
      </c>
      <c r="R1450" t="str">
        <f>VLOOKUP(P1450,[1]Sheet1!$A$1:$C$40,3,FALSE)</f>
        <v>Insecticide</v>
      </c>
    </row>
    <row r="1451" spans="1:18" ht="22" customHeight="1" x14ac:dyDescent="0.3">
      <c r="A1451" s="5">
        <v>42890</v>
      </c>
      <c r="B1451" s="12" t="str">
        <f t="shared" si="356"/>
        <v>June, 2017</v>
      </c>
      <c r="C1451" s="12" t="str">
        <f t="shared" si="357"/>
        <v>June, 2017´</v>
      </c>
      <c r="D1451" s="6" t="s">
        <v>37</v>
      </c>
      <c r="E1451" s="9" t="s">
        <v>1940</v>
      </c>
      <c r="F1451" s="6" t="s">
        <v>408</v>
      </c>
      <c r="G1451" s="6" t="s">
        <v>892</v>
      </c>
      <c r="H1451" s="6" t="s">
        <v>14</v>
      </c>
      <c r="I1451" s="6" t="s">
        <v>21</v>
      </c>
      <c r="J1451" s="6" t="s">
        <v>1201</v>
      </c>
      <c r="K1451" s="6" t="s">
        <v>1220</v>
      </c>
      <c r="L1451" s="7">
        <v>100300</v>
      </c>
      <c r="M1451" s="7">
        <v>100.3</v>
      </c>
      <c r="N1451" s="7">
        <v>300000</v>
      </c>
      <c r="O1451">
        <f t="shared" si="367"/>
        <v>2.9910269192422732</v>
      </c>
      <c r="P1451" s="11" t="s">
        <v>1918</v>
      </c>
      <c r="Q1451" t="str">
        <f>VLOOKUP(P1451,[1]Sheet1!$A$1:$C$40,2,FALSE)</f>
        <v>Nufosate</v>
      </c>
      <c r="R1451" t="str">
        <f>VLOOKUP(P1451,[1]Sheet1!$A$1:$C$40,3,FALSE)</f>
        <v>Herbicide</v>
      </c>
    </row>
    <row r="1452" spans="1:18" ht="22" customHeight="1" x14ac:dyDescent="0.3">
      <c r="A1452" s="2">
        <v>42890</v>
      </c>
      <c r="B1452" s="12" t="str">
        <f t="shared" si="356"/>
        <v>June, 2017</v>
      </c>
      <c r="C1452" s="12" t="str">
        <f t="shared" si="357"/>
        <v>June, 2017´</v>
      </c>
      <c r="D1452" s="3" t="s">
        <v>37</v>
      </c>
      <c r="E1452" s="13" t="s">
        <v>1940</v>
      </c>
      <c r="F1452" s="3" t="s">
        <v>20</v>
      </c>
      <c r="G1452" s="3" t="s">
        <v>1160</v>
      </c>
      <c r="H1452" s="3" t="s">
        <v>14</v>
      </c>
      <c r="I1452" s="3" t="s">
        <v>21</v>
      </c>
      <c r="J1452" s="3" t="s">
        <v>31</v>
      </c>
      <c r="K1452" s="3" t="s">
        <v>1221</v>
      </c>
      <c r="L1452" s="4">
        <v>13590</v>
      </c>
      <c r="M1452" s="4">
        <v>13.59</v>
      </c>
      <c r="N1452" s="4">
        <v>156000</v>
      </c>
      <c r="O1452">
        <f t="shared" si="367"/>
        <v>11.479028697571744</v>
      </c>
      <c r="P1452" t="str">
        <f t="shared" si="369"/>
        <v>Flutriafol</v>
      </c>
      <c r="Q1452" t="str">
        <f>VLOOKUP(P1452,[1]Sheet1!$A$1:$C$40,2,FALSE)</f>
        <v>Intake</v>
      </c>
      <c r="R1452" t="str">
        <f>VLOOKUP(P1452,[1]Sheet1!$A$1:$C$40,3,FALSE)</f>
        <v>Fungicide</v>
      </c>
    </row>
    <row r="1453" spans="1:18" ht="22" customHeight="1" x14ac:dyDescent="0.3">
      <c r="A1453" s="2">
        <v>42890</v>
      </c>
      <c r="B1453" s="12" t="str">
        <f t="shared" si="356"/>
        <v>June, 2017</v>
      </c>
      <c r="C1453" s="12" t="str">
        <f t="shared" si="357"/>
        <v>June, 2017´</v>
      </c>
      <c r="D1453" s="3" t="s">
        <v>37</v>
      </c>
      <c r="E1453" s="9" t="s">
        <v>1940</v>
      </c>
      <c r="F1453" s="3" t="s">
        <v>20</v>
      </c>
      <c r="G1453" s="3" t="s">
        <v>378</v>
      </c>
      <c r="H1453" s="3" t="s">
        <v>14</v>
      </c>
      <c r="I1453" s="3" t="s">
        <v>812</v>
      </c>
      <c r="J1453" s="3" t="s">
        <v>31</v>
      </c>
      <c r="K1453" s="3" t="s">
        <v>1222</v>
      </c>
      <c r="L1453" s="4">
        <v>18180</v>
      </c>
      <c r="M1453" s="4">
        <v>18.18</v>
      </c>
      <c r="N1453" s="4">
        <v>209000</v>
      </c>
      <c r="O1453">
        <f t="shared" si="367"/>
        <v>11.496149614961496</v>
      </c>
      <c r="P1453" t="str">
        <f>IF(ISNUMBER(SEARCH("CLORPIRIFOS",K1453)),"Chlorpyrifos",IF(ISNUMBER(SEARCH("TEBUCONAZOLE",K1453)),"Tebuconazole",IF(ISNUMBER(SEARCH("ACID",K1453)),"2,4-Dichlorophenoxyacetic acid",IF(ISNUMBER(SEARCH("ACETAMIPRID",K1453)),"Acetamiprid",IF(ISNUMBER(SEARCH("NUFURON",K1453)),"Metsulfuron",IF(ISNUMBER(SEARCH("MONOISOPROPYLAMINE",K1453)),"Isopropylamine","FIX IT"))))))</f>
        <v>Tebuconazole</v>
      </c>
      <c r="Q1453" t="str">
        <f>VLOOKUP(P1453,[1]Sheet1!$A$1:$C$40,2,FALSE)</f>
        <v>Torque</v>
      </c>
      <c r="R1453" t="str">
        <f>VLOOKUP(P1453,[1]Sheet1!$A$1:$C$40,3,FALSE)</f>
        <v>Fungicide</v>
      </c>
    </row>
    <row r="1454" spans="1:18" ht="22" customHeight="1" x14ac:dyDescent="0.3">
      <c r="A1454" s="5">
        <v>42889</v>
      </c>
      <c r="B1454" s="12" t="str">
        <f t="shared" si="356"/>
        <v>June, 2017</v>
      </c>
      <c r="C1454" s="12" t="str">
        <f t="shared" si="357"/>
        <v>June, 2017´</v>
      </c>
      <c r="D1454" s="6" t="s">
        <v>37</v>
      </c>
      <c r="E1454" s="13" t="s">
        <v>1940</v>
      </c>
      <c r="F1454" s="6" t="s">
        <v>20</v>
      </c>
      <c r="G1454" s="6" t="s">
        <v>70</v>
      </c>
      <c r="H1454" s="6" t="s">
        <v>14</v>
      </c>
      <c r="I1454" s="6" t="s">
        <v>21</v>
      </c>
      <c r="J1454" s="6" t="s">
        <v>22</v>
      </c>
      <c r="K1454" s="6" t="s">
        <v>1223</v>
      </c>
      <c r="L1454" s="7">
        <v>30180</v>
      </c>
      <c r="M1454" s="7">
        <v>30.18</v>
      </c>
      <c r="N1454" s="7">
        <v>1451000</v>
      </c>
      <c r="O1454">
        <f t="shared" si="367"/>
        <v>48.078197481776009</v>
      </c>
      <c r="P1454" t="str">
        <f t="shared" si="369"/>
        <v>Picloram</v>
      </c>
      <c r="Q1454" t="str">
        <f>VLOOKUP(P1454,[1]Sheet1!$A$1:$C$40,2,FALSE)</f>
        <v>Not Identified</v>
      </c>
      <c r="R1454" t="str">
        <f>VLOOKUP(P1454,[1]Sheet1!$A$1:$C$40,3,FALSE)</f>
        <v>Herbicide</v>
      </c>
    </row>
    <row r="1455" spans="1:18" ht="22" customHeight="1" x14ac:dyDescent="0.3">
      <c r="A1455" s="2">
        <v>42889</v>
      </c>
      <c r="B1455" s="12" t="str">
        <f t="shared" si="356"/>
        <v>June, 2017</v>
      </c>
      <c r="C1455" s="12" t="str">
        <f t="shared" si="357"/>
        <v>June, 2017´</v>
      </c>
      <c r="D1455" s="3" t="s">
        <v>37</v>
      </c>
      <c r="E1455" s="9" t="s">
        <v>1940</v>
      </c>
      <c r="F1455" s="3" t="s">
        <v>20</v>
      </c>
      <c r="G1455" s="3" t="s">
        <v>579</v>
      </c>
      <c r="H1455" s="3" t="s">
        <v>28</v>
      </c>
      <c r="I1455" s="3" t="s">
        <v>21</v>
      </c>
      <c r="J1455" s="3" t="s">
        <v>29</v>
      </c>
      <c r="K1455" s="3" t="s">
        <v>1148</v>
      </c>
      <c r="L1455" s="4">
        <v>81840</v>
      </c>
      <c r="M1455" s="4">
        <v>81.84</v>
      </c>
      <c r="N1455" s="4">
        <v>1354000</v>
      </c>
      <c r="O1455">
        <f t="shared" si="367"/>
        <v>16.544477028347995</v>
      </c>
      <c r="P1455" t="str">
        <f t="shared" ref="P1455" si="371">IF(ISNUMBER(SEARCH("CLORPIRIFOS",K1455)),"Chlorpyrifos",IF(ISNUMBER(SEARCH("TEBUCONAZOLE",K1455)),"Tebuconazole",IF(ISNUMBER(SEARCH("ACID",K1455)),"2,4-Dichlorophenoxyacetic acid",IF(ISNUMBER(SEARCH("ACETAMIPRID",K1455)),"Acetamiprid",IF(ISNUMBER(SEARCH("NUFURON",K1455)),"Metsulfuron",IF(ISNUMBER(SEARCH("MONOISOPROPYLAMINE",K1455)),"Isopropylamine","FIX IT"))))))</f>
        <v>2,4-Dichlorophenoxyacetic acid</v>
      </c>
      <c r="Q1455" t="str">
        <f>VLOOKUP(P1455,[1]Sheet1!$A$1:$C$40,2,FALSE)</f>
        <v>2,4 D</v>
      </c>
      <c r="R1455" t="str">
        <f>VLOOKUP(P1455,[1]Sheet1!$A$1:$C$40,3,FALSE)</f>
        <v>Herbicide</v>
      </c>
    </row>
    <row r="1456" spans="1:18" ht="22" customHeight="1" x14ac:dyDescent="0.3">
      <c r="A1456" s="5">
        <v>42887</v>
      </c>
      <c r="B1456" s="12" t="str">
        <f t="shared" si="356"/>
        <v>June, 2017</v>
      </c>
      <c r="C1456" s="12" t="str">
        <f t="shared" si="357"/>
        <v>June, 2017´</v>
      </c>
      <c r="D1456" s="6" t="s">
        <v>37</v>
      </c>
      <c r="E1456" s="13" t="s">
        <v>1940</v>
      </c>
      <c r="F1456" s="6" t="s">
        <v>20</v>
      </c>
      <c r="G1456" s="6" t="s">
        <v>171</v>
      </c>
      <c r="H1456" s="6" t="s">
        <v>34</v>
      </c>
      <c r="I1456" s="6" t="s">
        <v>812</v>
      </c>
      <c r="J1456" s="6" t="s">
        <v>201</v>
      </c>
      <c r="K1456" s="6" t="s">
        <v>1224</v>
      </c>
      <c r="L1456" s="7">
        <v>13758</v>
      </c>
      <c r="M1456" s="7">
        <v>13.76</v>
      </c>
      <c r="N1456" s="7">
        <v>311000</v>
      </c>
      <c r="O1456">
        <f t="shared" si="367"/>
        <v>22.605029800843145</v>
      </c>
      <c r="P1456" s="11" t="s">
        <v>1921</v>
      </c>
      <c r="Q1456" t="str">
        <f>VLOOKUP(P1456,[1]Sheet1!$A$1:$C$40,2,FALSE)</f>
        <v>Nuprid</v>
      </c>
      <c r="R1456" t="str">
        <f>VLOOKUP(P1456,[1]Sheet1!$A$1:$C$40,3,FALSE)</f>
        <v>Insecticide</v>
      </c>
    </row>
    <row r="1457" spans="1:18" ht="22" customHeight="1" x14ac:dyDescent="0.3">
      <c r="A1457" s="2">
        <v>42887</v>
      </c>
      <c r="B1457" s="12" t="str">
        <f t="shared" si="356"/>
        <v>June, 2017</v>
      </c>
      <c r="C1457" s="12" t="str">
        <f t="shared" si="357"/>
        <v>June, 2017´</v>
      </c>
      <c r="D1457" s="3" t="s">
        <v>37</v>
      </c>
      <c r="E1457" s="9" t="s">
        <v>1940</v>
      </c>
      <c r="F1457" s="3" t="s">
        <v>408</v>
      </c>
      <c r="G1457" s="3" t="s">
        <v>1197</v>
      </c>
      <c r="H1457" s="3" t="s">
        <v>14</v>
      </c>
      <c r="I1457" s="3" t="s">
        <v>15</v>
      </c>
      <c r="J1457" s="3" t="s">
        <v>169</v>
      </c>
      <c r="K1457" s="3" t="s">
        <v>1225</v>
      </c>
      <c r="L1457" s="4">
        <v>9270</v>
      </c>
      <c r="M1457" s="4">
        <v>9.27</v>
      </c>
      <c r="N1457" s="4">
        <v>248000</v>
      </c>
      <c r="O1457">
        <f t="shared" si="367"/>
        <v>26.752966558791801</v>
      </c>
      <c r="P1457" t="str">
        <f t="shared" ref="P1457" si="372">IF(ISNUMBER(SEARCH("FLUAZINAN",K1457)),"Fluazinan",IF(ISNUMBER(SEARCH("CYPERMETHRIN",K1457)),"Cypermethrin",IF(ISNUMBER(SEARCH("IMAZETAPIR",K1457)),"Imazetapyr",IF(ISNUMBER(SEARCH("FIPRONIL",K1457)),"Fipronil","FIX IT"))))</f>
        <v>Fipronil</v>
      </c>
      <c r="Q1457" t="str">
        <f>VLOOKUP(P1457,[1]Sheet1!$A$1:$C$40,2,FALSE)</f>
        <v>Not Identified</v>
      </c>
      <c r="R1457" t="str">
        <f>VLOOKUP(P1457,[1]Sheet1!$A$1:$C$40,3,FALSE)</f>
        <v>Insecticide</v>
      </c>
    </row>
    <row r="1458" spans="1:18" ht="22" customHeight="1" x14ac:dyDescent="0.3">
      <c r="A1458" s="5">
        <v>42886</v>
      </c>
      <c r="B1458" s="12" t="str">
        <f t="shared" si="356"/>
        <v>May, 2017</v>
      </c>
      <c r="C1458" s="12" t="str">
        <f t="shared" si="357"/>
        <v>May, 2017´</v>
      </c>
      <c r="D1458" s="6" t="s">
        <v>37</v>
      </c>
      <c r="E1458" s="13" t="s">
        <v>1940</v>
      </c>
      <c r="F1458" s="6" t="s">
        <v>20</v>
      </c>
      <c r="G1458" s="6" t="s">
        <v>792</v>
      </c>
      <c r="H1458" s="6" t="s">
        <v>14</v>
      </c>
      <c r="I1458" s="6" t="s">
        <v>21</v>
      </c>
      <c r="J1458" s="6" t="s">
        <v>16</v>
      </c>
      <c r="K1458" s="6" t="s">
        <v>794</v>
      </c>
      <c r="L1458" s="7">
        <v>23220</v>
      </c>
      <c r="M1458" s="7">
        <v>23.22</v>
      </c>
      <c r="N1458" s="7">
        <v>314000</v>
      </c>
      <c r="O1458">
        <f t="shared" si="367"/>
        <v>13.522825150732128</v>
      </c>
      <c r="P1458" t="str">
        <f>IF(ISNUMBER(SEARCH("FLUAZINAN",K1458)),"Fluazinan",IF(ISNUMBER(SEARCH("CYPERMETHRIN",K1458)),"Cypermethrin",IF(ISNUMBER(SEARCH("IMAZETAPIR",K1458)),"Imazethapyr",IF(ISNUMBER(SEARCH("FIPRONIL",K1458)),"Fipronil","FIX IT"))))</f>
        <v>Imazethapyr</v>
      </c>
      <c r="Q1458" t="str">
        <f>VLOOKUP(P1458,[1]Sheet1!$A$1:$C$40,2,FALSE)</f>
        <v>Kyte</v>
      </c>
      <c r="R1458" t="str">
        <f>VLOOKUP(P1458,[1]Sheet1!$A$1:$C$40,3,FALSE)</f>
        <v>Herbicide</v>
      </c>
    </row>
    <row r="1459" spans="1:18" ht="22" customHeight="1" x14ac:dyDescent="0.3">
      <c r="A1459" s="5">
        <v>42884</v>
      </c>
      <c r="B1459" s="12" t="str">
        <f t="shared" si="356"/>
        <v>May, 2017</v>
      </c>
      <c r="C1459" s="12" t="str">
        <f t="shared" si="357"/>
        <v>May, 2017´</v>
      </c>
      <c r="D1459" s="6" t="s">
        <v>37</v>
      </c>
      <c r="E1459" s="9" t="s">
        <v>1940</v>
      </c>
      <c r="F1459" s="6" t="s">
        <v>20</v>
      </c>
      <c r="G1459" s="6" t="s">
        <v>42</v>
      </c>
      <c r="H1459" s="6" t="s">
        <v>43</v>
      </c>
      <c r="I1459" s="6" t="s">
        <v>926</v>
      </c>
      <c r="J1459" s="6" t="s">
        <v>702</v>
      </c>
      <c r="K1459" s="6" t="s">
        <v>1226</v>
      </c>
      <c r="L1459" s="7">
        <v>21080</v>
      </c>
      <c r="M1459" s="7">
        <v>21.08</v>
      </c>
      <c r="N1459" s="7">
        <v>384000</v>
      </c>
      <c r="O1459">
        <f t="shared" si="367"/>
        <v>18.216318785578746</v>
      </c>
      <c r="P1459" s="11" t="s">
        <v>1925</v>
      </c>
      <c r="Q1459" t="str">
        <f>VLOOKUP(P1459,[1]Sheet1!$A$1:$C$40,2,FALSE)</f>
        <v>Not Identified</v>
      </c>
      <c r="R1459" t="str">
        <f>VLOOKUP(P1459,[1]Sheet1!$A$1:$C$40,3,FALSE)</f>
        <v>Insecticide</v>
      </c>
    </row>
    <row r="1460" spans="1:18" ht="22" customHeight="1" x14ac:dyDescent="0.3">
      <c r="A1460" s="2">
        <v>42883</v>
      </c>
      <c r="B1460" s="12" t="str">
        <f t="shared" si="356"/>
        <v>May, 2017</v>
      </c>
      <c r="C1460" s="12" t="str">
        <f t="shared" si="357"/>
        <v>May, 2017´</v>
      </c>
      <c r="D1460" s="3" t="s">
        <v>37</v>
      </c>
      <c r="E1460" s="13" t="s">
        <v>1940</v>
      </c>
      <c r="F1460" s="3" t="s">
        <v>408</v>
      </c>
      <c r="G1460" s="3" t="s">
        <v>242</v>
      </c>
      <c r="H1460" s="3" t="s">
        <v>243</v>
      </c>
      <c r="I1460" s="3" t="s">
        <v>15</v>
      </c>
      <c r="J1460" s="3" t="s">
        <v>244</v>
      </c>
      <c r="K1460" s="3" t="s">
        <v>1191</v>
      </c>
      <c r="L1460" s="4">
        <v>139320.01</v>
      </c>
      <c r="M1460" s="4">
        <v>139.32</v>
      </c>
      <c r="N1460" s="4">
        <v>759000</v>
      </c>
      <c r="O1460">
        <f t="shared" si="367"/>
        <v>5.447889359181068</v>
      </c>
      <c r="P1460" t="str">
        <f t="shared" si="369"/>
        <v>Glyphosate</v>
      </c>
      <c r="Q1460" t="str">
        <f>VLOOKUP(P1460,[1]Sheet1!$A$1:$C$40,2,FALSE)</f>
        <v>Nufosate</v>
      </c>
      <c r="R1460" t="str">
        <f>VLOOKUP(P1460,[1]Sheet1!$A$1:$C$40,3,FALSE)</f>
        <v>Herbicide</v>
      </c>
    </row>
    <row r="1461" spans="1:18" ht="22" customHeight="1" x14ac:dyDescent="0.3">
      <c r="A1461" s="5">
        <v>42882</v>
      </c>
      <c r="B1461" s="12" t="str">
        <f t="shared" si="356"/>
        <v>May, 2017</v>
      </c>
      <c r="C1461" s="12" t="str">
        <f t="shared" si="357"/>
        <v>May, 2017´</v>
      </c>
      <c r="D1461" s="6" t="s">
        <v>37</v>
      </c>
      <c r="E1461" s="9" t="s">
        <v>1940</v>
      </c>
      <c r="F1461" s="6" t="s">
        <v>20</v>
      </c>
      <c r="G1461" s="6" t="s">
        <v>579</v>
      </c>
      <c r="H1461" s="6" t="s">
        <v>28</v>
      </c>
      <c r="I1461" s="6" t="s">
        <v>21</v>
      </c>
      <c r="J1461" s="6" t="s">
        <v>29</v>
      </c>
      <c r="K1461" s="6" t="s">
        <v>1213</v>
      </c>
      <c r="L1461" s="7">
        <v>122760</v>
      </c>
      <c r="M1461" s="7">
        <v>122.76</v>
      </c>
      <c r="N1461" s="7">
        <v>2115000</v>
      </c>
      <c r="O1461">
        <f t="shared" si="367"/>
        <v>17.228739002932553</v>
      </c>
      <c r="P1461" t="str">
        <f t="shared" ref="P1461:P1463" si="373">IF(ISNUMBER(SEARCH("CLORPIRIFOS",K1461)),"Chlorpyrifos",IF(ISNUMBER(SEARCH("TEBUCONAZOLE",K1461)),"Tebuconazole",IF(ISNUMBER(SEARCH("ACID",K1461)),"2,4-Dichlorophenoxyacetic acid",IF(ISNUMBER(SEARCH("ACETAMIPRID",K1461)),"Acetamiprid",IF(ISNUMBER(SEARCH("NUFURON",K1461)),"Metsulfuron",IF(ISNUMBER(SEARCH("MONOISOPROPYLAMINE",K1461)),"Isopropylamine","FIX IT"))))))</f>
        <v>2,4-Dichlorophenoxyacetic acid</v>
      </c>
      <c r="Q1461" t="str">
        <f>VLOOKUP(P1461,[1]Sheet1!$A$1:$C$40,2,FALSE)</f>
        <v>2,4 D</v>
      </c>
      <c r="R1461" t="str">
        <f>VLOOKUP(P1461,[1]Sheet1!$A$1:$C$40,3,FALSE)</f>
        <v>Herbicide</v>
      </c>
    </row>
    <row r="1462" spans="1:18" ht="22" customHeight="1" x14ac:dyDescent="0.3">
      <c r="A1462" s="2">
        <v>42882</v>
      </c>
      <c r="B1462" s="12" t="str">
        <f t="shared" si="356"/>
        <v>May, 2017</v>
      </c>
      <c r="C1462" s="12" t="str">
        <f t="shared" si="357"/>
        <v>May, 2017´</v>
      </c>
      <c r="D1462" s="3" t="s">
        <v>37</v>
      </c>
      <c r="E1462" s="13" t="s">
        <v>1940</v>
      </c>
      <c r="F1462" s="3" t="s">
        <v>20</v>
      </c>
      <c r="G1462" s="3" t="s">
        <v>449</v>
      </c>
      <c r="H1462" s="3" t="s">
        <v>73</v>
      </c>
      <c r="I1462" s="3" t="s">
        <v>926</v>
      </c>
      <c r="J1462" s="3" t="s">
        <v>102</v>
      </c>
      <c r="K1462" s="3" t="s">
        <v>1227</v>
      </c>
      <c r="L1462" s="4">
        <v>72112</v>
      </c>
      <c r="M1462" s="4">
        <v>72.11</v>
      </c>
      <c r="N1462" s="4">
        <v>265000</v>
      </c>
      <c r="O1462">
        <f t="shared" si="367"/>
        <v>3.6748391391169291</v>
      </c>
      <c r="P1462" t="str">
        <f t="shared" si="373"/>
        <v>Isopropylamine</v>
      </c>
      <c r="Q1462" t="str">
        <f>VLOOKUP(P1462,[1]Sheet1!$A$1:$C$40,2,FALSE)</f>
        <v>Not Identified</v>
      </c>
      <c r="R1462" t="str">
        <f>VLOOKUP(P1462,[1]Sheet1!$A$1:$C$40,3,FALSE)</f>
        <v>General Chemical</v>
      </c>
    </row>
    <row r="1463" spans="1:18" ht="22" customHeight="1" x14ac:dyDescent="0.3">
      <c r="A1463" s="5">
        <v>42880</v>
      </c>
      <c r="B1463" s="12" t="str">
        <f t="shared" si="356"/>
        <v>May, 2017</v>
      </c>
      <c r="C1463" s="12" t="str">
        <f t="shared" si="357"/>
        <v>May, 2017´</v>
      </c>
      <c r="D1463" s="6" t="s">
        <v>37</v>
      </c>
      <c r="E1463" s="9" t="s">
        <v>1940</v>
      </c>
      <c r="F1463" s="6" t="s">
        <v>20</v>
      </c>
      <c r="G1463" s="6" t="s">
        <v>579</v>
      </c>
      <c r="H1463" s="6" t="s">
        <v>28</v>
      </c>
      <c r="I1463" s="6" t="s">
        <v>21</v>
      </c>
      <c r="J1463" s="6" t="s">
        <v>29</v>
      </c>
      <c r="K1463" s="6" t="s">
        <v>1228</v>
      </c>
      <c r="L1463" s="7">
        <v>163679.99</v>
      </c>
      <c r="M1463" s="7">
        <v>163.68</v>
      </c>
      <c r="N1463" s="7">
        <v>2820000</v>
      </c>
      <c r="O1463">
        <f t="shared" si="367"/>
        <v>17.22874005551931</v>
      </c>
      <c r="P1463" t="str">
        <f t="shared" si="373"/>
        <v>2,4-Dichlorophenoxyacetic acid</v>
      </c>
      <c r="Q1463" t="str">
        <f>VLOOKUP(P1463,[1]Sheet1!$A$1:$C$40,2,FALSE)</f>
        <v>2,4 D</v>
      </c>
      <c r="R1463" t="str">
        <f>VLOOKUP(P1463,[1]Sheet1!$A$1:$C$40,3,FALSE)</f>
        <v>Herbicide</v>
      </c>
    </row>
    <row r="1464" spans="1:18" ht="22" customHeight="1" x14ac:dyDescent="0.3">
      <c r="A1464" s="2">
        <v>42877</v>
      </c>
      <c r="B1464" s="12" t="str">
        <f t="shared" si="356"/>
        <v>May, 2017</v>
      </c>
      <c r="C1464" s="12" t="str">
        <f t="shared" si="357"/>
        <v>May, 2017´</v>
      </c>
      <c r="D1464" s="3" t="s">
        <v>37</v>
      </c>
      <c r="E1464" s="13" t="s">
        <v>1940</v>
      </c>
      <c r="F1464" s="3" t="s">
        <v>20</v>
      </c>
      <c r="G1464" s="3" t="s">
        <v>38</v>
      </c>
      <c r="H1464" s="3" t="s">
        <v>43</v>
      </c>
      <c r="I1464" s="3" t="s">
        <v>812</v>
      </c>
      <c r="J1464" s="3" t="s">
        <v>1218</v>
      </c>
      <c r="K1464" s="3" t="s">
        <v>1229</v>
      </c>
      <c r="L1464" s="4">
        <v>20710</v>
      </c>
      <c r="M1464" s="4">
        <v>20.71</v>
      </c>
      <c r="N1464" s="4">
        <v>171000</v>
      </c>
      <c r="O1464">
        <f t="shared" si="367"/>
        <v>8.2568807339449535</v>
      </c>
      <c r="P1464" t="str">
        <f t="shared" si="369"/>
        <v>Cyhalothrin</v>
      </c>
      <c r="Q1464" t="str">
        <f>VLOOKUP(P1464,[1]Sheet1!$A$1:$C$40,2,FALSE)</f>
        <v>Kaiso</v>
      </c>
      <c r="R1464" t="str">
        <f>VLOOKUP(P1464,[1]Sheet1!$A$1:$C$40,3,FALSE)</f>
        <v>Pesticide</v>
      </c>
    </row>
    <row r="1465" spans="1:18" ht="22" customHeight="1" x14ac:dyDescent="0.3">
      <c r="A1465" s="5">
        <v>42875</v>
      </c>
      <c r="B1465" s="12" t="str">
        <f t="shared" si="356"/>
        <v>May, 2017</v>
      </c>
      <c r="C1465" s="12" t="str">
        <f t="shared" si="357"/>
        <v>May, 2017´</v>
      </c>
      <c r="D1465" s="6" t="s">
        <v>37</v>
      </c>
      <c r="E1465" s="9" t="s">
        <v>1940</v>
      </c>
      <c r="F1465" s="6" t="s">
        <v>20</v>
      </c>
      <c r="G1465" s="6" t="s">
        <v>171</v>
      </c>
      <c r="H1465" s="6" t="s">
        <v>34</v>
      </c>
      <c r="I1465" s="6" t="s">
        <v>21</v>
      </c>
      <c r="J1465" s="6" t="s">
        <v>29</v>
      </c>
      <c r="K1465" s="6" t="s">
        <v>1230</v>
      </c>
      <c r="L1465" s="7">
        <v>92000</v>
      </c>
      <c r="M1465" s="7">
        <v>92</v>
      </c>
      <c r="N1465" s="7">
        <v>1214000</v>
      </c>
      <c r="O1465">
        <f t="shared" si="367"/>
        <v>13.195652173913043</v>
      </c>
      <c r="P1465" t="str">
        <f t="shared" ref="P1465:P1470" si="374">IF(ISNUMBER(SEARCH("CLORPIRIFOS",K1465)),"Chlorpyrifos",IF(ISNUMBER(SEARCH("TEBUCONAZOLE",K1465)),"Tebuconazole",IF(ISNUMBER(SEARCH("ACID",K1465)),"2,4-Dichlorophenoxyacetic acid",IF(ISNUMBER(SEARCH("ACETAMIPRID",K1465)),"Acetamiprid",IF(ISNUMBER(SEARCH("NUFURON",K1465)),"Metsulfuron",IF(ISNUMBER(SEARCH("MONOISOPROPYLAMINE",K1465)),"Isopropylamine","FIX IT"))))))</f>
        <v>2,4-Dichlorophenoxyacetic acid</v>
      </c>
      <c r="Q1465" t="str">
        <f>VLOOKUP(P1465,[1]Sheet1!$A$1:$C$40,2,FALSE)</f>
        <v>2,4 D</v>
      </c>
      <c r="R1465" t="str">
        <f>VLOOKUP(P1465,[1]Sheet1!$A$1:$C$40,3,FALSE)</f>
        <v>Herbicide</v>
      </c>
    </row>
    <row r="1466" spans="1:18" ht="22" customHeight="1" x14ac:dyDescent="0.3">
      <c r="A1466" s="2">
        <v>42872</v>
      </c>
      <c r="B1466" s="12" t="str">
        <f t="shared" si="356"/>
        <v>May, 2017</v>
      </c>
      <c r="C1466" s="12" t="str">
        <f t="shared" si="357"/>
        <v>May, 2017´</v>
      </c>
      <c r="D1466" s="3" t="s">
        <v>37</v>
      </c>
      <c r="E1466" s="13" t="s">
        <v>1940</v>
      </c>
      <c r="F1466" s="3" t="s">
        <v>20</v>
      </c>
      <c r="G1466" s="3" t="s">
        <v>407</v>
      </c>
      <c r="H1466" s="3" t="s">
        <v>73</v>
      </c>
      <c r="I1466" s="3" t="s">
        <v>926</v>
      </c>
      <c r="J1466" s="3" t="s">
        <v>102</v>
      </c>
      <c r="K1466" s="3" t="s">
        <v>1231</v>
      </c>
      <c r="L1466" s="4">
        <v>72248</v>
      </c>
      <c r="M1466" s="4">
        <v>72.25</v>
      </c>
      <c r="N1466" s="4">
        <v>265000</v>
      </c>
      <c r="O1466">
        <f t="shared" si="367"/>
        <v>3.667921603366183</v>
      </c>
      <c r="P1466" t="str">
        <f t="shared" si="374"/>
        <v>Isopropylamine</v>
      </c>
      <c r="Q1466" t="str">
        <f>VLOOKUP(P1466,[1]Sheet1!$A$1:$C$40,2,FALSE)</f>
        <v>Not Identified</v>
      </c>
      <c r="R1466" t="str">
        <f>VLOOKUP(P1466,[1]Sheet1!$A$1:$C$40,3,FALSE)</f>
        <v>General Chemical</v>
      </c>
    </row>
    <row r="1467" spans="1:18" ht="22" customHeight="1" x14ac:dyDescent="0.3">
      <c r="A1467" s="5">
        <v>42870</v>
      </c>
      <c r="B1467" s="12" t="str">
        <f t="shared" si="356"/>
        <v>May, 2017</v>
      </c>
      <c r="C1467" s="12" t="str">
        <f t="shared" si="357"/>
        <v>May, 2017´</v>
      </c>
      <c r="D1467" s="6" t="s">
        <v>37</v>
      </c>
      <c r="E1467" s="9" t="s">
        <v>1940</v>
      </c>
      <c r="F1467" s="6" t="s">
        <v>20</v>
      </c>
      <c r="G1467" s="6" t="s">
        <v>173</v>
      </c>
      <c r="H1467" s="6" t="s">
        <v>1062</v>
      </c>
      <c r="I1467" s="6" t="s">
        <v>926</v>
      </c>
      <c r="J1467" s="6" t="s">
        <v>165</v>
      </c>
      <c r="K1467" s="6" t="s">
        <v>1232</v>
      </c>
      <c r="L1467" s="7">
        <v>21280</v>
      </c>
      <c r="M1467" s="7">
        <v>21.28</v>
      </c>
      <c r="N1467" s="7">
        <v>192000</v>
      </c>
      <c r="O1467">
        <f t="shared" si="367"/>
        <v>9.022556390977444</v>
      </c>
      <c r="P1467" t="str">
        <f>IF(ISNUMBER(SEARCH("CIPERMET",K1467)),"Cypermethrin",IF(ISNUMBER(SEARCH("MANFIL",K1467)),"Mancozeb",IF(ISNUMBER(SEARCH("ISOPROPYLAMINE",K1467)),"Isopropylamine",IF(ISNUMBER(SEARCH("CARBENDAZIN",K1467)),"Carbendazin",IF(ISNUMBER(SEARCH("CHLORPYRIFOS",K1467)),"Chlorpyrifos","FIX IT")))))</f>
        <v>Cypermethrin</v>
      </c>
      <c r="Q1467" t="str">
        <f>VLOOKUP(P1467,[1]Sheet1!$A$1:$C$40,2,FALSE)</f>
        <v>Not Identified</v>
      </c>
      <c r="R1467" t="str">
        <f>VLOOKUP(P1467,[1]Sheet1!$A$1:$C$40,3,FALSE)</f>
        <v>Insecticide</v>
      </c>
    </row>
    <row r="1468" spans="1:18" ht="22" customHeight="1" x14ac:dyDescent="0.3">
      <c r="A1468" s="2">
        <v>42870</v>
      </c>
      <c r="B1468" s="12" t="str">
        <f t="shared" si="356"/>
        <v>May, 2017</v>
      </c>
      <c r="C1468" s="12" t="str">
        <f t="shared" si="357"/>
        <v>May, 2017´</v>
      </c>
      <c r="D1468" s="3" t="s">
        <v>37</v>
      </c>
      <c r="E1468" s="13" t="s">
        <v>1940</v>
      </c>
      <c r="F1468" s="3" t="s">
        <v>20</v>
      </c>
      <c r="G1468" s="3" t="s">
        <v>407</v>
      </c>
      <c r="H1468" s="3" t="s">
        <v>73</v>
      </c>
      <c r="I1468" s="3" t="s">
        <v>926</v>
      </c>
      <c r="J1468" s="3" t="s">
        <v>82</v>
      </c>
      <c r="K1468" s="3" t="s">
        <v>1233</v>
      </c>
      <c r="L1468" s="4">
        <v>72166</v>
      </c>
      <c r="M1468" s="4">
        <v>72.17</v>
      </c>
      <c r="N1468" s="4">
        <v>194000</v>
      </c>
      <c r="O1468">
        <f t="shared" si="367"/>
        <v>2.6882465426932352</v>
      </c>
      <c r="P1468" t="str">
        <f t="shared" si="374"/>
        <v>Isopropylamine</v>
      </c>
      <c r="Q1468" t="str">
        <f>VLOOKUP(P1468,[1]Sheet1!$A$1:$C$40,2,FALSE)</f>
        <v>Not Identified</v>
      </c>
      <c r="R1468" t="str">
        <f>VLOOKUP(P1468,[1]Sheet1!$A$1:$C$40,3,FALSE)</f>
        <v>General Chemical</v>
      </c>
    </row>
    <row r="1469" spans="1:18" ht="22" customHeight="1" x14ac:dyDescent="0.3">
      <c r="A1469" s="5">
        <v>42870</v>
      </c>
      <c r="B1469" s="12" t="str">
        <f t="shared" si="356"/>
        <v>May, 2017</v>
      </c>
      <c r="C1469" s="12" t="str">
        <f t="shared" si="357"/>
        <v>May, 2017´</v>
      </c>
      <c r="D1469" s="6" t="s">
        <v>37</v>
      </c>
      <c r="E1469" s="9" t="s">
        <v>1940</v>
      </c>
      <c r="F1469" s="6" t="s">
        <v>20</v>
      </c>
      <c r="G1469" s="6" t="s">
        <v>173</v>
      </c>
      <c r="H1469" s="6" t="s">
        <v>1062</v>
      </c>
      <c r="I1469" s="6" t="s">
        <v>926</v>
      </c>
      <c r="J1469" s="6" t="s">
        <v>165</v>
      </c>
      <c r="K1469" s="6" t="s">
        <v>1234</v>
      </c>
      <c r="L1469" s="7">
        <v>21280</v>
      </c>
      <c r="M1469" s="7">
        <v>21.28</v>
      </c>
      <c r="N1469" s="7">
        <v>192000</v>
      </c>
      <c r="O1469">
        <f t="shared" si="367"/>
        <v>9.022556390977444</v>
      </c>
      <c r="P1469" t="str">
        <f>IF(ISNUMBER(SEARCH("CIPERMET",K1469)),"Cypermethrin",IF(ISNUMBER(SEARCH("MANFIL",K1469)),"Mancozeb",IF(ISNUMBER(SEARCH("ISOPROPYLAMINE",K1469)),"Isopropylamine",IF(ISNUMBER(SEARCH("CARBENDAZIN",K1469)),"Carbendazin",IF(ISNUMBER(SEARCH("CHLORPYRIFOS",K1469)),"Chlorpyrifos","FIX IT")))))</f>
        <v>Cypermethrin</v>
      </c>
      <c r="Q1469" t="str">
        <f>VLOOKUP(P1469,[1]Sheet1!$A$1:$C$40,2,FALSE)</f>
        <v>Not Identified</v>
      </c>
      <c r="R1469" t="str">
        <f>VLOOKUP(P1469,[1]Sheet1!$A$1:$C$40,3,FALSE)</f>
        <v>Insecticide</v>
      </c>
    </row>
    <row r="1470" spans="1:18" ht="22" customHeight="1" x14ac:dyDescent="0.3">
      <c r="A1470" s="2">
        <v>42869</v>
      </c>
      <c r="B1470" s="12" t="str">
        <f t="shared" si="356"/>
        <v>May, 2017</v>
      </c>
      <c r="C1470" s="12" t="str">
        <f t="shared" si="357"/>
        <v>May, 2017´</v>
      </c>
      <c r="D1470" s="3" t="s">
        <v>37</v>
      </c>
      <c r="E1470" s="13" t="s">
        <v>1940</v>
      </c>
      <c r="F1470" s="3" t="s">
        <v>20</v>
      </c>
      <c r="G1470" s="3" t="s">
        <v>579</v>
      </c>
      <c r="H1470" s="3" t="s">
        <v>28</v>
      </c>
      <c r="I1470" s="3" t="s">
        <v>21</v>
      </c>
      <c r="J1470" s="3" t="s">
        <v>29</v>
      </c>
      <c r="K1470" s="3" t="s">
        <v>1214</v>
      </c>
      <c r="L1470" s="4">
        <v>81840</v>
      </c>
      <c r="M1470" s="4">
        <v>81.84</v>
      </c>
      <c r="N1470" s="4">
        <v>1410000</v>
      </c>
      <c r="O1470">
        <f t="shared" si="367"/>
        <v>17.228739002932553</v>
      </c>
      <c r="P1470" t="str">
        <f t="shared" si="374"/>
        <v>2,4-Dichlorophenoxyacetic acid</v>
      </c>
      <c r="Q1470" t="str">
        <f>VLOOKUP(P1470,[1]Sheet1!$A$1:$C$40,2,FALSE)</f>
        <v>2,4 D</v>
      </c>
      <c r="R1470" t="str">
        <f>VLOOKUP(P1470,[1]Sheet1!$A$1:$C$40,3,FALSE)</f>
        <v>Herbicide</v>
      </c>
    </row>
    <row r="1471" spans="1:18" ht="22" customHeight="1" x14ac:dyDescent="0.3">
      <c r="A1471" s="5">
        <v>42869</v>
      </c>
      <c r="B1471" s="12" t="str">
        <f t="shared" si="356"/>
        <v>May, 2017</v>
      </c>
      <c r="C1471" s="12" t="str">
        <f t="shared" si="357"/>
        <v>May, 2017´</v>
      </c>
      <c r="D1471" s="6" t="s">
        <v>37</v>
      </c>
      <c r="E1471" s="9" t="s">
        <v>1940</v>
      </c>
      <c r="F1471" s="6" t="s">
        <v>20</v>
      </c>
      <c r="G1471" s="6" t="s">
        <v>180</v>
      </c>
      <c r="H1471" s="6" t="s">
        <v>14</v>
      </c>
      <c r="I1471" s="6" t="s">
        <v>21</v>
      </c>
      <c r="J1471" s="6" t="s">
        <v>1201</v>
      </c>
      <c r="K1471" s="6" t="s">
        <v>531</v>
      </c>
      <c r="L1471" s="7">
        <v>100300</v>
      </c>
      <c r="M1471" s="7">
        <v>100.3</v>
      </c>
      <c r="N1471" s="7">
        <v>301000</v>
      </c>
      <c r="O1471">
        <f t="shared" si="367"/>
        <v>3.0009970089730809</v>
      </c>
      <c r="P1471" s="11" t="s">
        <v>1918</v>
      </c>
      <c r="Q1471" t="str">
        <f>VLOOKUP(P1471,[1]Sheet1!$A$1:$C$40,2,FALSE)</f>
        <v>Nufosate</v>
      </c>
      <c r="R1471" t="str">
        <f>VLOOKUP(P1471,[1]Sheet1!$A$1:$C$40,3,FALSE)</f>
        <v>Herbicide</v>
      </c>
    </row>
    <row r="1472" spans="1:18" ht="22" customHeight="1" x14ac:dyDescent="0.3">
      <c r="A1472" s="2">
        <v>42869</v>
      </c>
      <c r="B1472" s="12" t="str">
        <f t="shared" si="356"/>
        <v>May, 2017</v>
      </c>
      <c r="C1472" s="12" t="str">
        <f t="shared" si="357"/>
        <v>May, 2017´</v>
      </c>
      <c r="D1472" s="3" t="s">
        <v>37</v>
      </c>
      <c r="E1472" s="13" t="s">
        <v>1940</v>
      </c>
      <c r="F1472" s="3" t="s">
        <v>20</v>
      </c>
      <c r="G1472" s="3" t="s">
        <v>1160</v>
      </c>
      <c r="H1472" s="3" t="s">
        <v>14</v>
      </c>
      <c r="I1472" s="3" t="s">
        <v>21</v>
      </c>
      <c r="J1472" s="3" t="s">
        <v>31</v>
      </c>
      <c r="K1472" s="3" t="s">
        <v>1235</v>
      </c>
      <c r="L1472" s="4">
        <v>13590</v>
      </c>
      <c r="M1472" s="4">
        <v>13.59</v>
      </c>
      <c r="N1472" s="4">
        <v>149000</v>
      </c>
      <c r="O1472">
        <f t="shared" si="367"/>
        <v>10.963944076526857</v>
      </c>
      <c r="P1472" t="str">
        <f t="shared" si="369"/>
        <v>Flutriafol</v>
      </c>
      <c r="Q1472" t="str">
        <f>VLOOKUP(P1472,[1]Sheet1!$A$1:$C$40,2,FALSE)</f>
        <v>Intake</v>
      </c>
      <c r="R1472" t="str">
        <f>VLOOKUP(P1472,[1]Sheet1!$A$1:$C$40,3,FALSE)</f>
        <v>Fungicide</v>
      </c>
    </row>
    <row r="1473" spans="1:18" ht="22" customHeight="1" x14ac:dyDescent="0.3">
      <c r="A1473" s="5">
        <v>42869</v>
      </c>
      <c r="B1473" s="12" t="str">
        <f t="shared" si="356"/>
        <v>May, 2017</v>
      </c>
      <c r="C1473" s="12" t="str">
        <f t="shared" si="357"/>
        <v>May, 2017´</v>
      </c>
      <c r="D1473" s="6" t="s">
        <v>37</v>
      </c>
      <c r="E1473" s="9" t="s">
        <v>1940</v>
      </c>
      <c r="F1473" s="6" t="s">
        <v>20</v>
      </c>
      <c r="G1473" s="6" t="s">
        <v>180</v>
      </c>
      <c r="H1473" s="6" t="s">
        <v>14</v>
      </c>
      <c r="I1473" s="6" t="s">
        <v>21</v>
      </c>
      <c r="J1473" s="6" t="s">
        <v>1201</v>
      </c>
      <c r="K1473" s="6" t="s">
        <v>531</v>
      </c>
      <c r="L1473" s="7">
        <v>100300</v>
      </c>
      <c r="M1473" s="7">
        <v>100.3</v>
      </c>
      <c r="N1473" s="7">
        <v>301000</v>
      </c>
      <c r="O1473">
        <f t="shared" si="367"/>
        <v>3.0009970089730809</v>
      </c>
      <c r="P1473" s="11" t="s">
        <v>1918</v>
      </c>
      <c r="Q1473" t="str">
        <f>VLOOKUP(P1473,[1]Sheet1!$A$1:$C$40,2,FALSE)</f>
        <v>Nufosate</v>
      </c>
      <c r="R1473" t="str">
        <f>VLOOKUP(P1473,[1]Sheet1!$A$1:$C$40,3,FALSE)</f>
        <v>Herbicide</v>
      </c>
    </row>
    <row r="1474" spans="1:18" ht="22" customHeight="1" x14ac:dyDescent="0.3">
      <c r="A1474" s="2">
        <v>42869</v>
      </c>
      <c r="B1474" s="12" t="str">
        <f t="shared" si="356"/>
        <v>May, 2017</v>
      </c>
      <c r="C1474" s="12" t="str">
        <f t="shared" si="357"/>
        <v>May, 2017´</v>
      </c>
      <c r="D1474" s="3" t="s">
        <v>37</v>
      </c>
      <c r="E1474" s="13" t="s">
        <v>1940</v>
      </c>
      <c r="F1474" s="3" t="s">
        <v>20</v>
      </c>
      <c r="G1474" s="3" t="s">
        <v>180</v>
      </c>
      <c r="H1474" s="3" t="s">
        <v>14</v>
      </c>
      <c r="I1474" s="3" t="s">
        <v>21</v>
      </c>
      <c r="J1474" s="3" t="s">
        <v>1201</v>
      </c>
      <c r="K1474" s="3" t="s">
        <v>531</v>
      </c>
      <c r="L1474" s="4">
        <v>100300</v>
      </c>
      <c r="M1474" s="4">
        <v>100.3</v>
      </c>
      <c r="N1474" s="4">
        <v>301000</v>
      </c>
      <c r="O1474">
        <f t="shared" si="367"/>
        <v>3.0009970089730809</v>
      </c>
      <c r="P1474" s="11" t="s">
        <v>1918</v>
      </c>
      <c r="Q1474" t="str">
        <f>VLOOKUP(P1474,[1]Sheet1!$A$1:$C$40,2,FALSE)</f>
        <v>Nufosate</v>
      </c>
      <c r="R1474" t="str">
        <f>VLOOKUP(P1474,[1]Sheet1!$A$1:$C$40,3,FALSE)</f>
        <v>Herbicide</v>
      </c>
    </row>
    <row r="1475" spans="1:18" ht="22" customHeight="1" x14ac:dyDescent="0.3">
      <c r="A1475" s="5">
        <v>42869</v>
      </c>
      <c r="B1475" s="12" t="str">
        <f t="shared" ref="B1475:B1538" si="375">TEXT(A1475,"MMMM, YYYY")</f>
        <v>May, 2017</v>
      </c>
      <c r="C1475" s="12" t="str">
        <f t="shared" ref="C1475:C1538" si="376">B1475&amp;"´"</f>
        <v>May, 2017´</v>
      </c>
      <c r="D1475" s="6" t="s">
        <v>37</v>
      </c>
      <c r="E1475" s="9" t="s">
        <v>1940</v>
      </c>
      <c r="F1475" s="6" t="s">
        <v>20</v>
      </c>
      <c r="G1475" s="6" t="s">
        <v>579</v>
      </c>
      <c r="H1475" s="6" t="s">
        <v>28</v>
      </c>
      <c r="I1475" s="6" t="s">
        <v>21</v>
      </c>
      <c r="J1475" s="6" t="s">
        <v>29</v>
      </c>
      <c r="K1475" s="6" t="s">
        <v>548</v>
      </c>
      <c r="L1475" s="7">
        <v>122760</v>
      </c>
      <c r="M1475" s="7">
        <v>122.76</v>
      </c>
      <c r="N1475" s="7">
        <v>2115000</v>
      </c>
      <c r="O1475">
        <f t="shared" si="367"/>
        <v>17.228739002932553</v>
      </c>
      <c r="P1475" t="str">
        <f t="shared" ref="P1475:P1479" si="377">IF(ISNUMBER(SEARCH("CLORPIRIFOS",K1475)),"Chlorpyrifos",IF(ISNUMBER(SEARCH("TEBUCONAZOLE",K1475)),"Tebuconazole",IF(ISNUMBER(SEARCH("ACID",K1475)),"2,4-Dichlorophenoxyacetic acid",IF(ISNUMBER(SEARCH("ACETAMIPRID",K1475)),"Acetamiprid",IF(ISNUMBER(SEARCH("NUFURON",K1475)),"Metsulfuron",IF(ISNUMBER(SEARCH("MONOISOPROPYLAMINE",K1475)),"Isopropylamine","FIX IT"))))))</f>
        <v>2,4-Dichlorophenoxyacetic acid</v>
      </c>
      <c r="Q1475" t="str">
        <f>VLOOKUP(P1475,[1]Sheet1!$A$1:$C$40,2,FALSE)</f>
        <v>2,4 D</v>
      </c>
      <c r="R1475" t="str">
        <f>VLOOKUP(P1475,[1]Sheet1!$A$1:$C$40,3,FALSE)</f>
        <v>Herbicide</v>
      </c>
    </row>
    <row r="1476" spans="1:18" ht="22" customHeight="1" x14ac:dyDescent="0.3">
      <c r="A1476" s="2">
        <v>42865</v>
      </c>
      <c r="B1476" s="12" t="str">
        <f t="shared" si="375"/>
        <v>May, 2017</v>
      </c>
      <c r="C1476" s="12" t="str">
        <f t="shared" si="376"/>
        <v>May, 2017´</v>
      </c>
      <c r="D1476" s="3" t="s">
        <v>37</v>
      </c>
      <c r="E1476" s="13" t="s">
        <v>1940</v>
      </c>
      <c r="F1476" s="3" t="s">
        <v>20</v>
      </c>
      <c r="G1476" s="3" t="s">
        <v>449</v>
      </c>
      <c r="H1476" s="3" t="s">
        <v>73</v>
      </c>
      <c r="I1476" s="3" t="s">
        <v>926</v>
      </c>
      <c r="J1476" s="3" t="s">
        <v>102</v>
      </c>
      <c r="K1476" s="3" t="s">
        <v>1227</v>
      </c>
      <c r="L1476" s="4">
        <v>72138</v>
      </c>
      <c r="M1476" s="4">
        <v>72.14</v>
      </c>
      <c r="N1476" s="4">
        <v>265000</v>
      </c>
      <c r="O1476">
        <f t="shared" si="367"/>
        <v>3.6735146524716518</v>
      </c>
      <c r="P1476" t="str">
        <f t="shared" si="377"/>
        <v>Isopropylamine</v>
      </c>
      <c r="Q1476" t="str">
        <f>VLOOKUP(P1476,[1]Sheet1!$A$1:$C$40,2,FALSE)</f>
        <v>Not Identified</v>
      </c>
      <c r="R1476" t="str">
        <f>VLOOKUP(P1476,[1]Sheet1!$A$1:$C$40,3,FALSE)</f>
        <v>General Chemical</v>
      </c>
    </row>
    <row r="1477" spans="1:18" ht="22" customHeight="1" x14ac:dyDescent="0.3">
      <c r="A1477" s="5">
        <v>42863</v>
      </c>
      <c r="B1477" s="12" t="str">
        <f t="shared" si="375"/>
        <v>May, 2017</v>
      </c>
      <c r="C1477" s="12" t="str">
        <f t="shared" si="376"/>
        <v>May, 2017´</v>
      </c>
      <c r="D1477" s="6" t="s">
        <v>37</v>
      </c>
      <c r="E1477" s="9" t="s">
        <v>1940</v>
      </c>
      <c r="F1477" s="6" t="s">
        <v>408</v>
      </c>
      <c r="G1477" s="6" t="s">
        <v>1050</v>
      </c>
      <c r="H1477" s="6" t="s">
        <v>14</v>
      </c>
      <c r="I1477" s="6" t="s">
        <v>15</v>
      </c>
      <c r="J1477" s="6" t="s">
        <v>18</v>
      </c>
      <c r="K1477" s="6" t="s">
        <v>1051</v>
      </c>
      <c r="L1477" s="7">
        <v>7200</v>
      </c>
      <c r="M1477" s="7">
        <v>7.2</v>
      </c>
      <c r="N1477" s="7">
        <v>39200</v>
      </c>
      <c r="O1477">
        <f t="shared" si="367"/>
        <v>5.4444444444444446</v>
      </c>
      <c r="P1477" t="str">
        <f t="shared" si="377"/>
        <v>Metsulfuron</v>
      </c>
      <c r="Q1477" t="str">
        <f>VLOOKUP(P1477,[1]Sheet1!$A$1:$C$40,2,FALSE)</f>
        <v>Nufuron</v>
      </c>
      <c r="R1477" t="str">
        <f>VLOOKUP(P1477,[1]Sheet1!$A$1:$C$40,3,FALSE)</f>
        <v>Herbicide</v>
      </c>
    </row>
    <row r="1478" spans="1:18" ht="22" customHeight="1" x14ac:dyDescent="0.3">
      <c r="A1478" s="2">
        <v>42863</v>
      </c>
      <c r="B1478" s="12" t="str">
        <f t="shared" si="375"/>
        <v>May, 2017</v>
      </c>
      <c r="C1478" s="12" t="str">
        <f t="shared" si="376"/>
        <v>May, 2017´</v>
      </c>
      <c r="D1478" s="3" t="s">
        <v>37</v>
      </c>
      <c r="E1478" s="13" t="s">
        <v>1940</v>
      </c>
      <c r="F1478" s="3" t="s">
        <v>20</v>
      </c>
      <c r="G1478" s="3" t="s">
        <v>42</v>
      </c>
      <c r="H1478" s="3" t="s">
        <v>104</v>
      </c>
      <c r="I1478" s="3" t="s">
        <v>926</v>
      </c>
      <c r="J1478" s="3" t="s">
        <v>118</v>
      </c>
      <c r="K1478" s="3" t="s">
        <v>1236</v>
      </c>
      <c r="L1478" s="4">
        <v>19760</v>
      </c>
      <c r="M1478" s="4">
        <v>19.760000000000002</v>
      </c>
      <c r="N1478" s="4">
        <v>43700</v>
      </c>
      <c r="O1478">
        <f t="shared" si="367"/>
        <v>2.2115384615384617</v>
      </c>
      <c r="P1478" t="str">
        <f>IF(ISNUMBER(SEARCH("FLUAZINAN",K1478)),"Fluazinan",IF(ISNUMBER(SEARCH("CYPERMETHRIN",K1478)),"Cypermethrin",IF(ISNUMBER(SEARCH("IMAZETAPIR",K1478)),"Imazetapyr",IF(ISNUMBER(SEARCH("FIPRONIL",K1478)),"Fipronil","FIX IT"))))</f>
        <v>Cypermethrin</v>
      </c>
      <c r="Q1478" t="str">
        <f>VLOOKUP(P1478,[1]Sheet1!$A$1:$C$40,2,FALSE)</f>
        <v>Not Identified</v>
      </c>
      <c r="R1478" t="str">
        <f>VLOOKUP(P1478,[1]Sheet1!$A$1:$C$40,3,FALSE)</f>
        <v>Insecticide</v>
      </c>
    </row>
    <row r="1479" spans="1:18" ht="22" customHeight="1" x14ac:dyDescent="0.3">
      <c r="A1479" s="5">
        <v>42863</v>
      </c>
      <c r="B1479" s="12" t="str">
        <f t="shared" si="375"/>
        <v>May, 2017</v>
      </c>
      <c r="C1479" s="12" t="str">
        <f t="shared" si="376"/>
        <v>May, 2017´</v>
      </c>
      <c r="D1479" s="6" t="s">
        <v>37</v>
      </c>
      <c r="E1479" s="9" t="s">
        <v>1940</v>
      </c>
      <c r="F1479" s="6" t="s">
        <v>20</v>
      </c>
      <c r="G1479" s="6" t="s">
        <v>1237</v>
      </c>
      <c r="H1479" s="6" t="s">
        <v>1238</v>
      </c>
      <c r="I1479" s="6" t="s">
        <v>812</v>
      </c>
      <c r="J1479" s="6" t="s">
        <v>44</v>
      </c>
      <c r="K1479" s="6" t="s">
        <v>1239</v>
      </c>
      <c r="L1479" s="7">
        <v>96362</v>
      </c>
      <c r="M1479" s="7">
        <v>96.36</v>
      </c>
      <c r="N1479" s="7">
        <v>2910000</v>
      </c>
      <c r="O1479">
        <f t="shared" si="367"/>
        <v>30.198626014404017</v>
      </c>
      <c r="P1479" t="str">
        <f t="shared" si="377"/>
        <v>Chlorpyrifos</v>
      </c>
      <c r="Q1479" t="str">
        <f>VLOOKUP(P1479,[1]Sheet1!$A$1:$C$40,2,FALSE)</f>
        <v>Agripec</v>
      </c>
      <c r="R1479" t="str">
        <f>VLOOKUP(P1479,[1]Sheet1!$A$1:$C$40,3,FALSE)</f>
        <v>Pesticide</v>
      </c>
    </row>
    <row r="1480" spans="1:18" ht="22" customHeight="1" x14ac:dyDescent="0.3">
      <c r="A1480" s="2">
        <v>42863</v>
      </c>
      <c r="B1480" s="12" t="str">
        <f t="shared" si="375"/>
        <v>May, 2017</v>
      </c>
      <c r="C1480" s="12" t="str">
        <f t="shared" si="376"/>
        <v>May, 2017´</v>
      </c>
      <c r="D1480" s="3" t="s">
        <v>37</v>
      </c>
      <c r="E1480" s="13" t="s">
        <v>1940</v>
      </c>
      <c r="F1480" s="3" t="s">
        <v>20</v>
      </c>
      <c r="G1480" s="3" t="s">
        <v>38</v>
      </c>
      <c r="H1480" s="3" t="s">
        <v>43</v>
      </c>
      <c r="I1480" s="3" t="s">
        <v>812</v>
      </c>
      <c r="J1480" s="3" t="s">
        <v>1218</v>
      </c>
      <c r="K1480" s="3" t="s">
        <v>1240</v>
      </c>
      <c r="L1480" s="4">
        <v>41420</v>
      </c>
      <c r="M1480" s="4">
        <v>41.42</v>
      </c>
      <c r="N1480" s="4">
        <v>341000</v>
      </c>
      <c r="O1480">
        <f t="shared" si="367"/>
        <v>8.2327378078223088</v>
      </c>
      <c r="P1480" t="str">
        <f t="shared" si="369"/>
        <v>Cyhalothrin</v>
      </c>
      <c r="Q1480" t="str">
        <f>VLOOKUP(P1480,[1]Sheet1!$A$1:$C$40,2,FALSE)</f>
        <v>Kaiso</v>
      </c>
      <c r="R1480" t="str">
        <f>VLOOKUP(P1480,[1]Sheet1!$A$1:$C$40,3,FALSE)</f>
        <v>Pesticide</v>
      </c>
    </row>
    <row r="1481" spans="1:18" ht="22" customHeight="1" x14ac:dyDescent="0.3">
      <c r="A1481" s="5">
        <v>42862</v>
      </c>
      <c r="B1481" s="12" t="str">
        <f t="shared" si="375"/>
        <v>May, 2017</v>
      </c>
      <c r="C1481" s="12" t="str">
        <f t="shared" si="376"/>
        <v>May, 2017´</v>
      </c>
      <c r="D1481" s="6" t="s">
        <v>37</v>
      </c>
      <c r="E1481" s="9" t="s">
        <v>1940</v>
      </c>
      <c r="F1481" s="6" t="s">
        <v>20</v>
      </c>
      <c r="G1481" s="6" t="s">
        <v>1160</v>
      </c>
      <c r="H1481" s="6" t="s">
        <v>14</v>
      </c>
      <c r="I1481" s="6" t="s">
        <v>21</v>
      </c>
      <c r="J1481" s="6" t="s">
        <v>31</v>
      </c>
      <c r="K1481" s="6" t="s">
        <v>597</v>
      </c>
      <c r="L1481" s="7">
        <v>13590</v>
      </c>
      <c r="M1481" s="7">
        <v>13.59</v>
      </c>
      <c r="N1481" s="7">
        <v>149000</v>
      </c>
      <c r="O1481">
        <f t="shared" si="367"/>
        <v>10.963944076526857</v>
      </c>
      <c r="P1481" t="str">
        <f t="shared" si="369"/>
        <v>Flutriafol</v>
      </c>
      <c r="Q1481" t="str">
        <f>VLOOKUP(P1481,[1]Sheet1!$A$1:$C$40,2,FALSE)</f>
        <v>Intake</v>
      </c>
      <c r="R1481" t="str">
        <f>VLOOKUP(P1481,[1]Sheet1!$A$1:$C$40,3,FALSE)</f>
        <v>Fungicide</v>
      </c>
    </row>
    <row r="1482" spans="1:18" ht="22" customHeight="1" x14ac:dyDescent="0.3">
      <c r="A1482" s="2">
        <v>42862</v>
      </c>
      <c r="B1482" s="12" t="str">
        <f t="shared" si="375"/>
        <v>May, 2017</v>
      </c>
      <c r="C1482" s="12" t="str">
        <f t="shared" si="376"/>
        <v>May, 2017´</v>
      </c>
      <c r="D1482" s="3" t="s">
        <v>37</v>
      </c>
      <c r="E1482" s="13" t="s">
        <v>1940</v>
      </c>
      <c r="F1482" s="3" t="s">
        <v>408</v>
      </c>
      <c r="G1482" s="3" t="s">
        <v>792</v>
      </c>
      <c r="H1482" s="3" t="s">
        <v>14</v>
      </c>
      <c r="I1482" s="3" t="s">
        <v>15</v>
      </c>
      <c r="J1482" s="3" t="s">
        <v>18</v>
      </c>
      <c r="K1482" s="3" t="s">
        <v>1241</v>
      </c>
      <c r="L1482" s="4">
        <v>30240</v>
      </c>
      <c r="M1482" s="4">
        <v>30.24</v>
      </c>
      <c r="N1482" s="4">
        <v>165000</v>
      </c>
      <c r="O1482">
        <f t="shared" si="367"/>
        <v>5.4563492063492065</v>
      </c>
      <c r="P1482" t="str">
        <f t="shared" si="369"/>
        <v>Nicosulfuron</v>
      </c>
      <c r="Q1482" t="str">
        <f>VLOOKUP(P1482,[1]Sheet1!$A$1:$C$40,2,FALSE)</f>
        <v>Nippon 40</v>
      </c>
      <c r="R1482" t="str">
        <f>VLOOKUP(P1482,[1]Sheet1!$A$1:$C$40,3,FALSE)</f>
        <v>Herbicide</v>
      </c>
    </row>
    <row r="1483" spans="1:18" ht="22" customHeight="1" x14ac:dyDescent="0.3">
      <c r="A1483" s="5">
        <v>42859</v>
      </c>
      <c r="B1483" s="12" t="str">
        <f t="shared" si="375"/>
        <v>May, 2017</v>
      </c>
      <c r="C1483" s="12" t="str">
        <f t="shared" si="376"/>
        <v>May, 2017´</v>
      </c>
      <c r="D1483" s="6" t="s">
        <v>37</v>
      </c>
      <c r="E1483" s="9" t="s">
        <v>1940</v>
      </c>
      <c r="F1483" s="6" t="s">
        <v>20</v>
      </c>
      <c r="G1483" s="6" t="s">
        <v>967</v>
      </c>
      <c r="H1483" s="6" t="s">
        <v>968</v>
      </c>
      <c r="I1483" s="6" t="s">
        <v>21</v>
      </c>
      <c r="J1483" s="6" t="s">
        <v>969</v>
      </c>
      <c r="K1483" s="6" t="s">
        <v>1242</v>
      </c>
      <c r="L1483" s="7">
        <v>17337</v>
      </c>
      <c r="M1483" s="7">
        <v>17.34</v>
      </c>
      <c r="N1483" s="7">
        <v>199000</v>
      </c>
      <c r="O1483">
        <f t="shared" si="367"/>
        <v>11.478341120147661</v>
      </c>
      <c r="P1483" s="11" t="s">
        <v>1928</v>
      </c>
      <c r="Q1483" t="str">
        <f>VLOOKUP(P1483,[1]Sheet1!$A$1:$C$40,2,FALSE)</f>
        <v>Not Identified</v>
      </c>
      <c r="R1483" t="str">
        <f>VLOOKUP(P1483,[1]Sheet1!$A$1:$C$40,3,FALSE)</f>
        <v>General Chemical</v>
      </c>
    </row>
    <row r="1484" spans="1:18" ht="22" customHeight="1" x14ac:dyDescent="0.3">
      <c r="A1484" s="2">
        <v>42858</v>
      </c>
      <c r="B1484" s="12" t="str">
        <f t="shared" si="375"/>
        <v>May, 2017</v>
      </c>
      <c r="C1484" s="12" t="str">
        <f t="shared" si="376"/>
        <v>May, 2017´</v>
      </c>
      <c r="D1484" s="3" t="s">
        <v>37</v>
      </c>
      <c r="E1484" s="13" t="s">
        <v>1940</v>
      </c>
      <c r="F1484" s="3" t="s">
        <v>20</v>
      </c>
      <c r="G1484" s="3" t="s">
        <v>649</v>
      </c>
      <c r="H1484" s="3" t="s">
        <v>73</v>
      </c>
      <c r="I1484" s="3" t="s">
        <v>21</v>
      </c>
      <c r="J1484" s="3" t="s">
        <v>77</v>
      </c>
      <c r="K1484" s="3" t="s">
        <v>1243</v>
      </c>
      <c r="L1484" s="4">
        <v>34754</v>
      </c>
      <c r="M1484" s="4">
        <v>34.75</v>
      </c>
      <c r="N1484" s="4">
        <v>85600</v>
      </c>
      <c r="O1484">
        <f t="shared" si="367"/>
        <v>2.4630258387523738</v>
      </c>
      <c r="P1484" t="str">
        <f t="shared" ref="P1484" si="378">IF(ISNUMBER(SEARCH("TRITON",K1484)),"Surfactant",IF(ISNUMBER(SEARCH("DIMETHYLAMINE",K1484)),"Dimethylamine",IF(ISNUMBER(SEARCH("FLUAZINAN",K1484)),"Fluazinan","FIX IT")))</f>
        <v>Surfactant</v>
      </c>
      <c r="Q1484" t="str">
        <f>VLOOKUP(P1484,[1]Sheet1!$A$1:$C$40,2,FALSE)</f>
        <v>Triton</v>
      </c>
      <c r="R1484" t="str">
        <f>VLOOKUP(P1484,[1]Sheet1!$A$1:$C$40,3,FALSE)</f>
        <v>Surfactant</v>
      </c>
    </row>
    <row r="1485" spans="1:18" ht="22" customHeight="1" x14ac:dyDescent="0.3">
      <c r="A1485" s="5">
        <v>42858</v>
      </c>
      <c r="B1485" s="12" t="str">
        <f t="shared" si="375"/>
        <v>May, 2017</v>
      </c>
      <c r="C1485" s="12" t="str">
        <f t="shared" si="376"/>
        <v>May, 2017´</v>
      </c>
      <c r="D1485" s="6" t="s">
        <v>37</v>
      </c>
      <c r="E1485" s="9" t="s">
        <v>1940</v>
      </c>
      <c r="F1485" s="6" t="s">
        <v>20</v>
      </c>
      <c r="G1485" s="6" t="s">
        <v>449</v>
      </c>
      <c r="H1485" s="6" t="s">
        <v>73</v>
      </c>
      <c r="I1485" s="6" t="s">
        <v>812</v>
      </c>
      <c r="J1485" s="6" t="s">
        <v>1244</v>
      </c>
      <c r="K1485" s="6" t="s">
        <v>1227</v>
      </c>
      <c r="L1485" s="7">
        <v>72102</v>
      </c>
      <c r="M1485" s="7">
        <v>72.099999999999994</v>
      </c>
      <c r="N1485" s="7">
        <v>117000</v>
      </c>
      <c r="O1485">
        <f t="shared" si="367"/>
        <v>1.6227011733377714</v>
      </c>
      <c r="P1485" t="str">
        <f t="shared" ref="P1485:P1488" si="379">IF(ISNUMBER(SEARCH("CLORPIRIFOS",K1485)),"Chlorpyrifos",IF(ISNUMBER(SEARCH("TEBUCONAZOLE",K1485)),"Tebuconazole",IF(ISNUMBER(SEARCH("ACID",K1485)),"2,4-Dichlorophenoxyacetic acid",IF(ISNUMBER(SEARCH("ACETAMIPRID",K1485)),"Acetamiprid",IF(ISNUMBER(SEARCH("NUFURON",K1485)),"Metsulfuron",IF(ISNUMBER(SEARCH("MONOISOPROPYLAMINE",K1485)),"Isopropylamine","FIX IT"))))))</f>
        <v>Isopropylamine</v>
      </c>
      <c r="Q1485" t="str">
        <f>VLOOKUP(P1485,[1]Sheet1!$A$1:$C$40,2,FALSE)</f>
        <v>Not Identified</v>
      </c>
      <c r="R1485" t="str">
        <f>VLOOKUP(P1485,[1]Sheet1!$A$1:$C$40,3,FALSE)</f>
        <v>General Chemical</v>
      </c>
    </row>
    <row r="1486" spans="1:18" ht="22" customHeight="1" x14ac:dyDescent="0.3">
      <c r="A1486" s="2">
        <v>42858</v>
      </c>
      <c r="B1486" s="12" t="str">
        <f t="shared" si="375"/>
        <v>May, 2017</v>
      </c>
      <c r="C1486" s="12" t="str">
        <f t="shared" si="376"/>
        <v>May, 2017´</v>
      </c>
      <c r="D1486" s="3" t="s">
        <v>37</v>
      </c>
      <c r="E1486" s="13" t="s">
        <v>1940</v>
      </c>
      <c r="F1486" s="3" t="s">
        <v>20</v>
      </c>
      <c r="G1486" s="3" t="s">
        <v>449</v>
      </c>
      <c r="H1486" s="3" t="s">
        <v>73</v>
      </c>
      <c r="I1486" s="3" t="s">
        <v>812</v>
      </c>
      <c r="J1486" s="3" t="s">
        <v>1244</v>
      </c>
      <c r="K1486" s="3" t="s">
        <v>1227</v>
      </c>
      <c r="L1486" s="4">
        <v>72139</v>
      </c>
      <c r="M1486" s="4">
        <v>72.14</v>
      </c>
      <c r="N1486" s="4">
        <v>117000</v>
      </c>
      <c r="O1486">
        <f t="shared" si="367"/>
        <v>1.6218688920001663</v>
      </c>
      <c r="P1486" t="str">
        <f t="shared" si="379"/>
        <v>Isopropylamine</v>
      </c>
      <c r="Q1486" t="str">
        <f>VLOOKUP(P1486,[1]Sheet1!$A$1:$C$40,2,FALSE)</f>
        <v>Not Identified</v>
      </c>
      <c r="R1486" t="str">
        <f>VLOOKUP(P1486,[1]Sheet1!$A$1:$C$40,3,FALSE)</f>
        <v>General Chemical</v>
      </c>
    </row>
    <row r="1487" spans="1:18" ht="22" customHeight="1" x14ac:dyDescent="0.3">
      <c r="A1487" s="5">
        <v>42856</v>
      </c>
      <c r="B1487" s="12" t="str">
        <f t="shared" si="375"/>
        <v>May, 2017</v>
      </c>
      <c r="C1487" s="12" t="str">
        <f t="shared" si="376"/>
        <v>May, 2017´</v>
      </c>
      <c r="D1487" s="6" t="s">
        <v>37</v>
      </c>
      <c r="E1487" s="9" t="s">
        <v>1940</v>
      </c>
      <c r="F1487" s="6" t="s">
        <v>20</v>
      </c>
      <c r="G1487" s="6" t="s">
        <v>42</v>
      </c>
      <c r="H1487" s="6" t="s">
        <v>43</v>
      </c>
      <c r="I1487" s="6" t="s">
        <v>926</v>
      </c>
      <c r="J1487" s="6" t="s">
        <v>702</v>
      </c>
      <c r="K1487" s="6" t="s">
        <v>1245</v>
      </c>
      <c r="L1487" s="7">
        <v>21048</v>
      </c>
      <c r="M1487" s="7">
        <v>21.05</v>
      </c>
      <c r="N1487" s="7">
        <v>383000</v>
      </c>
      <c r="O1487">
        <f t="shared" si="367"/>
        <v>18.196503230710757</v>
      </c>
      <c r="P1487" s="11" t="s">
        <v>1925</v>
      </c>
      <c r="Q1487" t="str">
        <f>VLOOKUP(P1487,[1]Sheet1!$A$1:$C$40,2,FALSE)</f>
        <v>Not Identified</v>
      </c>
      <c r="R1487" t="str">
        <f>VLOOKUP(P1487,[1]Sheet1!$A$1:$C$40,3,FALSE)</f>
        <v>Insecticide</v>
      </c>
    </row>
    <row r="1488" spans="1:18" ht="22" customHeight="1" x14ac:dyDescent="0.3">
      <c r="A1488" s="2">
        <v>42856</v>
      </c>
      <c r="B1488" s="12" t="str">
        <f t="shared" si="375"/>
        <v>May, 2017</v>
      </c>
      <c r="C1488" s="12" t="str">
        <f t="shared" si="376"/>
        <v>May, 2017´</v>
      </c>
      <c r="D1488" s="3" t="s">
        <v>37</v>
      </c>
      <c r="E1488" s="13" t="s">
        <v>1940</v>
      </c>
      <c r="F1488" s="3" t="s">
        <v>20</v>
      </c>
      <c r="G1488" s="3" t="s">
        <v>42</v>
      </c>
      <c r="H1488" s="3" t="s">
        <v>43</v>
      </c>
      <c r="I1488" s="3" t="s">
        <v>926</v>
      </c>
      <c r="J1488" s="3" t="s">
        <v>44</v>
      </c>
      <c r="K1488" s="3" t="s">
        <v>1246</v>
      </c>
      <c r="L1488" s="4">
        <v>148342</v>
      </c>
      <c r="M1488" s="4">
        <v>148.34</v>
      </c>
      <c r="N1488" s="4">
        <v>4480000</v>
      </c>
      <c r="O1488">
        <f t="shared" si="367"/>
        <v>30.200482668428361</v>
      </c>
      <c r="P1488" t="str">
        <f t="shared" si="379"/>
        <v>Chlorpyrifos</v>
      </c>
      <c r="Q1488" t="str">
        <f>VLOOKUP(P1488,[1]Sheet1!$A$1:$C$40,2,FALSE)</f>
        <v>Agripec</v>
      </c>
      <c r="R1488" t="str">
        <f>VLOOKUP(P1488,[1]Sheet1!$A$1:$C$40,3,FALSE)</f>
        <v>Pesticide</v>
      </c>
    </row>
    <row r="1489" spans="1:18" ht="22" customHeight="1" x14ac:dyDescent="0.3">
      <c r="A1489" s="5">
        <v>42855</v>
      </c>
      <c r="B1489" s="12" t="str">
        <f t="shared" si="375"/>
        <v>April, 2017</v>
      </c>
      <c r="C1489" s="12" t="str">
        <f t="shared" si="376"/>
        <v>April, 2017´</v>
      </c>
      <c r="D1489" s="6" t="s">
        <v>37</v>
      </c>
      <c r="E1489" s="9" t="s">
        <v>1940</v>
      </c>
      <c r="F1489" s="6" t="s">
        <v>20</v>
      </c>
      <c r="G1489" s="6" t="s">
        <v>1160</v>
      </c>
      <c r="H1489" s="6" t="s">
        <v>14</v>
      </c>
      <c r="I1489" s="6" t="s">
        <v>21</v>
      </c>
      <c r="J1489" s="6" t="s">
        <v>31</v>
      </c>
      <c r="K1489" s="6" t="s">
        <v>1247</v>
      </c>
      <c r="L1489" s="7">
        <v>27180</v>
      </c>
      <c r="M1489" s="7">
        <v>27.18</v>
      </c>
      <c r="N1489" s="7">
        <v>346000</v>
      </c>
      <c r="O1489">
        <f t="shared" si="367"/>
        <v>12.729948491537895</v>
      </c>
      <c r="P1489" t="str">
        <f t="shared" si="369"/>
        <v>Flutriafol</v>
      </c>
      <c r="Q1489" t="str">
        <f>VLOOKUP(P1489,[1]Sheet1!$A$1:$C$40,2,FALSE)</f>
        <v>Intake</v>
      </c>
      <c r="R1489" t="str">
        <f>VLOOKUP(P1489,[1]Sheet1!$A$1:$C$40,3,FALSE)</f>
        <v>Fungicide</v>
      </c>
    </row>
    <row r="1490" spans="1:18" ht="22" customHeight="1" x14ac:dyDescent="0.3">
      <c r="A1490" s="2">
        <v>42854</v>
      </c>
      <c r="B1490" s="12" t="str">
        <f t="shared" si="375"/>
        <v>April, 2017</v>
      </c>
      <c r="C1490" s="12" t="str">
        <f t="shared" si="376"/>
        <v>April, 2017´</v>
      </c>
      <c r="D1490" s="3" t="s">
        <v>37</v>
      </c>
      <c r="E1490" s="13" t="s">
        <v>1940</v>
      </c>
      <c r="F1490" s="3" t="s">
        <v>20</v>
      </c>
      <c r="G1490" s="3" t="s">
        <v>70</v>
      </c>
      <c r="H1490" s="3" t="s">
        <v>14</v>
      </c>
      <c r="I1490" s="3" t="s">
        <v>21</v>
      </c>
      <c r="J1490" s="3" t="s">
        <v>22</v>
      </c>
      <c r="K1490" s="3" t="s">
        <v>1248</v>
      </c>
      <c r="L1490" s="4">
        <v>30180</v>
      </c>
      <c r="M1490" s="4">
        <v>30.18</v>
      </c>
      <c r="N1490" s="4">
        <v>1242000</v>
      </c>
      <c r="O1490">
        <f t="shared" si="367"/>
        <v>41.153081510934392</v>
      </c>
      <c r="P1490" t="str">
        <f t="shared" si="369"/>
        <v>Picloram</v>
      </c>
      <c r="Q1490" t="str">
        <f>VLOOKUP(P1490,[1]Sheet1!$A$1:$C$40,2,FALSE)</f>
        <v>Not Identified</v>
      </c>
      <c r="R1490" t="str">
        <f>VLOOKUP(P1490,[1]Sheet1!$A$1:$C$40,3,FALSE)</f>
        <v>Herbicide</v>
      </c>
    </row>
    <row r="1491" spans="1:18" ht="22" customHeight="1" x14ac:dyDescent="0.3">
      <c r="A1491" s="5">
        <v>42854</v>
      </c>
      <c r="B1491" s="12" t="str">
        <f t="shared" si="375"/>
        <v>April, 2017</v>
      </c>
      <c r="C1491" s="12" t="str">
        <f t="shared" si="376"/>
        <v>April, 2017´</v>
      </c>
      <c r="D1491" s="6" t="s">
        <v>37</v>
      </c>
      <c r="E1491" s="9" t="s">
        <v>1940</v>
      </c>
      <c r="F1491" s="6" t="s">
        <v>20</v>
      </c>
      <c r="G1491" s="6" t="s">
        <v>579</v>
      </c>
      <c r="H1491" s="6" t="s">
        <v>28</v>
      </c>
      <c r="I1491" s="6" t="s">
        <v>21</v>
      </c>
      <c r="J1491" s="6" t="s">
        <v>29</v>
      </c>
      <c r="K1491" s="6" t="s">
        <v>1249</v>
      </c>
      <c r="L1491" s="7">
        <v>122760</v>
      </c>
      <c r="M1491" s="7">
        <v>122.76</v>
      </c>
      <c r="N1491" s="7">
        <v>1910000</v>
      </c>
      <c r="O1491">
        <f t="shared" si="367"/>
        <v>15.558813945910719</v>
      </c>
      <c r="P1491" t="str">
        <f t="shared" ref="P1491:P1493" si="380">IF(ISNUMBER(SEARCH("CLORPIRIFOS",K1491)),"Chlorpyrifos",IF(ISNUMBER(SEARCH("TEBUCONAZOLE",K1491)),"Tebuconazole",IF(ISNUMBER(SEARCH("ACID",K1491)),"2,4-Dichlorophenoxyacetic acid",IF(ISNUMBER(SEARCH("ACETAMIPRID",K1491)),"Acetamiprid",IF(ISNUMBER(SEARCH("NUFURON",K1491)),"Metsulfuron",IF(ISNUMBER(SEARCH("MONOISOPROPYLAMINE",K1491)),"Isopropylamine","FIX IT"))))))</f>
        <v>2,4-Dichlorophenoxyacetic acid</v>
      </c>
      <c r="Q1491" t="str">
        <f>VLOOKUP(P1491,[1]Sheet1!$A$1:$C$40,2,FALSE)</f>
        <v>2,4 D</v>
      </c>
      <c r="R1491" t="str">
        <f>VLOOKUP(P1491,[1]Sheet1!$A$1:$C$40,3,FALSE)</f>
        <v>Herbicide</v>
      </c>
    </row>
    <row r="1492" spans="1:18" ht="22" customHeight="1" x14ac:dyDescent="0.3">
      <c r="A1492" s="2">
        <v>42852</v>
      </c>
      <c r="B1492" s="12" t="str">
        <f t="shared" si="375"/>
        <v>April, 2017</v>
      </c>
      <c r="C1492" s="12" t="str">
        <f t="shared" si="376"/>
        <v>April, 2017´</v>
      </c>
      <c r="D1492" s="3" t="s">
        <v>37</v>
      </c>
      <c r="E1492" s="13" t="s">
        <v>1940</v>
      </c>
      <c r="F1492" s="3" t="s">
        <v>20</v>
      </c>
      <c r="G1492" s="3" t="s">
        <v>579</v>
      </c>
      <c r="H1492" s="3" t="s">
        <v>28</v>
      </c>
      <c r="I1492" s="3" t="s">
        <v>21</v>
      </c>
      <c r="J1492" s="3" t="s">
        <v>29</v>
      </c>
      <c r="K1492" s="3" t="s">
        <v>1250</v>
      </c>
      <c r="L1492" s="4">
        <v>81840</v>
      </c>
      <c r="M1492" s="4">
        <v>81.84</v>
      </c>
      <c r="N1492" s="4">
        <v>1273000</v>
      </c>
      <c r="O1492">
        <f t="shared" si="367"/>
        <v>15.554740957966764</v>
      </c>
      <c r="P1492" t="str">
        <f t="shared" si="380"/>
        <v>2,4-Dichlorophenoxyacetic acid</v>
      </c>
      <c r="Q1492" t="str">
        <f>VLOOKUP(P1492,[1]Sheet1!$A$1:$C$40,2,FALSE)</f>
        <v>2,4 D</v>
      </c>
      <c r="R1492" t="str">
        <f>VLOOKUP(P1492,[1]Sheet1!$A$1:$C$40,3,FALSE)</f>
        <v>Herbicide</v>
      </c>
    </row>
    <row r="1493" spans="1:18" ht="22" customHeight="1" x14ac:dyDescent="0.3">
      <c r="A1493" s="5">
        <v>42850</v>
      </c>
      <c r="B1493" s="12" t="str">
        <f t="shared" si="375"/>
        <v>April, 2017</v>
      </c>
      <c r="C1493" s="12" t="str">
        <f t="shared" si="376"/>
        <v>April, 2017´</v>
      </c>
      <c r="D1493" s="6" t="s">
        <v>37</v>
      </c>
      <c r="E1493" s="9" t="s">
        <v>1940</v>
      </c>
      <c r="F1493" s="6" t="s">
        <v>20</v>
      </c>
      <c r="G1493" s="6" t="s">
        <v>407</v>
      </c>
      <c r="H1493" s="6" t="s">
        <v>73</v>
      </c>
      <c r="I1493" s="6" t="s">
        <v>926</v>
      </c>
      <c r="J1493" s="6" t="s">
        <v>82</v>
      </c>
      <c r="K1493" s="6" t="s">
        <v>1251</v>
      </c>
      <c r="L1493" s="7">
        <v>72237</v>
      </c>
      <c r="M1493" s="7">
        <v>72.239999999999995</v>
      </c>
      <c r="N1493" s="7">
        <v>217000</v>
      </c>
      <c r="O1493">
        <f t="shared" si="367"/>
        <v>3.0040007198527072</v>
      </c>
      <c r="P1493" t="str">
        <f t="shared" si="380"/>
        <v>Isopropylamine</v>
      </c>
      <c r="Q1493" t="str">
        <f>VLOOKUP(P1493,[1]Sheet1!$A$1:$C$40,2,FALSE)</f>
        <v>Not Identified</v>
      </c>
      <c r="R1493" t="str">
        <f>VLOOKUP(P1493,[1]Sheet1!$A$1:$C$40,3,FALSE)</f>
        <v>General Chemical</v>
      </c>
    </row>
    <row r="1494" spans="1:18" ht="22" customHeight="1" x14ac:dyDescent="0.3">
      <c r="A1494" s="2">
        <v>42849</v>
      </c>
      <c r="B1494" s="12" t="str">
        <f t="shared" si="375"/>
        <v>April, 2017</v>
      </c>
      <c r="C1494" s="12" t="str">
        <f t="shared" si="376"/>
        <v>April, 2017´</v>
      </c>
      <c r="D1494" s="3" t="s">
        <v>37</v>
      </c>
      <c r="E1494" s="13" t="s">
        <v>1940</v>
      </c>
      <c r="F1494" s="3" t="s">
        <v>20</v>
      </c>
      <c r="G1494" s="3" t="s">
        <v>42</v>
      </c>
      <c r="H1494" s="3" t="s">
        <v>43</v>
      </c>
      <c r="I1494" s="3" t="s">
        <v>926</v>
      </c>
      <c r="J1494" s="3" t="s">
        <v>702</v>
      </c>
      <c r="K1494" s="3" t="s">
        <v>1252</v>
      </c>
      <c r="L1494" s="4">
        <v>21036</v>
      </c>
      <c r="M1494" s="4">
        <v>21.04</v>
      </c>
      <c r="N1494" s="4">
        <v>1463000</v>
      </c>
      <c r="O1494">
        <f t="shared" si="367"/>
        <v>69.547442479558853</v>
      </c>
      <c r="P1494" s="11" t="s">
        <v>1925</v>
      </c>
      <c r="Q1494" t="str">
        <f>VLOOKUP(P1494,[1]Sheet1!$A$1:$C$40,2,FALSE)</f>
        <v>Not Identified</v>
      </c>
      <c r="R1494" t="str">
        <f>VLOOKUP(P1494,[1]Sheet1!$A$1:$C$40,3,FALSE)</f>
        <v>Insecticide</v>
      </c>
    </row>
    <row r="1495" spans="1:18" ht="22" customHeight="1" x14ac:dyDescent="0.3">
      <c r="A1495" s="5">
        <v>42849</v>
      </c>
      <c r="B1495" s="12" t="str">
        <f t="shared" si="375"/>
        <v>April, 2017</v>
      </c>
      <c r="C1495" s="12" t="str">
        <f t="shared" si="376"/>
        <v>April, 2017´</v>
      </c>
      <c r="D1495" s="6" t="s">
        <v>37</v>
      </c>
      <c r="E1495" s="9" t="s">
        <v>1940</v>
      </c>
      <c r="F1495" s="6" t="s">
        <v>20</v>
      </c>
      <c r="G1495" s="6" t="s">
        <v>38</v>
      </c>
      <c r="H1495" s="6" t="s">
        <v>39</v>
      </c>
      <c r="I1495" s="6" t="s">
        <v>926</v>
      </c>
      <c r="J1495" s="6" t="s">
        <v>201</v>
      </c>
      <c r="K1495" s="6" t="s">
        <v>1253</v>
      </c>
      <c r="L1495" s="7">
        <v>62130</v>
      </c>
      <c r="M1495" s="7">
        <v>62.13</v>
      </c>
      <c r="N1495" s="7">
        <v>1409000</v>
      </c>
      <c r="O1495">
        <f t="shared" si="367"/>
        <v>22.678255271205536</v>
      </c>
      <c r="P1495" t="str">
        <f t="shared" si="369"/>
        <v>Cyhalothrin</v>
      </c>
      <c r="Q1495" t="str">
        <f>VLOOKUP(P1495,[1]Sheet1!$A$1:$C$40,2,FALSE)</f>
        <v>Kaiso</v>
      </c>
      <c r="R1495" t="str">
        <f>VLOOKUP(P1495,[1]Sheet1!$A$1:$C$40,3,FALSE)</f>
        <v>Pesticide</v>
      </c>
    </row>
    <row r="1496" spans="1:18" ht="22" customHeight="1" x14ac:dyDescent="0.3">
      <c r="A1496" s="2">
        <v>42848</v>
      </c>
      <c r="B1496" s="12" t="str">
        <f t="shared" si="375"/>
        <v>April, 2017</v>
      </c>
      <c r="C1496" s="12" t="str">
        <f t="shared" si="376"/>
        <v>April, 2017´</v>
      </c>
      <c r="D1496" s="3" t="s">
        <v>37</v>
      </c>
      <c r="E1496" s="13" t="s">
        <v>1940</v>
      </c>
      <c r="F1496" s="3" t="s">
        <v>20</v>
      </c>
      <c r="G1496" s="3" t="s">
        <v>792</v>
      </c>
      <c r="H1496" s="3" t="s">
        <v>14</v>
      </c>
      <c r="I1496" s="3" t="s">
        <v>21</v>
      </c>
      <c r="J1496" s="3" t="s">
        <v>16</v>
      </c>
      <c r="K1496" s="3" t="s">
        <v>532</v>
      </c>
      <c r="L1496" s="4">
        <v>58050</v>
      </c>
      <c r="M1496" s="4">
        <v>58.05</v>
      </c>
      <c r="N1496" s="4">
        <v>1229000</v>
      </c>
      <c r="O1496">
        <f t="shared" si="367"/>
        <v>21.171403962101635</v>
      </c>
      <c r="P1496" t="str">
        <f>IF(ISNUMBER(SEARCH("FLUAZINAN",K1496)),"Fluazinan",IF(ISNUMBER(SEARCH("CYPERMETHRIN",K1496)),"Cypermethrin",IF(ISNUMBER(SEARCH("IMAZETAPIR",K1496)),"Imazethapyr",IF(ISNUMBER(SEARCH("FIPRONIL",K1496)),"Fipronil","FIX IT"))))</f>
        <v>Imazethapyr</v>
      </c>
      <c r="Q1496" t="str">
        <f>VLOOKUP(P1496,[1]Sheet1!$A$1:$C$40,2,FALSE)</f>
        <v>Kyte</v>
      </c>
      <c r="R1496" t="str">
        <f>VLOOKUP(P1496,[1]Sheet1!$A$1:$C$40,3,FALSE)</f>
        <v>Herbicide</v>
      </c>
    </row>
    <row r="1497" spans="1:18" ht="22" customHeight="1" x14ac:dyDescent="0.3">
      <c r="A1497" s="5">
        <v>42847</v>
      </c>
      <c r="B1497" s="12" t="str">
        <f t="shared" si="375"/>
        <v>April, 2017</v>
      </c>
      <c r="C1497" s="12" t="str">
        <f t="shared" si="376"/>
        <v>April, 2017´</v>
      </c>
      <c r="D1497" s="6" t="s">
        <v>37</v>
      </c>
      <c r="E1497" s="9" t="s">
        <v>1940</v>
      </c>
      <c r="F1497" s="6" t="s">
        <v>20</v>
      </c>
      <c r="G1497" s="6" t="s">
        <v>579</v>
      </c>
      <c r="H1497" s="6" t="s">
        <v>28</v>
      </c>
      <c r="I1497" s="6" t="s">
        <v>21</v>
      </c>
      <c r="J1497" s="6" t="s">
        <v>29</v>
      </c>
      <c r="K1497" s="6" t="s">
        <v>1254</v>
      </c>
      <c r="L1497" s="7">
        <v>40920</v>
      </c>
      <c r="M1497" s="7">
        <v>40.92</v>
      </c>
      <c r="N1497" s="7">
        <v>637000</v>
      </c>
      <c r="O1497">
        <f t="shared" si="367"/>
        <v>15.566959921798631</v>
      </c>
      <c r="P1497" t="str">
        <f t="shared" ref="P1497:P1501" si="381">IF(ISNUMBER(SEARCH("CLORPIRIFOS",K1497)),"Chlorpyrifos",IF(ISNUMBER(SEARCH("TEBUCONAZOLE",K1497)),"Tebuconazole",IF(ISNUMBER(SEARCH("ACID",K1497)),"2,4-Dichlorophenoxyacetic acid",IF(ISNUMBER(SEARCH("ACETAMIPRID",K1497)),"Acetamiprid",IF(ISNUMBER(SEARCH("NUFURON",K1497)),"Metsulfuron",IF(ISNUMBER(SEARCH("MONOISOPROPYLAMINE",K1497)),"Isopropylamine","FIX IT"))))))</f>
        <v>2,4-Dichlorophenoxyacetic acid</v>
      </c>
      <c r="Q1497" t="str">
        <f>VLOOKUP(P1497,[1]Sheet1!$A$1:$C$40,2,FALSE)</f>
        <v>2,4 D</v>
      </c>
      <c r="R1497" t="str">
        <f>VLOOKUP(P1497,[1]Sheet1!$A$1:$C$40,3,FALSE)</f>
        <v>Herbicide</v>
      </c>
    </row>
    <row r="1498" spans="1:18" ht="22" customHeight="1" x14ac:dyDescent="0.3">
      <c r="A1498" s="2">
        <v>42845</v>
      </c>
      <c r="B1498" s="12" t="str">
        <f t="shared" si="375"/>
        <v>April, 2017</v>
      </c>
      <c r="C1498" s="12" t="str">
        <f t="shared" si="376"/>
        <v>April, 2017´</v>
      </c>
      <c r="D1498" s="3" t="s">
        <v>37</v>
      </c>
      <c r="E1498" s="13" t="s">
        <v>1940</v>
      </c>
      <c r="F1498" s="3" t="s">
        <v>20</v>
      </c>
      <c r="G1498" s="3" t="s">
        <v>967</v>
      </c>
      <c r="H1498" s="3" t="s">
        <v>968</v>
      </c>
      <c r="I1498" s="3" t="s">
        <v>21</v>
      </c>
      <c r="J1498" s="3" t="s">
        <v>969</v>
      </c>
      <c r="K1498" s="3" t="s">
        <v>1242</v>
      </c>
      <c r="L1498" s="4">
        <v>17337</v>
      </c>
      <c r="M1498" s="4">
        <v>17.34</v>
      </c>
      <c r="N1498" s="4">
        <v>117000</v>
      </c>
      <c r="O1498">
        <f t="shared" si="367"/>
        <v>6.7485724173732482</v>
      </c>
      <c r="P1498" s="11" t="s">
        <v>1928</v>
      </c>
      <c r="Q1498" t="str">
        <f>VLOOKUP(P1498,[1]Sheet1!$A$1:$C$40,2,FALSE)</f>
        <v>Not Identified</v>
      </c>
      <c r="R1498" t="str">
        <f>VLOOKUP(P1498,[1]Sheet1!$A$1:$C$40,3,FALSE)</f>
        <v>General Chemical</v>
      </c>
    </row>
    <row r="1499" spans="1:18" ht="22" customHeight="1" x14ac:dyDescent="0.3">
      <c r="A1499" s="5">
        <v>42845</v>
      </c>
      <c r="B1499" s="12" t="str">
        <f t="shared" si="375"/>
        <v>April, 2017</v>
      </c>
      <c r="C1499" s="12" t="str">
        <f t="shared" si="376"/>
        <v>April, 2017´</v>
      </c>
      <c r="D1499" s="6" t="s">
        <v>37</v>
      </c>
      <c r="E1499" s="9" t="s">
        <v>1940</v>
      </c>
      <c r="F1499" s="6" t="s">
        <v>20</v>
      </c>
      <c r="G1499" s="6" t="s">
        <v>42</v>
      </c>
      <c r="H1499" s="6" t="s">
        <v>104</v>
      </c>
      <c r="I1499" s="6" t="s">
        <v>926</v>
      </c>
      <c r="J1499" s="6" t="s">
        <v>1181</v>
      </c>
      <c r="K1499" s="6" t="s">
        <v>1255</v>
      </c>
      <c r="L1499" s="7">
        <v>19760</v>
      </c>
      <c r="M1499" s="7">
        <v>19.760000000000002</v>
      </c>
      <c r="N1499" s="7">
        <v>120000</v>
      </c>
      <c r="O1499">
        <f t="shared" si="367"/>
        <v>6.0728744939271255</v>
      </c>
      <c r="P1499" t="str">
        <f t="shared" ref="P1499" si="382">IF(ISNUMBER(SEARCH("FLUAZINAN",K1499)),"Fluazinan",IF(ISNUMBER(SEARCH("CYPERMETHRIN",K1499)),"Cypermethrin",IF(ISNUMBER(SEARCH("IMAZETAPIR",K1499)),"Imazetapyr",IF(ISNUMBER(SEARCH("FIPRONIL",K1499)),"Fipronil","FIX IT"))))</f>
        <v>Cypermethrin</v>
      </c>
      <c r="Q1499" t="str">
        <f>VLOOKUP(P1499,[1]Sheet1!$A$1:$C$40,2,FALSE)</f>
        <v>Not Identified</v>
      </c>
      <c r="R1499" t="str">
        <f>VLOOKUP(P1499,[1]Sheet1!$A$1:$C$40,3,FALSE)</f>
        <v>Insecticide</v>
      </c>
    </row>
    <row r="1500" spans="1:18" ht="22" customHeight="1" x14ac:dyDescent="0.3">
      <c r="A1500" s="2">
        <v>42844</v>
      </c>
      <c r="B1500" s="12" t="str">
        <f t="shared" si="375"/>
        <v>April, 2017</v>
      </c>
      <c r="C1500" s="12" t="str">
        <f t="shared" si="376"/>
        <v>April, 2017´</v>
      </c>
      <c r="D1500" s="3" t="s">
        <v>37</v>
      </c>
      <c r="E1500" s="13" t="s">
        <v>1940</v>
      </c>
      <c r="F1500" s="3" t="s">
        <v>20</v>
      </c>
      <c r="G1500" s="3" t="s">
        <v>407</v>
      </c>
      <c r="H1500" s="3" t="s">
        <v>73</v>
      </c>
      <c r="I1500" s="3" t="s">
        <v>812</v>
      </c>
      <c r="J1500" s="3" t="s">
        <v>82</v>
      </c>
      <c r="K1500" s="3" t="s">
        <v>1256</v>
      </c>
      <c r="L1500" s="4">
        <v>72183</v>
      </c>
      <c r="M1500" s="4">
        <v>72.180000000000007</v>
      </c>
      <c r="N1500" s="4">
        <v>217000</v>
      </c>
      <c r="O1500">
        <f t="shared" si="367"/>
        <v>3.0062480085338654</v>
      </c>
      <c r="P1500" t="str">
        <f t="shared" si="381"/>
        <v>Isopropylamine</v>
      </c>
      <c r="Q1500" t="str">
        <f>VLOOKUP(P1500,[1]Sheet1!$A$1:$C$40,2,FALSE)</f>
        <v>Not Identified</v>
      </c>
      <c r="R1500" t="str">
        <f>VLOOKUP(P1500,[1]Sheet1!$A$1:$C$40,3,FALSE)</f>
        <v>General Chemical</v>
      </c>
    </row>
    <row r="1501" spans="1:18" ht="22" customHeight="1" x14ac:dyDescent="0.3">
      <c r="A1501" s="5">
        <v>42844</v>
      </c>
      <c r="B1501" s="12" t="str">
        <f t="shared" si="375"/>
        <v>April, 2017</v>
      </c>
      <c r="C1501" s="12" t="str">
        <f t="shared" si="376"/>
        <v>April, 2017´</v>
      </c>
      <c r="D1501" s="6" t="s">
        <v>37</v>
      </c>
      <c r="E1501" s="9" t="s">
        <v>1940</v>
      </c>
      <c r="F1501" s="6" t="s">
        <v>20</v>
      </c>
      <c r="G1501" s="6" t="s">
        <v>407</v>
      </c>
      <c r="H1501" s="6" t="s">
        <v>73</v>
      </c>
      <c r="I1501" s="6" t="s">
        <v>812</v>
      </c>
      <c r="J1501" s="6" t="s">
        <v>82</v>
      </c>
      <c r="K1501" s="6" t="s">
        <v>1257</v>
      </c>
      <c r="L1501" s="7">
        <v>72174</v>
      </c>
      <c r="M1501" s="7">
        <v>72.17</v>
      </c>
      <c r="N1501" s="7">
        <v>217000</v>
      </c>
      <c r="O1501">
        <f t="shared" si="367"/>
        <v>3.0066228835868873</v>
      </c>
      <c r="P1501" t="str">
        <f t="shared" si="381"/>
        <v>Isopropylamine</v>
      </c>
      <c r="Q1501" t="str">
        <f>VLOOKUP(P1501,[1]Sheet1!$A$1:$C$40,2,FALSE)</f>
        <v>Not Identified</v>
      </c>
      <c r="R1501" t="str">
        <f>VLOOKUP(P1501,[1]Sheet1!$A$1:$C$40,3,FALSE)</f>
        <v>General Chemical</v>
      </c>
    </row>
    <row r="1502" spans="1:18" ht="22" customHeight="1" x14ac:dyDescent="0.3">
      <c r="A1502" s="2">
        <v>42842</v>
      </c>
      <c r="B1502" s="12" t="str">
        <f t="shared" si="375"/>
        <v>April, 2017</v>
      </c>
      <c r="C1502" s="12" t="str">
        <f t="shared" si="376"/>
        <v>April, 2017´</v>
      </c>
      <c r="D1502" s="3" t="s">
        <v>37</v>
      </c>
      <c r="E1502" s="13" t="s">
        <v>1940</v>
      </c>
      <c r="F1502" s="3" t="s">
        <v>20</v>
      </c>
      <c r="G1502" s="3" t="s">
        <v>38</v>
      </c>
      <c r="H1502" s="3" t="s">
        <v>39</v>
      </c>
      <c r="I1502" s="3" t="s">
        <v>926</v>
      </c>
      <c r="J1502" s="3" t="s">
        <v>201</v>
      </c>
      <c r="K1502" s="3" t="s">
        <v>1258</v>
      </c>
      <c r="L1502" s="4">
        <v>41420</v>
      </c>
      <c r="M1502" s="4">
        <v>41.42</v>
      </c>
      <c r="N1502" s="4">
        <v>940000</v>
      </c>
      <c r="O1502">
        <f t="shared" si="367"/>
        <v>22.694350555287301</v>
      </c>
      <c r="P1502" t="str">
        <f t="shared" si="369"/>
        <v>Cyhalothrin</v>
      </c>
      <c r="Q1502" t="str">
        <f>VLOOKUP(P1502,[1]Sheet1!$A$1:$C$40,2,FALSE)</f>
        <v>Kaiso</v>
      </c>
      <c r="R1502" t="str">
        <f>VLOOKUP(P1502,[1]Sheet1!$A$1:$C$40,3,FALSE)</f>
        <v>Pesticide</v>
      </c>
    </row>
    <row r="1503" spans="1:18" ht="22" customHeight="1" x14ac:dyDescent="0.3">
      <c r="A1503" s="5">
        <v>42841</v>
      </c>
      <c r="B1503" s="12" t="str">
        <f t="shared" si="375"/>
        <v>April, 2017</v>
      </c>
      <c r="C1503" s="12" t="str">
        <f t="shared" si="376"/>
        <v>April, 2017´</v>
      </c>
      <c r="D1503" s="6" t="s">
        <v>37</v>
      </c>
      <c r="E1503" s="9" t="s">
        <v>1940</v>
      </c>
      <c r="F1503" s="6" t="s">
        <v>20</v>
      </c>
      <c r="G1503" s="6" t="s">
        <v>792</v>
      </c>
      <c r="H1503" s="6" t="s">
        <v>14</v>
      </c>
      <c r="I1503" s="6" t="s">
        <v>926</v>
      </c>
      <c r="J1503" s="6" t="s">
        <v>326</v>
      </c>
      <c r="K1503" s="6" t="s">
        <v>1259</v>
      </c>
      <c r="L1503" s="7">
        <v>11200</v>
      </c>
      <c r="M1503" s="7">
        <v>11.2</v>
      </c>
      <c r="N1503" s="7">
        <v>146000</v>
      </c>
      <c r="O1503">
        <f t="shared" si="367"/>
        <v>13.035714285714286</v>
      </c>
      <c r="P1503" t="str">
        <f>IF(ISNUMBER(SEARCH("XYLENE",K1503)),"Xylene",IF(ISNUMBER(SEARCH("PARAQUAT",K1503)),"Paraquat",IF(ISNUMBER(SEARCH("LUFENURON",K1503)),"Lufenuron",IF(ISNUMBER(SEARCH("CLETHODIM",K1503)),"Clethodim",IF(ISNUMBER(SEARCH("ABAMECTIN",K1503)),"Abamectin")))))</f>
        <v>Abamectin</v>
      </c>
      <c r="Q1503" t="str">
        <f>VLOOKUP(P1503,[1]Sheet1!$A$1:$C$40,2,FALSE)</f>
        <v>Not Identified</v>
      </c>
      <c r="R1503" t="str">
        <f>VLOOKUP(P1503,[1]Sheet1!$A$1:$C$40,3,FALSE)</f>
        <v>Insecticide</v>
      </c>
    </row>
    <row r="1504" spans="1:18" ht="22" customHeight="1" x14ac:dyDescent="0.3">
      <c r="A1504" s="2">
        <v>42837</v>
      </c>
      <c r="B1504" s="12" t="str">
        <f t="shared" si="375"/>
        <v>April, 2017</v>
      </c>
      <c r="C1504" s="12" t="str">
        <f t="shared" si="376"/>
        <v>April, 2017´</v>
      </c>
      <c r="D1504" s="3" t="s">
        <v>37</v>
      </c>
      <c r="E1504" s="13" t="s">
        <v>1940</v>
      </c>
      <c r="F1504" s="3" t="s">
        <v>20</v>
      </c>
      <c r="G1504" s="3" t="s">
        <v>449</v>
      </c>
      <c r="H1504" s="3" t="s">
        <v>73</v>
      </c>
      <c r="I1504" s="3" t="s">
        <v>812</v>
      </c>
      <c r="J1504" s="3" t="s">
        <v>82</v>
      </c>
      <c r="K1504" s="3" t="s">
        <v>1260</v>
      </c>
      <c r="L1504" s="4">
        <v>57651</v>
      </c>
      <c r="M1504" s="4">
        <v>57.65</v>
      </c>
      <c r="N1504" s="4">
        <v>173000</v>
      </c>
      <c r="O1504">
        <f t="shared" si="367"/>
        <v>3.0008152503859429</v>
      </c>
      <c r="P1504" t="str">
        <f t="shared" ref="P1504" si="383">IF(ISNUMBER(SEARCH("CLORPIRIFOS",K1504)),"Chlorpyrifos",IF(ISNUMBER(SEARCH("TEBUCONAZOLE",K1504)),"Tebuconazole",IF(ISNUMBER(SEARCH("ACID",K1504)),"2,4-Dichlorophenoxyacetic acid",IF(ISNUMBER(SEARCH("ACETAMIPRID",K1504)),"Acetamiprid",IF(ISNUMBER(SEARCH("NUFURON",K1504)),"Metsulfuron",IF(ISNUMBER(SEARCH("MONOISOPROPYLAMINE",K1504)),"Isopropylamine","FIX IT"))))))</f>
        <v>Isopropylamine</v>
      </c>
      <c r="Q1504" t="str">
        <f>VLOOKUP(P1504,[1]Sheet1!$A$1:$C$40,2,FALSE)</f>
        <v>Not Identified</v>
      </c>
      <c r="R1504" t="str">
        <f>VLOOKUP(P1504,[1]Sheet1!$A$1:$C$40,3,FALSE)</f>
        <v>General Chemical</v>
      </c>
    </row>
    <row r="1505" spans="1:18" ht="22" customHeight="1" x14ac:dyDescent="0.3">
      <c r="A1505" s="5">
        <v>42837</v>
      </c>
      <c r="B1505" s="12" t="str">
        <f t="shared" si="375"/>
        <v>April, 2017</v>
      </c>
      <c r="C1505" s="12" t="str">
        <f t="shared" si="376"/>
        <v>April, 2017´</v>
      </c>
      <c r="D1505" s="6" t="s">
        <v>37</v>
      </c>
      <c r="E1505" s="9" t="s">
        <v>1940</v>
      </c>
      <c r="F1505" s="6" t="s">
        <v>20</v>
      </c>
      <c r="G1505" s="6" t="s">
        <v>407</v>
      </c>
      <c r="H1505" s="6" t="s">
        <v>73</v>
      </c>
      <c r="I1505" s="6" t="s">
        <v>812</v>
      </c>
      <c r="J1505" s="6" t="s">
        <v>82</v>
      </c>
      <c r="K1505" s="6" t="s">
        <v>1261</v>
      </c>
      <c r="L1505" s="7">
        <v>72120</v>
      </c>
      <c r="M1505" s="7">
        <v>72.12</v>
      </c>
      <c r="N1505" s="7">
        <v>217000</v>
      </c>
      <c r="O1505">
        <f t="shared" si="367"/>
        <v>3.0088740987243483</v>
      </c>
      <c r="P1505" t="str">
        <f t="shared" ref="P1505" si="384">IF(ISNUMBER(SEARCH("CIPERMET",K1505)),"Cypermethrin",IF(ISNUMBER(SEARCH("MANFIL",K1505)),"Mancozeb",IF(ISNUMBER(SEARCH("ISOPROPYLAMINE",K1505)),"Isopropylamine",IF(ISNUMBER(SEARCH("CARBENDAZIN",K1505)),"Carbendazin",IF(ISNUMBER(SEARCH("CHLORPYRIFOS",K1505)),"Chlorpyrifos","FIX IT")))))</f>
        <v>Isopropylamine</v>
      </c>
      <c r="Q1505" t="str">
        <f>VLOOKUP(P1505,[1]Sheet1!$A$1:$C$40,2,FALSE)</f>
        <v>Not Identified</v>
      </c>
      <c r="R1505" t="str">
        <f>VLOOKUP(P1505,[1]Sheet1!$A$1:$C$40,3,FALSE)</f>
        <v>General Chemical</v>
      </c>
    </row>
    <row r="1506" spans="1:18" ht="22" customHeight="1" x14ac:dyDescent="0.3">
      <c r="A1506" s="2">
        <v>42835</v>
      </c>
      <c r="B1506" s="12" t="str">
        <f t="shared" si="375"/>
        <v>April, 2017</v>
      </c>
      <c r="C1506" s="12" t="str">
        <f t="shared" si="376"/>
        <v>April, 2017´</v>
      </c>
      <c r="D1506" s="3" t="s">
        <v>37</v>
      </c>
      <c r="E1506" s="13" t="s">
        <v>1940</v>
      </c>
      <c r="F1506" s="3" t="s">
        <v>20</v>
      </c>
      <c r="G1506" s="3" t="s">
        <v>42</v>
      </c>
      <c r="H1506" s="3" t="s">
        <v>43</v>
      </c>
      <c r="I1506" s="3" t="s">
        <v>926</v>
      </c>
      <c r="J1506" s="3" t="s">
        <v>702</v>
      </c>
      <c r="K1506" s="3" t="s">
        <v>1262</v>
      </c>
      <c r="L1506" s="4">
        <v>21041</v>
      </c>
      <c r="M1506" s="4">
        <v>21.04</v>
      </c>
      <c r="N1506" s="4">
        <v>1464000</v>
      </c>
      <c r="O1506">
        <f t="shared" si="367"/>
        <v>69.57844208925431</v>
      </c>
      <c r="P1506" s="11" t="s">
        <v>1925</v>
      </c>
      <c r="Q1506" t="str">
        <f>VLOOKUP(P1506,[1]Sheet1!$A$1:$C$40,2,FALSE)</f>
        <v>Not Identified</v>
      </c>
      <c r="R1506" t="str">
        <f>VLOOKUP(P1506,[1]Sheet1!$A$1:$C$40,3,FALSE)</f>
        <v>Insecticide</v>
      </c>
    </row>
    <row r="1507" spans="1:18" ht="22" customHeight="1" x14ac:dyDescent="0.3">
      <c r="A1507" s="5">
        <v>42835</v>
      </c>
      <c r="B1507" s="12" t="str">
        <f t="shared" si="375"/>
        <v>April, 2017</v>
      </c>
      <c r="C1507" s="12" t="str">
        <f t="shared" si="376"/>
        <v>April, 2017´</v>
      </c>
      <c r="D1507" s="6" t="s">
        <v>37</v>
      </c>
      <c r="E1507" s="9" t="s">
        <v>1940</v>
      </c>
      <c r="F1507" s="6" t="s">
        <v>20</v>
      </c>
      <c r="G1507" s="6" t="s">
        <v>38</v>
      </c>
      <c r="H1507" s="6" t="s">
        <v>39</v>
      </c>
      <c r="I1507" s="6" t="s">
        <v>926</v>
      </c>
      <c r="J1507" s="6" t="s">
        <v>201</v>
      </c>
      <c r="K1507" s="6" t="s">
        <v>1263</v>
      </c>
      <c r="L1507" s="7">
        <v>41420</v>
      </c>
      <c r="M1507" s="7">
        <v>41.42</v>
      </c>
      <c r="N1507" s="7">
        <v>940000</v>
      </c>
      <c r="O1507">
        <f t="shared" ref="O1507:O1569" si="385">N1507/L1507</f>
        <v>22.694350555287301</v>
      </c>
      <c r="P1507" t="str">
        <f t="shared" ref="P1507:P1564" si="386">IF(ISNUMBER(SEARCH("IMAZETHAPYR",K1507)),"Imazethapyr",IF(ISNUMBER(SEARCH("NIPPON 40",K1507)),"Nicosulfuron",IF(ISNUMBER(SEARCH("PICLORAM",K1507)),"Picloram",IF(ISNUMBER(SEARCH("GLYPHOSATE",K1507)),"Glyphosate",IF(ISNUMBER(SEARCH("FLUTRIAFOL",K1507)),"Flutriafol",IF(ISNUMBER(SEARCH("IMIDACLOPRID",K1507)),"Imidacloprid",IF(ISNUMBER(SEARCH("CYHALOTHRIN",K1507)),"Cyhalothrin","FIX IT")))))))</f>
        <v>Cyhalothrin</v>
      </c>
      <c r="Q1507" t="str">
        <f>VLOOKUP(P1507,[1]Sheet1!$A$1:$C$40,2,FALSE)</f>
        <v>Kaiso</v>
      </c>
      <c r="R1507" t="str">
        <f>VLOOKUP(P1507,[1]Sheet1!$A$1:$C$40,3,FALSE)</f>
        <v>Pesticide</v>
      </c>
    </row>
    <row r="1508" spans="1:18" ht="22" customHeight="1" x14ac:dyDescent="0.3">
      <c r="A1508" s="2">
        <v>42835</v>
      </c>
      <c r="B1508" s="12" t="str">
        <f t="shared" si="375"/>
        <v>April, 2017</v>
      </c>
      <c r="C1508" s="12" t="str">
        <f t="shared" si="376"/>
        <v>April, 2017´</v>
      </c>
      <c r="D1508" s="3" t="s">
        <v>37</v>
      </c>
      <c r="E1508" s="13" t="s">
        <v>1940</v>
      </c>
      <c r="F1508" s="3" t="s">
        <v>20</v>
      </c>
      <c r="G1508" s="3" t="s">
        <v>579</v>
      </c>
      <c r="H1508" s="3" t="s">
        <v>28</v>
      </c>
      <c r="I1508" s="3" t="s">
        <v>21</v>
      </c>
      <c r="J1508" s="3" t="s">
        <v>29</v>
      </c>
      <c r="K1508" s="3" t="s">
        <v>1264</v>
      </c>
      <c r="L1508" s="4">
        <v>143220</v>
      </c>
      <c r="M1508" s="4">
        <v>143.22</v>
      </c>
      <c r="N1508" s="4">
        <v>2228000</v>
      </c>
      <c r="O1508">
        <f t="shared" si="385"/>
        <v>15.556486524228459</v>
      </c>
      <c r="P1508" t="str">
        <f t="shared" ref="P1508:P1514" si="387">IF(ISNUMBER(SEARCH("CLORPIRIFOS",K1508)),"Chlorpyrifos",IF(ISNUMBER(SEARCH("TEBUCONAZOLE",K1508)),"Tebuconazole",IF(ISNUMBER(SEARCH("ACID",K1508)),"2,4-Dichlorophenoxyacetic acid",IF(ISNUMBER(SEARCH("ACETAMIPRID",K1508)),"Acetamiprid",IF(ISNUMBER(SEARCH("NUFURON",K1508)),"Metsulfuron",IF(ISNUMBER(SEARCH("MONOISOPROPYLAMINE",K1508)),"Isopropylamine","FIX IT"))))))</f>
        <v>2,4-Dichlorophenoxyacetic acid</v>
      </c>
      <c r="Q1508" t="str">
        <f>VLOOKUP(P1508,[1]Sheet1!$A$1:$C$40,2,FALSE)</f>
        <v>2,4 D</v>
      </c>
      <c r="R1508" t="str">
        <f>VLOOKUP(P1508,[1]Sheet1!$A$1:$C$40,3,FALSE)</f>
        <v>Herbicide</v>
      </c>
    </row>
    <row r="1509" spans="1:18" ht="22" customHeight="1" x14ac:dyDescent="0.3">
      <c r="A1509" s="5">
        <v>42834</v>
      </c>
      <c r="B1509" s="12" t="str">
        <f t="shared" si="375"/>
        <v>April, 2017</v>
      </c>
      <c r="C1509" s="12" t="str">
        <f t="shared" si="376"/>
        <v>April, 2017´</v>
      </c>
      <c r="D1509" s="6" t="s">
        <v>37</v>
      </c>
      <c r="E1509" s="9" t="s">
        <v>1940</v>
      </c>
      <c r="F1509" s="6" t="s">
        <v>408</v>
      </c>
      <c r="G1509" s="6" t="s">
        <v>242</v>
      </c>
      <c r="H1509" s="6" t="s">
        <v>243</v>
      </c>
      <c r="I1509" s="6" t="s">
        <v>15</v>
      </c>
      <c r="J1509" s="6" t="s">
        <v>280</v>
      </c>
      <c r="K1509" s="6" t="s">
        <v>1265</v>
      </c>
      <c r="L1509" s="7">
        <v>168235</v>
      </c>
      <c r="M1509" s="7">
        <v>168.24</v>
      </c>
      <c r="N1509" s="7">
        <v>655000</v>
      </c>
      <c r="O1509">
        <f t="shared" si="385"/>
        <v>3.8933634499361012</v>
      </c>
      <c r="P1509" t="str">
        <f t="shared" ref="P1509" si="388">IF(ISNUMBER(SEARCH("XYLENE",K1509)),"Xylene",IF(ISNUMBER(SEARCH("PARAQUAT",K1509)),"Paraquat",IF(ISNUMBER(SEARCH("LUFENURON",K1509)),"Lufenuron",IF(ISNUMBER(SEARCH("CLETHODIM",K1509)),"Clethodim",IF(ISNUMBER(SEARCH("ABAMECTIN",K1509)),"Abamectin")))))</f>
        <v>Paraquat</v>
      </c>
      <c r="Q1509" t="str">
        <f>VLOOKUP(P1509,[1]Sheet1!$A$1:$C$40,2,FALSE)</f>
        <v>Nuquat</v>
      </c>
      <c r="R1509" t="str">
        <f>VLOOKUP(P1509,[1]Sheet1!$A$1:$C$40,3,FALSE)</f>
        <v>Herbicide</v>
      </c>
    </row>
    <row r="1510" spans="1:18" ht="22" customHeight="1" x14ac:dyDescent="0.3">
      <c r="A1510" s="2">
        <v>42834</v>
      </c>
      <c r="B1510" s="12" t="str">
        <f t="shared" si="375"/>
        <v>April, 2017</v>
      </c>
      <c r="C1510" s="12" t="str">
        <f t="shared" si="376"/>
        <v>April, 2017´</v>
      </c>
      <c r="D1510" s="3" t="s">
        <v>37</v>
      </c>
      <c r="E1510" s="13" t="s">
        <v>1940</v>
      </c>
      <c r="F1510" s="3" t="s">
        <v>20</v>
      </c>
      <c r="G1510" s="3" t="s">
        <v>792</v>
      </c>
      <c r="H1510" s="3" t="s">
        <v>14</v>
      </c>
      <c r="I1510" s="3" t="s">
        <v>926</v>
      </c>
      <c r="J1510" s="3" t="s">
        <v>643</v>
      </c>
      <c r="K1510" s="3" t="s">
        <v>1266</v>
      </c>
      <c r="L1510" s="4">
        <v>49728</v>
      </c>
      <c r="M1510" s="4">
        <v>49.73</v>
      </c>
      <c r="N1510" s="4">
        <v>240000</v>
      </c>
      <c r="O1510">
        <f t="shared" si="385"/>
        <v>4.8262548262548259</v>
      </c>
      <c r="P1510" s="11" t="s">
        <v>1926</v>
      </c>
      <c r="Q1510" t="str">
        <f>VLOOKUP(P1510,[1]Sheet1!$A$1:$C$40,2,FALSE)</f>
        <v>Not Identified</v>
      </c>
      <c r="R1510" t="str">
        <f>VLOOKUP(P1510,[1]Sheet1!$A$1:$C$40,3,FALSE)</f>
        <v>Insecticide</v>
      </c>
    </row>
    <row r="1511" spans="1:18" ht="22" customHeight="1" x14ac:dyDescent="0.3">
      <c r="A1511" s="5">
        <v>42834</v>
      </c>
      <c r="B1511" s="12" t="str">
        <f t="shared" si="375"/>
        <v>April, 2017</v>
      </c>
      <c r="C1511" s="12" t="str">
        <f t="shared" si="376"/>
        <v>April, 2017´</v>
      </c>
      <c r="D1511" s="6" t="s">
        <v>37</v>
      </c>
      <c r="E1511" s="9" t="s">
        <v>1940</v>
      </c>
      <c r="F1511" s="6" t="s">
        <v>408</v>
      </c>
      <c r="G1511" s="6" t="s">
        <v>1050</v>
      </c>
      <c r="H1511" s="6" t="s">
        <v>14</v>
      </c>
      <c r="I1511" s="6" t="s">
        <v>15</v>
      </c>
      <c r="J1511" s="6" t="s">
        <v>18</v>
      </c>
      <c r="K1511" s="6" t="s">
        <v>1051</v>
      </c>
      <c r="L1511" s="7">
        <v>7200</v>
      </c>
      <c r="M1511" s="7">
        <v>7.2</v>
      </c>
      <c r="N1511" s="7">
        <v>28000</v>
      </c>
      <c r="O1511">
        <f t="shared" si="385"/>
        <v>3.8888888888888888</v>
      </c>
      <c r="P1511" t="str">
        <f t="shared" si="387"/>
        <v>Metsulfuron</v>
      </c>
      <c r="Q1511" t="str">
        <f>VLOOKUP(P1511,[1]Sheet1!$A$1:$C$40,2,FALSE)</f>
        <v>Nufuron</v>
      </c>
      <c r="R1511" t="str">
        <f>VLOOKUP(P1511,[1]Sheet1!$A$1:$C$40,3,FALSE)</f>
        <v>Herbicide</v>
      </c>
    </row>
    <row r="1512" spans="1:18" ht="22" customHeight="1" x14ac:dyDescent="0.3">
      <c r="A1512" s="2">
        <v>42829</v>
      </c>
      <c r="B1512" s="12" t="str">
        <f t="shared" si="375"/>
        <v>April, 2017</v>
      </c>
      <c r="C1512" s="12" t="str">
        <f t="shared" si="376"/>
        <v>April, 2017´</v>
      </c>
      <c r="D1512" s="3" t="s">
        <v>37</v>
      </c>
      <c r="E1512" s="13" t="s">
        <v>1940</v>
      </c>
      <c r="F1512" s="3" t="s">
        <v>20</v>
      </c>
      <c r="G1512" s="3" t="s">
        <v>407</v>
      </c>
      <c r="H1512" s="3" t="s">
        <v>73</v>
      </c>
      <c r="I1512" s="3" t="s">
        <v>926</v>
      </c>
      <c r="J1512" s="3" t="s">
        <v>102</v>
      </c>
      <c r="K1512" s="3" t="s">
        <v>1267</v>
      </c>
      <c r="L1512" s="4">
        <v>72120</v>
      </c>
      <c r="M1512" s="4">
        <v>72.12</v>
      </c>
      <c r="N1512" s="4">
        <v>330000</v>
      </c>
      <c r="O1512">
        <f t="shared" si="385"/>
        <v>4.5757071547420969</v>
      </c>
      <c r="P1512" t="str">
        <f t="shared" si="387"/>
        <v>Isopropylamine</v>
      </c>
      <c r="Q1512" t="str">
        <f>VLOOKUP(P1512,[1]Sheet1!$A$1:$C$40,2,FALSE)</f>
        <v>Not Identified</v>
      </c>
      <c r="R1512" t="str">
        <f>VLOOKUP(P1512,[1]Sheet1!$A$1:$C$40,3,FALSE)</f>
        <v>General Chemical</v>
      </c>
    </row>
    <row r="1513" spans="1:18" ht="22" customHeight="1" x14ac:dyDescent="0.3">
      <c r="A1513" s="5">
        <v>42829</v>
      </c>
      <c r="B1513" s="12" t="str">
        <f t="shared" si="375"/>
        <v>April, 2017</v>
      </c>
      <c r="C1513" s="12" t="str">
        <f t="shared" si="376"/>
        <v>April, 2017´</v>
      </c>
      <c r="D1513" s="6" t="s">
        <v>37</v>
      </c>
      <c r="E1513" s="9" t="s">
        <v>1940</v>
      </c>
      <c r="F1513" s="6" t="s">
        <v>20</v>
      </c>
      <c r="G1513" s="6" t="s">
        <v>407</v>
      </c>
      <c r="H1513" s="6" t="s">
        <v>73</v>
      </c>
      <c r="I1513" s="6" t="s">
        <v>926</v>
      </c>
      <c r="J1513" s="6" t="s">
        <v>102</v>
      </c>
      <c r="K1513" s="6" t="s">
        <v>1268</v>
      </c>
      <c r="L1513" s="7">
        <v>72156</v>
      </c>
      <c r="M1513" s="7">
        <v>72.16</v>
      </c>
      <c r="N1513" s="7">
        <v>330000</v>
      </c>
      <c r="O1513">
        <f t="shared" si="385"/>
        <v>4.5734242474638283</v>
      </c>
      <c r="P1513" t="str">
        <f>IF(ISNUMBER(SEARCH("CIPERMET",K1513)),"Cypermethrin",IF(ISNUMBER(SEARCH("MANFIL",K1513)),"Mancozeb",IF(ISNUMBER(SEARCH("ISOPROPYLAMINE",K1513)),"Isopropylamine",IF(ISNUMBER(SEARCH("CARBENDAZIN",K1513)),"Carbendazin",IF(ISNUMBER(SEARCH("CHLORPYRIFOS",K1513)),"Chlorpyrifos","FIX IT")))))</f>
        <v>Isopropylamine</v>
      </c>
      <c r="Q1513" t="str">
        <f>VLOOKUP(P1513,[1]Sheet1!$A$1:$C$40,2,FALSE)</f>
        <v>Not Identified</v>
      </c>
      <c r="R1513" t="str">
        <f>VLOOKUP(P1513,[1]Sheet1!$A$1:$C$40,3,FALSE)</f>
        <v>General Chemical</v>
      </c>
    </row>
    <row r="1514" spans="1:18" ht="22" customHeight="1" x14ac:dyDescent="0.3">
      <c r="A1514" s="2">
        <v>42828</v>
      </c>
      <c r="B1514" s="12" t="str">
        <f t="shared" si="375"/>
        <v>April, 2017</v>
      </c>
      <c r="C1514" s="12" t="str">
        <f t="shared" si="376"/>
        <v>April, 2017´</v>
      </c>
      <c r="D1514" s="3" t="s">
        <v>37</v>
      </c>
      <c r="E1514" s="13" t="s">
        <v>1940</v>
      </c>
      <c r="F1514" s="3" t="s">
        <v>20</v>
      </c>
      <c r="G1514" s="3" t="s">
        <v>42</v>
      </c>
      <c r="H1514" s="3" t="s">
        <v>43</v>
      </c>
      <c r="I1514" s="3" t="s">
        <v>926</v>
      </c>
      <c r="J1514" s="3" t="s">
        <v>44</v>
      </c>
      <c r="K1514" s="3" t="s">
        <v>1269</v>
      </c>
      <c r="L1514" s="4">
        <v>42353</v>
      </c>
      <c r="M1514" s="4">
        <v>42.35</v>
      </c>
      <c r="N1514" s="4">
        <v>1121000</v>
      </c>
      <c r="O1514">
        <f t="shared" si="385"/>
        <v>26.468018794418342</v>
      </c>
      <c r="P1514" t="str">
        <f t="shared" si="387"/>
        <v>Chlorpyrifos</v>
      </c>
      <c r="Q1514" t="str">
        <f>VLOOKUP(P1514,[1]Sheet1!$A$1:$C$40,2,FALSE)</f>
        <v>Agripec</v>
      </c>
      <c r="R1514" t="str">
        <f>VLOOKUP(P1514,[1]Sheet1!$A$1:$C$40,3,FALSE)</f>
        <v>Pesticide</v>
      </c>
    </row>
    <row r="1515" spans="1:18" ht="22" customHeight="1" x14ac:dyDescent="0.3">
      <c r="A1515" s="5">
        <v>42827</v>
      </c>
      <c r="B1515" s="12" t="str">
        <f t="shared" si="375"/>
        <v>April, 2017</v>
      </c>
      <c r="C1515" s="12" t="str">
        <f t="shared" si="376"/>
        <v>April, 2017´</v>
      </c>
      <c r="D1515" s="6" t="s">
        <v>37</v>
      </c>
      <c r="E1515" s="9" t="s">
        <v>1940</v>
      </c>
      <c r="F1515" s="6" t="s">
        <v>20</v>
      </c>
      <c r="G1515" s="6" t="s">
        <v>70</v>
      </c>
      <c r="H1515" s="6" t="s">
        <v>14</v>
      </c>
      <c r="I1515" s="6" t="s">
        <v>21</v>
      </c>
      <c r="J1515" s="6" t="s">
        <v>22</v>
      </c>
      <c r="K1515" s="6" t="s">
        <v>1270</v>
      </c>
      <c r="L1515" s="7">
        <v>40240</v>
      </c>
      <c r="M1515" s="7">
        <v>40.24</v>
      </c>
      <c r="N1515" s="7">
        <v>1656000</v>
      </c>
      <c r="O1515">
        <f t="shared" si="385"/>
        <v>41.153081510934392</v>
      </c>
      <c r="P1515" t="str">
        <f t="shared" si="386"/>
        <v>Picloram</v>
      </c>
      <c r="Q1515" t="str">
        <f>VLOOKUP(P1515,[1]Sheet1!$A$1:$C$40,2,FALSE)</f>
        <v>Not Identified</v>
      </c>
      <c r="R1515" t="str">
        <f>VLOOKUP(P1515,[1]Sheet1!$A$1:$C$40,3,FALSE)</f>
        <v>Herbicide</v>
      </c>
    </row>
    <row r="1516" spans="1:18" ht="22" customHeight="1" x14ac:dyDescent="0.3">
      <c r="A1516" s="2">
        <v>42825</v>
      </c>
      <c r="B1516" s="12" t="str">
        <f t="shared" si="375"/>
        <v>March, 2017</v>
      </c>
      <c r="C1516" s="12" t="str">
        <f t="shared" si="376"/>
        <v>March, 2017´</v>
      </c>
      <c r="D1516" s="3" t="s">
        <v>37</v>
      </c>
      <c r="E1516" s="13" t="s">
        <v>1940</v>
      </c>
      <c r="F1516" s="3" t="s">
        <v>408</v>
      </c>
      <c r="G1516" s="3" t="s">
        <v>378</v>
      </c>
      <c r="H1516" s="3" t="s">
        <v>14</v>
      </c>
      <c r="I1516" s="3" t="s">
        <v>15</v>
      </c>
      <c r="J1516" s="3" t="s">
        <v>16</v>
      </c>
      <c r="K1516" s="3" t="s">
        <v>1271</v>
      </c>
      <c r="L1516" s="4">
        <v>23220</v>
      </c>
      <c r="M1516" s="4">
        <v>23.22</v>
      </c>
      <c r="N1516" s="4">
        <v>494000</v>
      </c>
      <c r="O1516">
        <f t="shared" si="385"/>
        <v>21.274763135228252</v>
      </c>
      <c r="P1516" t="str">
        <f t="shared" si="386"/>
        <v>Imazethapyr</v>
      </c>
      <c r="Q1516" t="str">
        <f>VLOOKUP(P1516,[1]Sheet1!$A$1:$C$40,2,FALSE)</f>
        <v>Kyte</v>
      </c>
      <c r="R1516" t="str">
        <f>VLOOKUP(P1516,[1]Sheet1!$A$1:$C$40,3,FALSE)</f>
        <v>Herbicide</v>
      </c>
    </row>
    <row r="1517" spans="1:18" ht="22" customHeight="1" x14ac:dyDescent="0.3">
      <c r="A1517" s="5">
        <v>42824</v>
      </c>
      <c r="B1517" s="12" t="str">
        <f t="shared" si="375"/>
        <v>March, 2017</v>
      </c>
      <c r="C1517" s="12" t="str">
        <f t="shared" si="376"/>
        <v>March, 2017´</v>
      </c>
      <c r="D1517" s="6" t="s">
        <v>37</v>
      </c>
      <c r="E1517" s="9" t="s">
        <v>1940</v>
      </c>
      <c r="F1517" s="6" t="s">
        <v>20</v>
      </c>
      <c r="G1517" s="6" t="s">
        <v>171</v>
      </c>
      <c r="H1517" s="6" t="s">
        <v>34</v>
      </c>
      <c r="I1517" s="6" t="s">
        <v>812</v>
      </c>
      <c r="J1517" s="6" t="s">
        <v>1272</v>
      </c>
      <c r="K1517" s="6" t="s">
        <v>1273</v>
      </c>
      <c r="L1517" s="7">
        <v>45984</v>
      </c>
      <c r="M1517" s="7">
        <v>45.98</v>
      </c>
      <c r="N1517" s="7">
        <v>166000</v>
      </c>
      <c r="O1517">
        <f t="shared" si="385"/>
        <v>3.6099512874043147</v>
      </c>
      <c r="P1517" t="str">
        <f t="shared" si="386"/>
        <v>Imidacloprid</v>
      </c>
      <c r="Q1517" t="str">
        <f>VLOOKUP(P1517,[1]Sheet1!$A$1:$C$40,2,FALSE)</f>
        <v>Nuprid</v>
      </c>
      <c r="R1517" t="str">
        <f>VLOOKUP(P1517,[1]Sheet1!$A$1:$C$40,3,FALSE)</f>
        <v>Insecticide</v>
      </c>
    </row>
    <row r="1518" spans="1:18" ht="22" customHeight="1" x14ac:dyDescent="0.3">
      <c r="A1518" s="2">
        <v>42824</v>
      </c>
      <c r="B1518" s="12" t="str">
        <f t="shared" si="375"/>
        <v>March, 2017</v>
      </c>
      <c r="C1518" s="12" t="str">
        <f t="shared" si="376"/>
        <v>March, 2017´</v>
      </c>
      <c r="D1518" s="3" t="s">
        <v>37</v>
      </c>
      <c r="E1518" s="13" t="s">
        <v>1940</v>
      </c>
      <c r="F1518" s="3" t="s">
        <v>20</v>
      </c>
      <c r="G1518" s="3" t="s">
        <v>38</v>
      </c>
      <c r="H1518" s="3" t="s">
        <v>43</v>
      </c>
      <c r="I1518" s="3" t="s">
        <v>15</v>
      </c>
      <c r="J1518" s="3" t="s">
        <v>1218</v>
      </c>
      <c r="K1518" s="3" t="s">
        <v>1274</v>
      </c>
      <c r="L1518" s="4">
        <v>9620</v>
      </c>
      <c r="M1518" s="4">
        <v>9.6199999999999992</v>
      </c>
      <c r="N1518" s="4">
        <v>85100</v>
      </c>
      <c r="O1518">
        <f t="shared" si="385"/>
        <v>8.8461538461538467</v>
      </c>
      <c r="P1518" t="str">
        <f t="shared" si="386"/>
        <v>Imidacloprid</v>
      </c>
      <c r="Q1518" t="str">
        <f>VLOOKUP(P1518,[1]Sheet1!$A$1:$C$40,2,FALSE)</f>
        <v>Nuprid</v>
      </c>
      <c r="R1518" t="str">
        <f>VLOOKUP(P1518,[1]Sheet1!$A$1:$C$40,3,FALSE)</f>
        <v>Insecticide</v>
      </c>
    </row>
    <row r="1519" spans="1:18" ht="22" customHeight="1" x14ac:dyDescent="0.3">
      <c r="A1519" s="5">
        <v>42824</v>
      </c>
      <c r="B1519" s="12" t="str">
        <f t="shared" si="375"/>
        <v>March, 2017</v>
      </c>
      <c r="C1519" s="12" t="str">
        <f t="shared" si="376"/>
        <v>March, 2017´</v>
      </c>
      <c r="D1519" s="6" t="s">
        <v>37</v>
      </c>
      <c r="E1519" s="9" t="s">
        <v>1940</v>
      </c>
      <c r="F1519" s="6" t="s">
        <v>20</v>
      </c>
      <c r="G1519" s="6" t="s">
        <v>171</v>
      </c>
      <c r="H1519" s="6" t="s">
        <v>34</v>
      </c>
      <c r="I1519" s="6" t="s">
        <v>812</v>
      </c>
      <c r="J1519" s="6" t="s">
        <v>1272</v>
      </c>
      <c r="K1519" s="6" t="s">
        <v>1275</v>
      </c>
      <c r="L1519" s="7">
        <v>43110</v>
      </c>
      <c r="M1519" s="7">
        <v>43.11</v>
      </c>
      <c r="N1519" s="7">
        <v>155000</v>
      </c>
      <c r="O1519">
        <f t="shared" si="385"/>
        <v>3.5954534910693576</v>
      </c>
      <c r="P1519" t="str">
        <f t="shared" si="386"/>
        <v>Imidacloprid</v>
      </c>
      <c r="Q1519" t="str">
        <f>VLOOKUP(P1519,[1]Sheet1!$A$1:$C$40,2,FALSE)</f>
        <v>Nuprid</v>
      </c>
      <c r="R1519" t="str">
        <f>VLOOKUP(P1519,[1]Sheet1!$A$1:$C$40,3,FALSE)</f>
        <v>Insecticide</v>
      </c>
    </row>
    <row r="1520" spans="1:18" ht="22" customHeight="1" x14ac:dyDescent="0.3">
      <c r="A1520" s="2">
        <v>42823</v>
      </c>
      <c r="B1520" s="12" t="str">
        <f t="shared" si="375"/>
        <v>March, 2017</v>
      </c>
      <c r="C1520" s="12" t="str">
        <f t="shared" si="376"/>
        <v>March, 2017´</v>
      </c>
      <c r="D1520" s="3" t="s">
        <v>37</v>
      </c>
      <c r="E1520" s="13" t="s">
        <v>1940</v>
      </c>
      <c r="F1520" s="3" t="s">
        <v>408</v>
      </c>
      <c r="G1520" s="3" t="s">
        <v>242</v>
      </c>
      <c r="H1520" s="3" t="s">
        <v>243</v>
      </c>
      <c r="I1520" s="3" t="s">
        <v>15</v>
      </c>
      <c r="J1520" s="3" t="s">
        <v>280</v>
      </c>
      <c r="K1520" s="3" t="s">
        <v>1276</v>
      </c>
      <c r="L1520" s="4">
        <v>130843.99</v>
      </c>
      <c r="M1520" s="4">
        <v>130.84</v>
      </c>
      <c r="N1520" s="4">
        <v>543000</v>
      </c>
      <c r="O1520">
        <f t="shared" si="385"/>
        <v>4.1499804461786898</v>
      </c>
      <c r="P1520" t="str">
        <f>IF(ISNUMBER(SEARCH("XYLENE",K1520)),"Xylene",IF(ISNUMBER(SEARCH("PARAQUAT",K1520)),"Paraquat",IF(ISNUMBER(SEARCH("LUFENURON",K1520)),"Lufenuron",IF(ISNUMBER(SEARCH("CLETHODIM",K1520)),"Clethodim",IF(ISNUMBER(SEARCH("ABAMECTIN",K1520)),"Abamectin")))))</f>
        <v>Paraquat</v>
      </c>
      <c r="Q1520" t="str">
        <f>VLOOKUP(P1520,[1]Sheet1!$A$1:$C$40,2,FALSE)</f>
        <v>Nuquat</v>
      </c>
      <c r="R1520" t="str">
        <f>VLOOKUP(P1520,[1]Sheet1!$A$1:$C$40,3,FALSE)</f>
        <v>Herbicide</v>
      </c>
    </row>
    <row r="1521" spans="1:18" ht="22" customHeight="1" x14ac:dyDescent="0.3">
      <c r="A1521" s="5">
        <v>42822</v>
      </c>
      <c r="B1521" s="12" t="str">
        <f t="shared" si="375"/>
        <v>March, 2017</v>
      </c>
      <c r="C1521" s="12" t="str">
        <f t="shared" si="376"/>
        <v>March, 2017´</v>
      </c>
      <c r="D1521" s="6" t="s">
        <v>37</v>
      </c>
      <c r="E1521" s="9" t="s">
        <v>1940</v>
      </c>
      <c r="F1521" s="6" t="s">
        <v>20</v>
      </c>
      <c r="G1521" s="6" t="s">
        <v>449</v>
      </c>
      <c r="H1521" s="6" t="s">
        <v>73</v>
      </c>
      <c r="I1521" s="6" t="s">
        <v>21</v>
      </c>
      <c r="J1521" s="6" t="s">
        <v>102</v>
      </c>
      <c r="K1521" s="6" t="s">
        <v>1277</v>
      </c>
      <c r="L1521" s="7">
        <v>72265</v>
      </c>
      <c r="M1521" s="7">
        <v>72.260000000000005</v>
      </c>
      <c r="N1521" s="7">
        <v>344000</v>
      </c>
      <c r="O1521">
        <f t="shared" si="385"/>
        <v>4.7602573860098252</v>
      </c>
      <c r="P1521" t="str">
        <f t="shared" ref="P1521" si="389">IF(ISNUMBER(SEARCH("CIPERMET",K1521)),"Cypermethrin",IF(ISNUMBER(SEARCH("MANFIL",K1521)),"Mancozeb",IF(ISNUMBER(SEARCH("ISOPROPYLAMINE",K1521)),"Isopropylamine",IF(ISNUMBER(SEARCH("CARBENDAZIN",K1521)),"Carbendazin",IF(ISNUMBER(SEARCH("CHLORPYRIFOS",K1521)),"Chlorpyrifos","FIX IT")))))</f>
        <v>Isopropylamine</v>
      </c>
      <c r="Q1521" t="str">
        <f>VLOOKUP(P1521,[1]Sheet1!$A$1:$C$40,2,FALSE)</f>
        <v>Not Identified</v>
      </c>
      <c r="R1521" t="str">
        <f>VLOOKUP(P1521,[1]Sheet1!$A$1:$C$40,3,FALSE)</f>
        <v>General Chemical</v>
      </c>
    </row>
    <row r="1522" spans="1:18" ht="22" customHeight="1" x14ac:dyDescent="0.3">
      <c r="A1522" s="2">
        <v>42822</v>
      </c>
      <c r="B1522" s="12" t="str">
        <f t="shared" si="375"/>
        <v>March, 2017</v>
      </c>
      <c r="C1522" s="12" t="str">
        <f t="shared" si="376"/>
        <v>March, 2017´</v>
      </c>
      <c r="D1522" s="3" t="s">
        <v>37</v>
      </c>
      <c r="E1522" s="13" t="s">
        <v>1940</v>
      </c>
      <c r="F1522" s="3" t="s">
        <v>20</v>
      </c>
      <c r="G1522" s="3" t="s">
        <v>1278</v>
      </c>
      <c r="H1522" s="3" t="s">
        <v>73</v>
      </c>
      <c r="I1522" s="3" t="s">
        <v>926</v>
      </c>
      <c r="J1522" s="3" t="s">
        <v>102</v>
      </c>
      <c r="K1522" s="3" t="s">
        <v>1279</v>
      </c>
      <c r="L1522" s="4">
        <v>101177</v>
      </c>
      <c r="M1522" s="4">
        <v>101.18</v>
      </c>
      <c r="N1522" s="4">
        <v>482000</v>
      </c>
      <c r="O1522">
        <f t="shared" si="385"/>
        <v>4.7639285608389255</v>
      </c>
      <c r="P1522" t="str">
        <f t="shared" ref="P1522:P1526" si="390">IF(ISNUMBER(SEARCH("CLORPIRIFOS",K1522)),"Chlorpyrifos",IF(ISNUMBER(SEARCH("TEBUCONAZOLE",K1522)),"Tebuconazole",IF(ISNUMBER(SEARCH("ACID",K1522)),"2,4-Dichlorophenoxyacetic acid",IF(ISNUMBER(SEARCH("ACETAMIPRID",K1522)),"Acetamiprid",IF(ISNUMBER(SEARCH("NUFURON",K1522)),"Metsulfuron",IF(ISNUMBER(SEARCH("MONOISOPROPYLAMINE",K1522)),"Isopropylamine","FIX IT"))))))</f>
        <v>Isopropylamine</v>
      </c>
      <c r="Q1522" t="str">
        <f>VLOOKUP(P1522,[1]Sheet1!$A$1:$C$40,2,FALSE)</f>
        <v>Not Identified</v>
      </c>
      <c r="R1522" t="str">
        <f>VLOOKUP(P1522,[1]Sheet1!$A$1:$C$40,3,FALSE)</f>
        <v>General Chemical</v>
      </c>
    </row>
    <row r="1523" spans="1:18" ht="22" customHeight="1" x14ac:dyDescent="0.3">
      <c r="A1523" s="5">
        <v>42820</v>
      </c>
      <c r="B1523" s="12" t="str">
        <f t="shared" si="375"/>
        <v>March, 2017</v>
      </c>
      <c r="C1523" s="12" t="str">
        <f t="shared" si="376"/>
        <v>March, 2017´</v>
      </c>
      <c r="D1523" s="6" t="s">
        <v>37</v>
      </c>
      <c r="E1523" s="9" t="s">
        <v>1940</v>
      </c>
      <c r="F1523" s="6" t="s">
        <v>408</v>
      </c>
      <c r="G1523" s="6" t="s">
        <v>242</v>
      </c>
      <c r="H1523" s="6" t="s">
        <v>243</v>
      </c>
      <c r="I1523" s="6" t="s">
        <v>15</v>
      </c>
      <c r="J1523" s="6" t="s">
        <v>280</v>
      </c>
      <c r="K1523" s="6" t="s">
        <v>1280</v>
      </c>
      <c r="L1523" s="7">
        <v>130850.01</v>
      </c>
      <c r="M1523" s="7">
        <v>130.85</v>
      </c>
      <c r="N1523" s="7">
        <v>543000</v>
      </c>
      <c r="O1523">
        <f t="shared" si="385"/>
        <v>4.149789518548757</v>
      </c>
      <c r="P1523" t="str">
        <f>IF(ISNUMBER(SEARCH("XYLENE",K1523)),"Xylene",IF(ISNUMBER(SEARCH("PARAQUAT",K1523)),"Paraquat",IF(ISNUMBER(SEARCH("LUFENURON",K1523)),"Lufenuron",IF(ISNUMBER(SEARCH("CLETHODIM",K1523)),"Clethodim",IF(ISNUMBER(SEARCH("ABAMECTIN",K1523)),"Abamectin")))))</f>
        <v>Paraquat</v>
      </c>
      <c r="Q1523" t="str">
        <f>VLOOKUP(P1523,[1]Sheet1!$A$1:$C$40,2,FALSE)</f>
        <v>Nuquat</v>
      </c>
      <c r="R1523" t="str">
        <f>VLOOKUP(P1523,[1]Sheet1!$A$1:$C$40,3,FALSE)</f>
        <v>Herbicide</v>
      </c>
    </row>
    <row r="1524" spans="1:18" ht="22" customHeight="1" x14ac:dyDescent="0.3">
      <c r="A1524" s="2">
        <v>42820</v>
      </c>
      <c r="B1524" s="12" t="str">
        <f t="shared" si="375"/>
        <v>March, 2017</v>
      </c>
      <c r="C1524" s="12" t="str">
        <f t="shared" si="376"/>
        <v>March, 2017´</v>
      </c>
      <c r="D1524" s="3" t="s">
        <v>37</v>
      </c>
      <c r="E1524" s="13" t="s">
        <v>1940</v>
      </c>
      <c r="F1524" s="3" t="s">
        <v>408</v>
      </c>
      <c r="G1524" s="3" t="s">
        <v>1050</v>
      </c>
      <c r="H1524" s="3" t="s">
        <v>14</v>
      </c>
      <c r="I1524" s="3" t="s">
        <v>15</v>
      </c>
      <c r="J1524" s="3" t="s">
        <v>18</v>
      </c>
      <c r="K1524" s="3" t="s">
        <v>1051</v>
      </c>
      <c r="L1524" s="4">
        <v>4536</v>
      </c>
      <c r="M1524" s="4">
        <v>4.54</v>
      </c>
      <c r="N1524" s="4">
        <v>18800</v>
      </c>
      <c r="O1524">
        <f t="shared" si="385"/>
        <v>4.1446208112874778</v>
      </c>
      <c r="P1524" t="str">
        <f t="shared" si="390"/>
        <v>Metsulfuron</v>
      </c>
      <c r="Q1524" t="str">
        <f>VLOOKUP(P1524,[1]Sheet1!$A$1:$C$40,2,FALSE)</f>
        <v>Nufuron</v>
      </c>
      <c r="R1524" t="str">
        <f>VLOOKUP(P1524,[1]Sheet1!$A$1:$C$40,3,FALSE)</f>
        <v>Herbicide</v>
      </c>
    </row>
    <row r="1525" spans="1:18" ht="22" customHeight="1" x14ac:dyDescent="0.3">
      <c r="A1525" s="5">
        <v>42819</v>
      </c>
      <c r="B1525" s="12" t="str">
        <f t="shared" si="375"/>
        <v>March, 2017</v>
      </c>
      <c r="C1525" s="12" t="str">
        <f t="shared" si="376"/>
        <v>March, 2017´</v>
      </c>
      <c r="D1525" s="6" t="s">
        <v>37</v>
      </c>
      <c r="E1525" s="9" t="s">
        <v>1940</v>
      </c>
      <c r="F1525" s="6" t="s">
        <v>20</v>
      </c>
      <c r="G1525" s="6" t="s">
        <v>792</v>
      </c>
      <c r="H1525" s="6" t="s">
        <v>14</v>
      </c>
      <c r="I1525" s="6" t="s">
        <v>926</v>
      </c>
      <c r="J1525" s="6" t="s">
        <v>643</v>
      </c>
      <c r="K1525" s="6" t="s">
        <v>1281</v>
      </c>
      <c r="L1525" s="7">
        <v>49728</v>
      </c>
      <c r="M1525" s="7">
        <v>49.73</v>
      </c>
      <c r="N1525" s="7">
        <v>244000</v>
      </c>
      <c r="O1525">
        <f t="shared" si="385"/>
        <v>4.9066924066924065</v>
      </c>
      <c r="P1525" s="11" t="s">
        <v>1926</v>
      </c>
      <c r="Q1525" t="str">
        <f>VLOOKUP(P1525,[1]Sheet1!$A$1:$C$40,2,FALSE)</f>
        <v>Not Identified</v>
      </c>
      <c r="R1525" t="str">
        <f>VLOOKUP(P1525,[1]Sheet1!$A$1:$C$40,3,FALSE)</f>
        <v>Insecticide</v>
      </c>
    </row>
    <row r="1526" spans="1:18" ht="22" customHeight="1" x14ac:dyDescent="0.3">
      <c r="A1526" s="2">
        <v>42817</v>
      </c>
      <c r="B1526" s="12" t="str">
        <f t="shared" si="375"/>
        <v>March, 2017</v>
      </c>
      <c r="C1526" s="12" t="str">
        <f t="shared" si="376"/>
        <v>March, 2017´</v>
      </c>
      <c r="D1526" s="3" t="s">
        <v>37</v>
      </c>
      <c r="E1526" s="13" t="s">
        <v>1940</v>
      </c>
      <c r="F1526" s="3" t="s">
        <v>20</v>
      </c>
      <c r="G1526" s="3" t="s">
        <v>579</v>
      </c>
      <c r="H1526" s="3" t="s">
        <v>28</v>
      </c>
      <c r="I1526" s="3" t="s">
        <v>21</v>
      </c>
      <c r="J1526" s="3" t="s">
        <v>29</v>
      </c>
      <c r="K1526" s="3" t="s">
        <v>1282</v>
      </c>
      <c r="L1526" s="4">
        <v>184140</v>
      </c>
      <c r="M1526" s="4">
        <v>184.14</v>
      </c>
      <c r="N1526" s="4">
        <v>2840000</v>
      </c>
      <c r="O1526">
        <f t="shared" si="385"/>
        <v>15.423047681112196</v>
      </c>
      <c r="P1526" t="str">
        <f t="shared" si="390"/>
        <v>2,4-Dichlorophenoxyacetic acid</v>
      </c>
      <c r="Q1526" t="str">
        <f>VLOOKUP(P1526,[1]Sheet1!$A$1:$C$40,2,FALSE)</f>
        <v>2,4 D</v>
      </c>
      <c r="R1526" t="str">
        <f>VLOOKUP(P1526,[1]Sheet1!$A$1:$C$40,3,FALSE)</f>
        <v>Herbicide</v>
      </c>
    </row>
    <row r="1527" spans="1:18" ht="22" customHeight="1" x14ac:dyDescent="0.3">
      <c r="A1527" s="5">
        <v>42817</v>
      </c>
      <c r="B1527" s="12" t="str">
        <f t="shared" si="375"/>
        <v>March, 2017</v>
      </c>
      <c r="C1527" s="12" t="str">
        <f t="shared" si="376"/>
        <v>March, 2017´</v>
      </c>
      <c r="D1527" s="6" t="s">
        <v>37</v>
      </c>
      <c r="E1527" s="9" t="s">
        <v>1940</v>
      </c>
      <c r="F1527" s="6" t="s">
        <v>20</v>
      </c>
      <c r="G1527" s="6" t="s">
        <v>171</v>
      </c>
      <c r="H1527" s="6" t="s">
        <v>34</v>
      </c>
      <c r="I1527" s="6" t="s">
        <v>812</v>
      </c>
      <c r="J1527" s="6" t="s">
        <v>1272</v>
      </c>
      <c r="K1527" s="6" t="s">
        <v>1283</v>
      </c>
      <c r="L1527" s="7">
        <v>45984</v>
      </c>
      <c r="M1527" s="7">
        <v>45.98</v>
      </c>
      <c r="N1527" s="7">
        <v>166000</v>
      </c>
      <c r="O1527">
        <f t="shared" si="385"/>
        <v>3.6099512874043147</v>
      </c>
      <c r="P1527" t="str">
        <f t="shared" si="386"/>
        <v>Imidacloprid</v>
      </c>
      <c r="Q1527" t="str">
        <f>VLOOKUP(P1527,[1]Sheet1!$A$1:$C$40,2,FALSE)</f>
        <v>Nuprid</v>
      </c>
      <c r="R1527" t="str">
        <f>VLOOKUP(P1527,[1]Sheet1!$A$1:$C$40,3,FALSE)</f>
        <v>Insecticide</v>
      </c>
    </row>
    <row r="1528" spans="1:18" ht="22" customHeight="1" x14ac:dyDescent="0.3">
      <c r="A1528" s="2">
        <v>42817</v>
      </c>
      <c r="B1528" s="12" t="str">
        <f t="shared" si="375"/>
        <v>March, 2017</v>
      </c>
      <c r="C1528" s="12" t="str">
        <f t="shared" si="376"/>
        <v>March, 2017´</v>
      </c>
      <c r="D1528" s="3" t="s">
        <v>37</v>
      </c>
      <c r="E1528" s="13" t="s">
        <v>1940</v>
      </c>
      <c r="F1528" s="3" t="s">
        <v>20</v>
      </c>
      <c r="G1528" s="3" t="s">
        <v>80</v>
      </c>
      <c r="H1528" s="3" t="s">
        <v>81</v>
      </c>
      <c r="I1528" s="3" t="s">
        <v>812</v>
      </c>
      <c r="J1528" s="3" t="s">
        <v>82</v>
      </c>
      <c r="K1528" s="3" t="s">
        <v>1284</v>
      </c>
      <c r="L1528" s="4">
        <v>110440</v>
      </c>
      <c r="M1528" s="4">
        <v>110.44</v>
      </c>
      <c r="N1528" s="4">
        <v>353000</v>
      </c>
      <c r="O1528">
        <f t="shared" si="385"/>
        <v>3.1963056863455268</v>
      </c>
      <c r="P1528" t="str">
        <f>IF(ISNUMBER(SEARCH("TRITON",K1528)),"Surfactant",IF(ISNUMBER(SEARCH("DIMETHYLAMINE",K1528)),"Dimethylamine",IF(ISNUMBER(SEARCH("FLUAZINAN",K1528)),"Fluazinan","FIX IT")))</f>
        <v>Dimethylamine</v>
      </c>
      <c r="Q1528" t="str">
        <f>VLOOKUP(P1528,[1]Sheet1!$A$1:$C$40,2,FALSE)</f>
        <v>Not Identified</v>
      </c>
      <c r="R1528" t="str">
        <f>VLOOKUP(P1528,[1]Sheet1!$A$1:$C$40,3,FALSE)</f>
        <v>General Chemical</v>
      </c>
    </row>
    <row r="1529" spans="1:18" ht="22" customHeight="1" x14ac:dyDescent="0.3">
      <c r="A1529" s="5">
        <v>42814</v>
      </c>
      <c r="B1529" s="12" t="str">
        <f t="shared" si="375"/>
        <v>March, 2017</v>
      </c>
      <c r="C1529" s="12" t="str">
        <f t="shared" si="376"/>
        <v>March, 2017´</v>
      </c>
      <c r="D1529" s="6" t="s">
        <v>37</v>
      </c>
      <c r="E1529" s="9" t="s">
        <v>1940</v>
      </c>
      <c r="F1529" s="6" t="s">
        <v>20</v>
      </c>
      <c r="G1529" s="6" t="s">
        <v>111</v>
      </c>
      <c r="H1529" s="6" t="s">
        <v>434</v>
      </c>
      <c r="I1529" s="6" t="s">
        <v>15</v>
      </c>
      <c r="J1529" s="6" t="s">
        <v>113</v>
      </c>
      <c r="K1529" s="6" t="s">
        <v>1285</v>
      </c>
      <c r="L1529" s="7">
        <v>18430</v>
      </c>
      <c r="M1529" s="7">
        <v>18.43</v>
      </c>
      <c r="N1529" s="7">
        <v>380000</v>
      </c>
      <c r="O1529">
        <f t="shared" si="385"/>
        <v>20.618556701030929</v>
      </c>
      <c r="P1529" t="str">
        <f t="shared" ref="P1529:P1533" si="391">IF(ISNUMBER(SEARCH("CLORPIRIFOS",K1529)),"Chlorpyrifos",IF(ISNUMBER(SEARCH("TEBUCONAZOLE",K1529)),"Tebuconazole",IF(ISNUMBER(SEARCH("ACID",K1529)),"2,4-Dichlorophenoxyacetic acid",IF(ISNUMBER(SEARCH("ACETAMIPRID",K1529)),"Acetamiprid",IF(ISNUMBER(SEARCH("NUFURON",K1529)),"Metsulfuron",IF(ISNUMBER(SEARCH("MONOISOPROPYLAMINE",K1529)),"Isopropylamine","FIX IT"))))))</f>
        <v>2,4-Dichlorophenoxyacetic acid</v>
      </c>
      <c r="Q1529" t="str">
        <f>VLOOKUP(P1529,[1]Sheet1!$A$1:$C$40,2,FALSE)</f>
        <v>2,4 D</v>
      </c>
      <c r="R1529" t="str">
        <f>VLOOKUP(P1529,[1]Sheet1!$A$1:$C$40,3,FALSE)</f>
        <v>Herbicide</v>
      </c>
    </row>
    <row r="1530" spans="1:18" ht="22" customHeight="1" x14ac:dyDescent="0.3">
      <c r="A1530" s="2">
        <v>42814</v>
      </c>
      <c r="B1530" s="12" t="str">
        <f t="shared" si="375"/>
        <v>March, 2017</v>
      </c>
      <c r="C1530" s="12" t="str">
        <f t="shared" si="376"/>
        <v>March, 2017´</v>
      </c>
      <c r="D1530" s="3" t="s">
        <v>37</v>
      </c>
      <c r="E1530" s="13" t="s">
        <v>1940</v>
      </c>
      <c r="F1530" s="3" t="s">
        <v>20</v>
      </c>
      <c r="G1530" s="3" t="s">
        <v>111</v>
      </c>
      <c r="H1530" s="3" t="s">
        <v>434</v>
      </c>
      <c r="I1530" s="3" t="s">
        <v>15</v>
      </c>
      <c r="J1530" s="3" t="s">
        <v>113</v>
      </c>
      <c r="K1530" s="3" t="s">
        <v>1285</v>
      </c>
      <c r="L1530" s="4">
        <v>89004</v>
      </c>
      <c r="M1530" s="4">
        <v>89</v>
      </c>
      <c r="N1530" s="4">
        <v>1837000</v>
      </c>
      <c r="O1530">
        <f t="shared" si="385"/>
        <v>20.639521819244077</v>
      </c>
      <c r="P1530" t="str">
        <f t="shared" si="391"/>
        <v>2,4-Dichlorophenoxyacetic acid</v>
      </c>
      <c r="Q1530" t="str">
        <f>VLOOKUP(P1530,[1]Sheet1!$A$1:$C$40,2,FALSE)</f>
        <v>2,4 D</v>
      </c>
      <c r="R1530" t="str">
        <f>VLOOKUP(P1530,[1]Sheet1!$A$1:$C$40,3,FALSE)</f>
        <v>Herbicide</v>
      </c>
    </row>
    <row r="1531" spans="1:18" ht="22" customHeight="1" x14ac:dyDescent="0.3">
      <c r="A1531" s="5">
        <v>42812</v>
      </c>
      <c r="B1531" s="12" t="str">
        <f t="shared" si="375"/>
        <v>March, 2017</v>
      </c>
      <c r="C1531" s="12" t="str">
        <f t="shared" si="376"/>
        <v>March, 2017´</v>
      </c>
      <c r="D1531" s="6" t="s">
        <v>37</v>
      </c>
      <c r="E1531" s="9" t="s">
        <v>1940</v>
      </c>
      <c r="F1531" s="6" t="s">
        <v>20</v>
      </c>
      <c r="G1531" s="6" t="s">
        <v>498</v>
      </c>
      <c r="H1531" s="6" t="s">
        <v>14</v>
      </c>
      <c r="I1531" s="6" t="s">
        <v>15</v>
      </c>
      <c r="J1531" s="6" t="s">
        <v>190</v>
      </c>
      <c r="K1531" s="6" t="s">
        <v>1286</v>
      </c>
      <c r="L1531" s="7">
        <v>2604</v>
      </c>
      <c r="M1531" s="7">
        <v>2.6</v>
      </c>
      <c r="N1531" s="7">
        <v>19000</v>
      </c>
      <c r="O1531">
        <f t="shared" si="385"/>
        <v>7.2964669738863286</v>
      </c>
      <c r="P1531" s="11" t="s">
        <v>1919</v>
      </c>
      <c r="Q1531" t="str">
        <f>VLOOKUP(P1531,[1]Sheet1!$A$1:$C$40,2,FALSE)</f>
        <v>Not Identified</v>
      </c>
      <c r="R1531" t="str">
        <f>VLOOKUP(P1531,[1]Sheet1!$A$1:$C$40,3,FALSE)</f>
        <v>Herbicide</v>
      </c>
    </row>
    <row r="1532" spans="1:18" ht="22" customHeight="1" x14ac:dyDescent="0.3">
      <c r="A1532" s="2">
        <v>42812</v>
      </c>
      <c r="B1532" s="12" t="str">
        <f t="shared" si="375"/>
        <v>March, 2017</v>
      </c>
      <c r="C1532" s="12" t="str">
        <f t="shared" si="376"/>
        <v>March, 2017´</v>
      </c>
      <c r="D1532" s="3" t="s">
        <v>37</v>
      </c>
      <c r="E1532" s="13" t="s">
        <v>1940</v>
      </c>
      <c r="F1532" s="3" t="s">
        <v>20</v>
      </c>
      <c r="G1532" s="3" t="s">
        <v>498</v>
      </c>
      <c r="H1532" s="3" t="s">
        <v>14</v>
      </c>
      <c r="I1532" s="3" t="s">
        <v>15</v>
      </c>
      <c r="J1532" s="3" t="s">
        <v>190</v>
      </c>
      <c r="K1532" s="3" t="s">
        <v>1287</v>
      </c>
      <c r="L1532" s="4">
        <v>12958</v>
      </c>
      <c r="M1532" s="4">
        <v>12.96</v>
      </c>
      <c r="N1532" s="4">
        <v>94700</v>
      </c>
      <c r="O1532">
        <f t="shared" si="385"/>
        <v>7.3082265781756446</v>
      </c>
      <c r="P1532" s="11" t="s">
        <v>1919</v>
      </c>
      <c r="Q1532" t="str">
        <f>VLOOKUP(P1532,[1]Sheet1!$A$1:$C$40,2,FALSE)</f>
        <v>Not Identified</v>
      </c>
      <c r="R1532" t="str">
        <f>VLOOKUP(P1532,[1]Sheet1!$A$1:$C$40,3,FALSE)</f>
        <v>Herbicide</v>
      </c>
    </row>
    <row r="1533" spans="1:18" ht="22" customHeight="1" x14ac:dyDescent="0.3">
      <c r="A1533" s="5">
        <v>42810</v>
      </c>
      <c r="B1533" s="12" t="str">
        <f t="shared" si="375"/>
        <v>March, 2017</v>
      </c>
      <c r="C1533" s="12" t="str">
        <f t="shared" si="376"/>
        <v>March, 2017´</v>
      </c>
      <c r="D1533" s="6" t="s">
        <v>37</v>
      </c>
      <c r="E1533" s="9" t="s">
        <v>1940</v>
      </c>
      <c r="F1533" s="6" t="s">
        <v>20</v>
      </c>
      <c r="G1533" s="6" t="s">
        <v>579</v>
      </c>
      <c r="H1533" s="6" t="s">
        <v>28</v>
      </c>
      <c r="I1533" s="6" t="s">
        <v>21</v>
      </c>
      <c r="J1533" s="6" t="s">
        <v>29</v>
      </c>
      <c r="K1533" s="6" t="s">
        <v>1288</v>
      </c>
      <c r="L1533" s="7">
        <v>81840</v>
      </c>
      <c r="M1533" s="7">
        <v>81.84</v>
      </c>
      <c r="N1533" s="7">
        <v>1262000</v>
      </c>
      <c r="O1533">
        <f t="shared" si="385"/>
        <v>15.420332355816226</v>
      </c>
      <c r="P1533" t="str">
        <f t="shared" si="391"/>
        <v>2,4-Dichlorophenoxyacetic acid</v>
      </c>
      <c r="Q1533" t="str">
        <f>VLOOKUP(P1533,[1]Sheet1!$A$1:$C$40,2,FALSE)</f>
        <v>2,4 D</v>
      </c>
      <c r="R1533" t="str">
        <f>VLOOKUP(P1533,[1]Sheet1!$A$1:$C$40,3,FALSE)</f>
        <v>Herbicide</v>
      </c>
    </row>
    <row r="1534" spans="1:18" ht="22" customHeight="1" x14ac:dyDescent="0.3">
      <c r="A1534" s="2">
        <v>42810</v>
      </c>
      <c r="B1534" s="12" t="str">
        <f t="shared" si="375"/>
        <v>March, 2017</v>
      </c>
      <c r="C1534" s="12" t="str">
        <f t="shared" si="376"/>
        <v>March, 2017´</v>
      </c>
      <c r="D1534" s="3" t="s">
        <v>37</v>
      </c>
      <c r="E1534" s="13" t="s">
        <v>1940</v>
      </c>
      <c r="F1534" s="3" t="s">
        <v>20</v>
      </c>
      <c r="G1534" s="3" t="s">
        <v>967</v>
      </c>
      <c r="H1534" s="3" t="s">
        <v>968</v>
      </c>
      <c r="I1534" s="3" t="s">
        <v>21</v>
      </c>
      <c r="J1534" s="3" t="s">
        <v>969</v>
      </c>
      <c r="K1534" s="3" t="s">
        <v>1289</v>
      </c>
      <c r="L1534" s="4">
        <v>17337</v>
      </c>
      <c r="M1534" s="4">
        <v>17.34</v>
      </c>
      <c r="N1534" s="4">
        <v>110000</v>
      </c>
      <c r="O1534">
        <f t="shared" si="385"/>
        <v>6.3448116744534806</v>
      </c>
      <c r="P1534" s="11" t="s">
        <v>1928</v>
      </c>
      <c r="Q1534" t="str">
        <f>VLOOKUP(P1534,[1]Sheet1!$A$1:$C$40,2,FALSE)</f>
        <v>Not Identified</v>
      </c>
      <c r="R1534" t="str">
        <f>VLOOKUP(P1534,[1]Sheet1!$A$1:$C$40,3,FALSE)</f>
        <v>General Chemical</v>
      </c>
    </row>
    <row r="1535" spans="1:18" ht="22" customHeight="1" x14ac:dyDescent="0.3">
      <c r="A1535" s="5">
        <v>42810</v>
      </c>
      <c r="B1535" s="12" t="str">
        <f t="shared" si="375"/>
        <v>March, 2017</v>
      </c>
      <c r="C1535" s="12" t="str">
        <f t="shared" si="376"/>
        <v>March, 2017´</v>
      </c>
      <c r="D1535" s="6" t="s">
        <v>37</v>
      </c>
      <c r="E1535" s="9" t="s">
        <v>1940</v>
      </c>
      <c r="F1535" s="6" t="s">
        <v>408</v>
      </c>
      <c r="G1535" s="6" t="s">
        <v>38</v>
      </c>
      <c r="H1535" s="6" t="s">
        <v>43</v>
      </c>
      <c r="I1535" s="6" t="s">
        <v>15</v>
      </c>
      <c r="J1535" s="6" t="s">
        <v>1218</v>
      </c>
      <c r="K1535" s="6" t="s">
        <v>1290</v>
      </c>
      <c r="L1535" s="7">
        <v>19240</v>
      </c>
      <c r="M1535" s="7">
        <v>19.239999999999998</v>
      </c>
      <c r="N1535" s="7">
        <v>170000</v>
      </c>
      <c r="O1535">
        <f t="shared" si="385"/>
        <v>8.8357588357588366</v>
      </c>
      <c r="P1535" t="str">
        <f t="shared" si="386"/>
        <v>Imidacloprid</v>
      </c>
      <c r="Q1535" t="str">
        <f>VLOOKUP(P1535,[1]Sheet1!$A$1:$C$40,2,FALSE)</f>
        <v>Nuprid</v>
      </c>
      <c r="R1535" t="str">
        <f>VLOOKUP(P1535,[1]Sheet1!$A$1:$C$40,3,FALSE)</f>
        <v>Insecticide</v>
      </c>
    </row>
    <row r="1536" spans="1:18" ht="22" customHeight="1" x14ac:dyDescent="0.3">
      <c r="A1536" s="2">
        <v>42810</v>
      </c>
      <c r="B1536" s="12" t="str">
        <f t="shared" si="375"/>
        <v>March, 2017</v>
      </c>
      <c r="C1536" s="12" t="str">
        <f t="shared" si="376"/>
        <v>March, 2017´</v>
      </c>
      <c r="D1536" s="3" t="s">
        <v>37</v>
      </c>
      <c r="E1536" s="13" t="s">
        <v>1940</v>
      </c>
      <c r="F1536" s="3" t="s">
        <v>20</v>
      </c>
      <c r="G1536" s="3" t="s">
        <v>38</v>
      </c>
      <c r="H1536" s="3" t="s">
        <v>43</v>
      </c>
      <c r="I1536" s="3" t="s">
        <v>812</v>
      </c>
      <c r="J1536" s="3" t="s">
        <v>1218</v>
      </c>
      <c r="K1536" s="3" t="s">
        <v>1291</v>
      </c>
      <c r="L1536" s="4">
        <v>41980</v>
      </c>
      <c r="M1536" s="4">
        <v>41.98</v>
      </c>
      <c r="N1536" s="4">
        <v>371000</v>
      </c>
      <c r="O1536">
        <f t="shared" si="385"/>
        <v>8.8375416865173886</v>
      </c>
      <c r="P1536" t="str">
        <f t="shared" si="386"/>
        <v>Cyhalothrin</v>
      </c>
      <c r="Q1536" t="str">
        <f>VLOOKUP(P1536,[1]Sheet1!$A$1:$C$40,2,FALSE)</f>
        <v>Kaiso</v>
      </c>
      <c r="R1536" t="str">
        <f>VLOOKUP(P1536,[1]Sheet1!$A$1:$C$40,3,FALSE)</f>
        <v>Pesticide</v>
      </c>
    </row>
    <row r="1537" spans="1:18" ht="22" customHeight="1" x14ac:dyDescent="0.3">
      <c r="A1537" s="5">
        <v>42810</v>
      </c>
      <c r="B1537" s="12" t="str">
        <f t="shared" si="375"/>
        <v>March, 2017</v>
      </c>
      <c r="C1537" s="12" t="str">
        <f t="shared" si="376"/>
        <v>March, 2017´</v>
      </c>
      <c r="D1537" s="6" t="s">
        <v>37</v>
      </c>
      <c r="E1537" s="9" t="s">
        <v>1940</v>
      </c>
      <c r="F1537" s="6" t="s">
        <v>20</v>
      </c>
      <c r="G1537" s="6" t="s">
        <v>111</v>
      </c>
      <c r="H1537" s="6" t="s">
        <v>434</v>
      </c>
      <c r="I1537" s="6" t="s">
        <v>15</v>
      </c>
      <c r="J1537" s="6" t="s">
        <v>113</v>
      </c>
      <c r="K1537" s="6" t="s">
        <v>1292</v>
      </c>
      <c r="L1537" s="7">
        <v>55289</v>
      </c>
      <c r="M1537" s="7">
        <v>55.29</v>
      </c>
      <c r="N1537" s="7">
        <v>1141000</v>
      </c>
      <c r="O1537">
        <f t="shared" si="385"/>
        <v>20.637016404709797</v>
      </c>
      <c r="P1537" t="str">
        <f t="shared" ref="P1537:P1549" si="392">IF(ISNUMBER(SEARCH("CLORPIRIFOS",K1537)),"Chlorpyrifos",IF(ISNUMBER(SEARCH("TEBUCONAZOLE",K1537)),"Tebuconazole",IF(ISNUMBER(SEARCH("ACID",K1537)),"2,4-Dichlorophenoxyacetic acid",IF(ISNUMBER(SEARCH("ACETAMIPRID",K1537)),"Acetamiprid",IF(ISNUMBER(SEARCH("NUFURON",K1537)),"Metsulfuron",IF(ISNUMBER(SEARCH("MONOISOPROPYLAMINE",K1537)),"Isopropylamine","FIX IT"))))))</f>
        <v>2,4-Dichlorophenoxyacetic acid</v>
      </c>
      <c r="Q1537" t="str">
        <f>VLOOKUP(P1537,[1]Sheet1!$A$1:$C$40,2,FALSE)</f>
        <v>2,4 D</v>
      </c>
      <c r="R1537" t="str">
        <f>VLOOKUP(P1537,[1]Sheet1!$A$1:$C$40,3,FALSE)</f>
        <v>Herbicide</v>
      </c>
    </row>
    <row r="1538" spans="1:18" ht="22" customHeight="1" x14ac:dyDescent="0.3">
      <c r="A1538" s="2">
        <v>42809</v>
      </c>
      <c r="B1538" s="12" t="str">
        <f t="shared" si="375"/>
        <v>March, 2017</v>
      </c>
      <c r="C1538" s="12" t="str">
        <f t="shared" si="376"/>
        <v>March, 2017´</v>
      </c>
      <c r="D1538" s="3" t="s">
        <v>37</v>
      </c>
      <c r="E1538" s="13" t="s">
        <v>1940</v>
      </c>
      <c r="F1538" s="3" t="s">
        <v>20</v>
      </c>
      <c r="G1538" s="3" t="s">
        <v>449</v>
      </c>
      <c r="H1538" s="3" t="s">
        <v>73</v>
      </c>
      <c r="I1538" s="3" t="s">
        <v>812</v>
      </c>
      <c r="J1538" s="3" t="s">
        <v>102</v>
      </c>
      <c r="K1538" s="3" t="s">
        <v>1047</v>
      </c>
      <c r="L1538" s="4">
        <v>100923</v>
      </c>
      <c r="M1538" s="4">
        <v>100.92</v>
      </c>
      <c r="N1538" s="4">
        <v>481000</v>
      </c>
      <c r="O1538">
        <f t="shared" si="385"/>
        <v>4.7660097301903432</v>
      </c>
      <c r="P1538" t="str">
        <f t="shared" si="392"/>
        <v>Isopropylamine</v>
      </c>
      <c r="Q1538" t="str">
        <f>VLOOKUP(P1538,[1]Sheet1!$A$1:$C$40,2,FALSE)</f>
        <v>Not Identified</v>
      </c>
      <c r="R1538" t="str">
        <f>VLOOKUP(P1538,[1]Sheet1!$A$1:$C$40,3,FALSE)</f>
        <v>General Chemical</v>
      </c>
    </row>
    <row r="1539" spans="1:18" ht="22" customHeight="1" x14ac:dyDescent="0.3">
      <c r="A1539" s="5">
        <v>42809</v>
      </c>
      <c r="B1539" s="12" t="str">
        <f t="shared" ref="B1539:B1602" si="393">TEXT(A1539,"MMMM, YYYY")</f>
        <v>March, 2017</v>
      </c>
      <c r="C1539" s="12" t="str">
        <f t="shared" ref="C1539:C1602" si="394">B1539&amp;"´"</f>
        <v>March, 2017´</v>
      </c>
      <c r="D1539" s="6" t="s">
        <v>37</v>
      </c>
      <c r="E1539" s="9" t="s">
        <v>1940</v>
      </c>
      <c r="F1539" s="6" t="s">
        <v>20</v>
      </c>
      <c r="G1539" s="6" t="s">
        <v>407</v>
      </c>
      <c r="H1539" s="6" t="s">
        <v>73</v>
      </c>
      <c r="I1539" s="6" t="s">
        <v>926</v>
      </c>
      <c r="J1539" s="6" t="s">
        <v>102</v>
      </c>
      <c r="K1539" s="6" t="s">
        <v>1293</v>
      </c>
      <c r="L1539" s="7">
        <v>100796</v>
      </c>
      <c r="M1539" s="7">
        <v>100.8</v>
      </c>
      <c r="N1539" s="7">
        <v>480000</v>
      </c>
      <c r="O1539">
        <f t="shared" si="385"/>
        <v>4.7620937338783289</v>
      </c>
      <c r="P1539" t="str">
        <f t="shared" ref="P1539:P1540" si="395">IF(ISNUMBER(SEARCH("CIPERMET",K1539)),"Cypermethrin",IF(ISNUMBER(SEARCH("MANFIL",K1539)),"Mancozeb",IF(ISNUMBER(SEARCH("ISOPROPYLAMINE",K1539)),"Isopropylamine",IF(ISNUMBER(SEARCH("CARBENDAZIN",K1539)),"Carbendazin",IF(ISNUMBER(SEARCH("CHLORPYRIFOS",K1539)),"Chlorpyrifos","FIX IT")))))</f>
        <v>Isopropylamine</v>
      </c>
      <c r="Q1539" t="str">
        <f>VLOOKUP(P1539,[1]Sheet1!$A$1:$C$40,2,FALSE)</f>
        <v>Not Identified</v>
      </c>
      <c r="R1539" t="str">
        <f>VLOOKUP(P1539,[1]Sheet1!$A$1:$C$40,3,FALSE)</f>
        <v>General Chemical</v>
      </c>
    </row>
    <row r="1540" spans="1:18" ht="22" customHeight="1" x14ac:dyDescent="0.3">
      <c r="A1540" s="2">
        <v>42809</v>
      </c>
      <c r="B1540" s="12" t="str">
        <f t="shared" si="393"/>
        <v>March, 2017</v>
      </c>
      <c r="C1540" s="12" t="str">
        <f t="shared" si="394"/>
        <v>March, 2017´</v>
      </c>
      <c r="D1540" s="3" t="s">
        <v>37</v>
      </c>
      <c r="E1540" s="13" t="s">
        <v>1940</v>
      </c>
      <c r="F1540" s="3" t="s">
        <v>20</v>
      </c>
      <c r="G1540" s="3" t="s">
        <v>407</v>
      </c>
      <c r="H1540" s="3" t="s">
        <v>73</v>
      </c>
      <c r="I1540" s="3" t="s">
        <v>926</v>
      </c>
      <c r="J1540" s="3" t="s">
        <v>82</v>
      </c>
      <c r="K1540" s="3" t="s">
        <v>1294</v>
      </c>
      <c r="L1540" s="4">
        <v>14406</v>
      </c>
      <c r="M1540" s="4">
        <v>14.41</v>
      </c>
      <c r="N1540" s="4">
        <v>43300</v>
      </c>
      <c r="O1540">
        <f t="shared" si="385"/>
        <v>3.0056920727474665</v>
      </c>
      <c r="P1540" t="str">
        <f t="shared" si="395"/>
        <v>Isopropylamine</v>
      </c>
      <c r="Q1540" t="str">
        <f>VLOOKUP(P1540,[1]Sheet1!$A$1:$C$40,2,FALSE)</f>
        <v>Not Identified</v>
      </c>
      <c r="R1540" t="str">
        <f>VLOOKUP(P1540,[1]Sheet1!$A$1:$C$40,3,FALSE)</f>
        <v>General Chemical</v>
      </c>
    </row>
    <row r="1541" spans="1:18" ht="22" customHeight="1" x14ac:dyDescent="0.3">
      <c r="A1541" s="5">
        <v>42807</v>
      </c>
      <c r="B1541" s="12" t="str">
        <f t="shared" si="393"/>
        <v>March, 2017</v>
      </c>
      <c r="C1541" s="12" t="str">
        <f t="shared" si="394"/>
        <v>March, 2017´</v>
      </c>
      <c r="D1541" s="6" t="s">
        <v>37</v>
      </c>
      <c r="E1541" s="9" t="s">
        <v>1940</v>
      </c>
      <c r="F1541" s="6" t="s">
        <v>20</v>
      </c>
      <c r="G1541" s="6" t="s">
        <v>42</v>
      </c>
      <c r="H1541" s="6" t="s">
        <v>43</v>
      </c>
      <c r="I1541" s="6" t="s">
        <v>926</v>
      </c>
      <c r="J1541" s="6" t="s">
        <v>44</v>
      </c>
      <c r="K1541" s="6" t="s">
        <v>1295</v>
      </c>
      <c r="L1541" s="7">
        <v>42365</v>
      </c>
      <c r="M1541" s="7">
        <v>42.37</v>
      </c>
      <c r="N1541" s="7">
        <v>1136000</v>
      </c>
      <c r="O1541">
        <f t="shared" si="385"/>
        <v>26.81458751327747</v>
      </c>
      <c r="P1541" t="str">
        <f t="shared" si="392"/>
        <v>Chlorpyrifos</v>
      </c>
      <c r="Q1541" t="str">
        <f>VLOOKUP(P1541,[1]Sheet1!$A$1:$C$40,2,FALSE)</f>
        <v>Agripec</v>
      </c>
      <c r="R1541" t="str">
        <f>VLOOKUP(P1541,[1]Sheet1!$A$1:$C$40,3,FALSE)</f>
        <v>Pesticide</v>
      </c>
    </row>
    <row r="1542" spans="1:18" ht="22" customHeight="1" x14ac:dyDescent="0.3">
      <c r="A1542" s="2">
        <v>42803</v>
      </c>
      <c r="B1542" s="12" t="str">
        <f t="shared" si="393"/>
        <v>March, 2017</v>
      </c>
      <c r="C1542" s="12" t="str">
        <f t="shared" si="394"/>
        <v>March, 2017´</v>
      </c>
      <c r="D1542" s="3" t="s">
        <v>37</v>
      </c>
      <c r="E1542" s="13" t="s">
        <v>1940</v>
      </c>
      <c r="F1542" s="3" t="s">
        <v>408</v>
      </c>
      <c r="G1542" s="3" t="s">
        <v>242</v>
      </c>
      <c r="H1542" s="3" t="s">
        <v>243</v>
      </c>
      <c r="I1542" s="3" t="s">
        <v>15</v>
      </c>
      <c r="J1542" s="3" t="s">
        <v>280</v>
      </c>
      <c r="K1542" s="3" t="s">
        <v>1296</v>
      </c>
      <c r="L1542" s="4">
        <v>130843.99</v>
      </c>
      <c r="M1542" s="4">
        <v>130.84</v>
      </c>
      <c r="N1542" s="4">
        <v>543000</v>
      </c>
      <c r="O1542">
        <f t="shared" si="385"/>
        <v>4.1499804461786898</v>
      </c>
      <c r="P1542" t="str">
        <f>IF(ISNUMBER(SEARCH("XYLENE",K1542)),"Xylene",IF(ISNUMBER(SEARCH("PARAQUAT",K1542)),"Paraquat",IF(ISNUMBER(SEARCH("LUFENURON",K1542)),"Lufenuron",IF(ISNUMBER(SEARCH("CLETHODIM",K1542)),"Clethodim",IF(ISNUMBER(SEARCH("ABAMECTIN",K1542)),"Abamectin")))))</f>
        <v>Paraquat</v>
      </c>
      <c r="Q1542" t="str">
        <f>VLOOKUP(P1542,[1]Sheet1!$A$1:$C$40,2,FALSE)</f>
        <v>Nuquat</v>
      </c>
      <c r="R1542" t="str">
        <f>VLOOKUP(P1542,[1]Sheet1!$A$1:$C$40,3,FALSE)</f>
        <v>Herbicide</v>
      </c>
    </row>
    <row r="1543" spans="1:18" ht="22" customHeight="1" x14ac:dyDescent="0.3">
      <c r="A1543" s="5">
        <v>42802</v>
      </c>
      <c r="B1543" s="12" t="str">
        <f t="shared" si="393"/>
        <v>March, 2017</v>
      </c>
      <c r="C1543" s="12" t="str">
        <f t="shared" si="394"/>
        <v>March, 2017´</v>
      </c>
      <c r="D1543" s="6" t="s">
        <v>37</v>
      </c>
      <c r="E1543" s="9" t="s">
        <v>1940</v>
      </c>
      <c r="F1543" s="6" t="s">
        <v>20</v>
      </c>
      <c r="G1543" s="6" t="s">
        <v>407</v>
      </c>
      <c r="H1543" s="6" t="s">
        <v>73</v>
      </c>
      <c r="I1543" s="6" t="s">
        <v>926</v>
      </c>
      <c r="J1543" s="6" t="s">
        <v>102</v>
      </c>
      <c r="K1543" s="6" t="s">
        <v>1297</v>
      </c>
      <c r="L1543" s="7">
        <v>86635</v>
      </c>
      <c r="M1543" s="7">
        <v>86.64</v>
      </c>
      <c r="N1543" s="7">
        <v>413000</v>
      </c>
      <c r="O1543">
        <f t="shared" si="385"/>
        <v>4.767126450049056</v>
      </c>
      <c r="P1543" t="str">
        <f t="shared" si="392"/>
        <v>Isopropylamine</v>
      </c>
      <c r="Q1543" t="str">
        <f>VLOOKUP(P1543,[1]Sheet1!$A$1:$C$40,2,FALSE)</f>
        <v>Not Identified</v>
      </c>
      <c r="R1543" t="str">
        <f>VLOOKUP(P1543,[1]Sheet1!$A$1:$C$40,3,FALSE)</f>
        <v>General Chemical</v>
      </c>
    </row>
    <row r="1544" spans="1:18" ht="22" customHeight="1" x14ac:dyDescent="0.3">
      <c r="A1544" s="2">
        <v>42796</v>
      </c>
      <c r="B1544" s="12" t="str">
        <f t="shared" si="393"/>
        <v>March, 2017</v>
      </c>
      <c r="C1544" s="12" t="str">
        <f t="shared" si="394"/>
        <v>March, 2017´</v>
      </c>
      <c r="D1544" s="3" t="s">
        <v>37</v>
      </c>
      <c r="E1544" s="13" t="s">
        <v>1940</v>
      </c>
      <c r="F1544" s="3" t="s">
        <v>20</v>
      </c>
      <c r="G1544" s="3" t="s">
        <v>378</v>
      </c>
      <c r="H1544" s="3" t="s">
        <v>14</v>
      </c>
      <c r="I1544" s="3" t="s">
        <v>812</v>
      </c>
      <c r="J1544" s="3" t="s">
        <v>31</v>
      </c>
      <c r="K1544" s="3" t="s">
        <v>1298</v>
      </c>
      <c r="L1544" s="4">
        <v>14840</v>
      </c>
      <c r="M1544" s="4">
        <v>14.84</v>
      </c>
      <c r="N1544" s="4">
        <v>188000</v>
      </c>
      <c r="O1544">
        <f t="shared" si="385"/>
        <v>12.668463611859838</v>
      </c>
      <c r="P1544" t="str">
        <f t="shared" si="392"/>
        <v>Tebuconazole</v>
      </c>
      <c r="Q1544" t="str">
        <f>VLOOKUP(P1544,[1]Sheet1!$A$1:$C$40,2,FALSE)</f>
        <v>Torque</v>
      </c>
      <c r="R1544" t="str">
        <f>VLOOKUP(P1544,[1]Sheet1!$A$1:$C$40,3,FALSE)</f>
        <v>Fungicide</v>
      </c>
    </row>
    <row r="1545" spans="1:18" ht="22" customHeight="1" x14ac:dyDescent="0.3">
      <c r="A1545" s="5">
        <v>42796</v>
      </c>
      <c r="B1545" s="12" t="str">
        <f t="shared" si="393"/>
        <v>March, 2017</v>
      </c>
      <c r="C1545" s="12" t="str">
        <f t="shared" si="394"/>
        <v>March, 2017´</v>
      </c>
      <c r="D1545" s="6" t="s">
        <v>37</v>
      </c>
      <c r="E1545" s="9" t="s">
        <v>1940</v>
      </c>
      <c r="F1545" s="6" t="s">
        <v>20</v>
      </c>
      <c r="G1545" s="6" t="s">
        <v>80</v>
      </c>
      <c r="H1545" s="6" t="s">
        <v>81</v>
      </c>
      <c r="I1545" s="6" t="s">
        <v>926</v>
      </c>
      <c r="J1545" s="6" t="s">
        <v>82</v>
      </c>
      <c r="K1545" s="6" t="s">
        <v>1299</v>
      </c>
      <c r="L1545" s="7">
        <v>94460</v>
      </c>
      <c r="M1545" s="7">
        <v>94.46</v>
      </c>
      <c r="N1545" s="7">
        <v>302000</v>
      </c>
      <c r="O1545">
        <f t="shared" si="385"/>
        <v>3.1971204742748252</v>
      </c>
      <c r="P1545" t="str">
        <f>IF(ISNUMBER(SEARCH("TRITON",K1545)),"Surfactant",IF(ISNUMBER(SEARCH("DIMETHYLAMINE",K1545)),"Dimethylamine",IF(ISNUMBER(SEARCH("FLUAZINAN",K1545)),"Fluazinan","FIX IT")))</f>
        <v>Dimethylamine</v>
      </c>
      <c r="Q1545" t="str">
        <f>VLOOKUP(P1545,[1]Sheet1!$A$1:$C$40,2,FALSE)</f>
        <v>Not Identified</v>
      </c>
      <c r="R1545" t="str">
        <f>VLOOKUP(P1545,[1]Sheet1!$A$1:$C$40,3,FALSE)</f>
        <v>General Chemical</v>
      </c>
    </row>
    <row r="1546" spans="1:18" ht="22" customHeight="1" x14ac:dyDescent="0.3">
      <c r="A1546" s="2">
        <v>42796</v>
      </c>
      <c r="B1546" s="12" t="str">
        <f t="shared" si="393"/>
        <v>March, 2017</v>
      </c>
      <c r="C1546" s="12" t="str">
        <f t="shared" si="394"/>
        <v>March, 2017´</v>
      </c>
      <c r="D1546" s="3" t="s">
        <v>37</v>
      </c>
      <c r="E1546" s="13" t="s">
        <v>1940</v>
      </c>
      <c r="F1546" s="3" t="s">
        <v>20</v>
      </c>
      <c r="G1546" s="3" t="s">
        <v>378</v>
      </c>
      <c r="H1546" s="3" t="s">
        <v>14</v>
      </c>
      <c r="I1546" s="3" t="s">
        <v>812</v>
      </c>
      <c r="J1546" s="3" t="s">
        <v>31</v>
      </c>
      <c r="K1546" s="3" t="s">
        <v>1300</v>
      </c>
      <c r="L1546" s="4">
        <v>10450</v>
      </c>
      <c r="M1546" s="4">
        <v>10.45</v>
      </c>
      <c r="N1546" s="4">
        <v>133000</v>
      </c>
      <c r="O1546">
        <f t="shared" si="385"/>
        <v>12.727272727272727</v>
      </c>
      <c r="P1546" t="str">
        <f t="shared" si="392"/>
        <v>Tebuconazole</v>
      </c>
      <c r="Q1546" t="str">
        <f>VLOOKUP(P1546,[1]Sheet1!$A$1:$C$40,2,FALSE)</f>
        <v>Torque</v>
      </c>
      <c r="R1546" t="str">
        <f>VLOOKUP(P1546,[1]Sheet1!$A$1:$C$40,3,FALSE)</f>
        <v>Fungicide</v>
      </c>
    </row>
    <row r="1547" spans="1:18" ht="22" customHeight="1" x14ac:dyDescent="0.3">
      <c r="A1547" s="5">
        <v>42796</v>
      </c>
      <c r="B1547" s="12" t="str">
        <f t="shared" si="393"/>
        <v>March, 2017</v>
      </c>
      <c r="C1547" s="12" t="str">
        <f t="shared" si="394"/>
        <v>March, 2017´</v>
      </c>
      <c r="D1547" s="6" t="s">
        <v>37</v>
      </c>
      <c r="E1547" s="9" t="s">
        <v>1940</v>
      </c>
      <c r="F1547" s="6" t="s">
        <v>20</v>
      </c>
      <c r="G1547" s="6" t="s">
        <v>579</v>
      </c>
      <c r="H1547" s="6" t="s">
        <v>28</v>
      </c>
      <c r="I1547" s="6" t="s">
        <v>21</v>
      </c>
      <c r="J1547" s="6" t="s">
        <v>29</v>
      </c>
      <c r="K1547" s="6" t="s">
        <v>1301</v>
      </c>
      <c r="L1547" s="7">
        <v>122760</v>
      </c>
      <c r="M1547" s="7">
        <v>122.76</v>
      </c>
      <c r="N1547" s="7">
        <v>1894000</v>
      </c>
      <c r="O1547">
        <f t="shared" si="385"/>
        <v>15.428478331704138</v>
      </c>
      <c r="P1547" t="str">
        <f t="shared" si="392"/>
        <v>2,4-Dichlorophenoxyacetic acid</v>
      </c>
      <c r="Q1547" t="str">
        <f>VLOOKUP(P1547,[1]Sheet1!$A$1:$C$40,2,FALSE)</f>
        <v>2,4 D</v>
      </c>
      <c r="R1547" t="str">
        <f>VLOOKUP(P1547,[1]Sheet1!$A$1:$C$40,3,FALSE)</f>
        <v>Herbicide</v>
      </c>
    </row>
    <row r="1548" spans="1:18" ht="22" customHeight="1" x14ac:dyDescent="0.3">
      <c r="A1548" s="2">
        <v>42796</v>
      </c>
      <c r="B1548" s="12" t="str">
        <f t="shared" si="393"/>
        <v>March, 2017</v>
      </c>
      <c r="C1548" s="12" t="str">
        <f t="shared" si="394"/>
        <v>March, 2017´</v>
      </c>
      <c r="D1548" s="3" t="s">
        <v>37</v>
      </c>
      <c r="E1548" s="13" t="s">
        <v>1940</v>
      </c>
      <c r="F1548" s="3" t="s">
        <v>20</v>
      </c>
      <c r="G1548" s="3" t="s">
        <v>80</v>
      </c>
      <c r="H1548" s="3" t="s">
        <v>81</v>
      </c>
      <c r="I1548" s="3" t="s">
        <v>926</v>
      </c>
      <c r="J1548" s="3" t="s">
        <v>82</v>
      </c>
      <c r="K1548" s="3" t="s">
        <v>1302</v>
      </c>
      <c r="L1548" s="4">
        <v>93940</v>
      </c>
      <c r="M1548" s="4">
        <v>93.94</v>
      </c>
      <c r="N1548" s="4">
        <v>301000</v>
      </c>
      <c r="O1548">
        <f t="shared" si="385"/>
        <v>3.2041728763040238</v>
      </c>
      <c r="P1548" t="str">
        <f t="shared" ref="P1548" si="396">IF(ISNUMBER(SEARCH("TRITON",K1548)),"Surfactant",IF(ISNUMBER(SEARCH("DIMETHYLAMINE",K1548)),"Dimethylamine",IF(ISNUMBER(SEARCH("FLUAZINAN",K1548)),"Fluazinan","FIX IT")))</f>
        <v>Dimethylamine</v>
      </c>
      <c r="Q1548" t="str">
        <f>VLOOKUP(P1548,[1]Sheet1!$A$1:$C$40,2,FALSE)</f>
        <v>Not Identified</v>
      </c>
      <c r="R1548" t="str">
        <f>VLOOKUP(P1548,[1]Sheet1!$A$1:$C$40,3,FALSE)</f>
        <v>General Chemical</v>
      </c>
    </row>
    <row r="1549" spans="1:18" ht="22" customHeight="1" x14ac:dyDescent="0.3">
      <c r="A1549" s="2">
        <v>42793</v>
      </c>
      <c r="B1549" s="12" t="str">
        <f t="shared" si="393"/>
        <v>February, 2017</v>
      </c>
      <c r="C1549" s="12" t="str">
        <f t="shared" si="394"/>
        <v>February, 2017´</v>
      </c>
      <c r="D1549" s="3" t="s">
        <v>37</v>
      </c>
      <c r="E1549" s="9" t="s">
        <v>1940</v>
      </c>
      <c r="F1549" s="3" t="s">
        <v>408</v>
      </c>
      <c r="G1549" s="3" t="s">
        <v>1050</v>
      </c>
      <c r="H1549" s="3" t="s">
        <v>14</v>
      </c>
      <c r="I1549" s="3" t="s">
        <v>15</v>
      </c>
      <c r="J1549" s="3" t="s">
        <v>18</v>
      </c>
      <c r="K1549" s="3" t="s">
        <v>1051</v>
      </c>
      <c r="L1549" s="4">
        <v>9072</v>
      </c>
      <c r="M1549" s="4">
        <v>9.07</v>
      </c>
      <c r="N1549" s="4">
        <v>38100</v>
      </c>
      <c r="O1549">
        <f t="shared" si="385"/>
        <v>4.1997354497354493</v>
      </c>
      <c r="P1549" t="str">
        <f t="shared" si="392"/>
        <v>Metsulfuron</v>
      </c>
      <c r="Q1549" t="str">
        <f>VLOOKUP(P1549,[1]Sheet1!$A$1:$C$40,2,FALSE)</f>
        <v>Nufuron</v>
      </c>
      <c r="R1549" t="str">
        <f>VLOOKUP(P1549,[1]Sheet1!$A$1:$C$40,3,FALSE)</f>
        <v>Herbicide</v>
      </c>
    </row>
    <row r="1550" spans="1:18" ht="22" customHeight="1" x14ac:dyDescent="0.3">
      <c r="A1550" s="5">
        <v>42793</v>
      </c>
      <c r="B1550" s="12" t="str">
        <f t="shared" si="393"/>
        <v>February, 2017</v>
      </c>
      <c r="C1550" s="12" t="str">
        <f t="shared" si="394"/>
        <v>February, 2017´</v>
      </c>
      <c r="D1550" s="6" t="s">
        <v>37</v>
      </c>
      <c r="E1550" s="13" t="s">
        <v>1940</v>
      </c>
      <c r="F1550" s="6" t="s">
        <v>20</v>
      </c>
      <c r="G1550" s="6" t="s">
        <v>568</v>
      </c>
      <c r="H1550" s="6" t="s">
        <v>14</v>
      </c>
      <c r="I1550" s="6" t="s">
        <v>926</v>
      </c>
      <c r="J1550" s="6" t="s">
        <v>569</v>
      </c>
      <c r="K1550" s="6" t="s">
        <v>1303</v>
      </c>
      <c r="L1550" s="7">
        <v>65160</v>
      </c>
      <c r="M1550" s="7">
        <v>65.16</v>
      </c>
      <c r="N1550" s="7">
        <v>550000</v>
      </c>
      <c r="O1550">
        <f t="shared" si="385"/>
        <v>8.4407612031921424</v>
      </c>
      <c r="P1550" s="11" t="s">
        <v>1923</v>
      </c>
      <c r="Q1550" t="str">
        <f>VLOOKUP(P1550,[1]Sheet1!$A$1:$C$40,2,FALSE)</f>
        <v>Not Identified</v>
      </c>
      <c r="R1550" t="str">
        <f>VLOOKUP(P1550,[1]Sheet1!$A$1:$C$40,3,FALSE)</f>
        <v>Herbicide</v>
      </c>
    </row>
    <row r="1551" spans="1:18" ht="22" customHeight="1" x14ac:dyDescent="0.3">
      <c r="A1551" s="2">
        <v>42793</v>
      </c>
      <c r="B1551" s="12" t="str">
        <f t="shared" si="393"/>
        <v>February, 2017</v>
      </c>
      <c r="C1551" s="12" t="str">
        <f t="shared" si="394"/>
        <v>February, 2017´</v>
      </c>
      <c r="D1551" s="3" t="s">
        <v>37</v>
      </c>
      <c r="E1551" s="9" t="s">
        <v>1940</v>
      </c>
      <c r="F1551" s="3" t="s">
        <v>408</v>
      </c>
      <c r="G1551" s="3" t="s">
        <v>378</v>
      </c>
      <c r="H1551" s="3" t="s">
        <v>14</v>
      </c>
      <c r="I1551" s="3" t="s">
        <v>15</v>
      </c>
      <c r="J1551" s="3" t="s">
        <v>16</v>
      </c>
      <c r="K1551" s="3" t="s">
        <v>1304</v>
      </c>
      <c r="L1551" s="4">
        <v>34830</v>
      </c>
      <c r="M1551" s="4">
        <v>34.83</v>
      </c>
      <c r="N1551" s="4">
        <v>755000</v>
      </c>
      <c r="O1551">
        <f t="shared" si="385"/>
        <v>21.676715475165089</v>
      </c>
      <c r="P1551" t="str">
        <f t="shared" si="386"/>
        <v>Imazethapyr</v>
      </c>
      <c r="Q1551" t="str">
        <f>VLOOKUP(P1551,[1]Sheet1!$A$1:$C$40,2,FALSE)</f>
        <v>Kyte</v>
      </c>
      <c r="R1551" t="str">
        <f>VLOOKUP(P1551,[1]Sheet1!$A$1:$C$40,3,FALSE)</f>
        <v>Herbicide</v>
      </c>
    </row>
    <row r="1552" spans="1:18" ht="22" customHeight="1" x14ac:dyDescent="0.3">
      <c r="A1552" s="5">
        <v>42789</v>
      </c>
      <c r="B1552" s="12" t="str">
        <f t="shared" si="393"/>
        <v>February, 2017</v>
      </c>
      <c r="C1552" s="12" t="str">
        <f t="shared" si="394"/>
        <v>February, 2017´</v>
      </c>
      <c r="D1552" s="6" t="s">
        <v>37</v>
      </c>
      <c r="E1552" s="13" t="s">
        <v>1940</v>
      </c>
      <c r="F1552" s="6" t="s">
        <v>20</v>
      </c>
      <c r="G1552" s="6" t="s">
        <v>579</v>
      </c>
      <c r="H1552" s="6" t="s">
        <v>28</v>
      </c>
      <c r="I1552" s="6" t="s">
        <v>21</v>
      </c>
      <c r="J1552" s="6" t="s">
        <v>29</v>
      </c>
      <c r="K1552" s="6" t="s">
        <v>1305</v>
      </c>
      <c r="L1552" s="7">
        <v>102300</v>
      </c>
      <c r="M1552" s="7">
        <v>102.3</v>
      </c>
      <c r="N1552" s="7">
        <v>1582000</v>
      </c>
      <c r="O1552">
        <f t="shared" si="385"/>
        <v>15.464320625610949</v>
      </c>
      <c r="P1552" t="str">
        <f t="shared" ref="P1552:P1553" si="397">IF(ISNUMBER(SEARCH("CLORPIRIFOS",K1552)),"Chlorpyrifos",IF(ISNUMBER(SEARCH("TEBUCONAZOLE",K1552)),"Tebuconazole",IF(ISNUMBER(SEARCH("ACID",K1552)),"2,4-Dichlorophenoxyacetic acid",IF(ISNUMBER(SEARCH("ACETAMIPRID",K1552)),"Acetamiprid",IF(ISNUMBER(SEARCH("NUFURON",K1552)),"Metsulfuron",IF(ISNUMBER(SEARCH("MONOISOPROPYLAMINE",K1552)),"Isopropylamine","FIX IT"))))))</f>
        <v>2,4-Dichlorophenoxyacetic acid</v>
      </c>
      <c r="Q1552" t="str">
        <f>VLOOKUP(P1552,[1]Sheet1!$A$1:$C$40,2,FALSE)</f>
        <v>2,4 D</v>
      </c>
      <c r="R1552" t="str">
        <f>VLOOKUP(P1552,[1]Sheet1!$A$1:$C$40,3,FALSE)</f>
        <v>Herbicide</v>
      </c>
    </row>
    <row r="1553" spans="1:18" ht="22" customHeight="1" x14ac:dyDescent="0.3">
      <c r="A1553" s="2">
        <v>42789</v>
      </c>
      <c r="B1553" s="12" t="str">
        <f t="shared" si="393"/>
        <v>February, 2017</v>
      </c>
      <c r="C1553" s="12" t="str">
        <f t="shared" si="394"/>
        <v>February, 2017´</v>
      </c>
      <c r="D1553" s="3" t="s">
        <v>37</v>
      </c>
      <c r="E1553" s="9" t="s">
        <v>1940</v>
      </c>
      <c r="F1553" s="3" t="s">
        <v>20</v>
      </c>
      <c r="G1553" s="3" t="s">
        <v>579</v>
      </c>
      <c r="H1553" s="3" t="s">
        <v>28</v>
      </c>
      <c r="I1553" s="3" t="s">
        <v>21</v>
      </c>
      <c r="J1553" s="3" t="s">
        <v>29</v>
      </c>
      <c r="K1553" s="3" t="s">
        <v>1306</v>
      </c>
      <c r="L1553" s="4">
        <v>102300</v>
      </c>
      <c r="M1553" s="4">
        <v>102.3</v>
      </c>
      <c r="N1553" s="4">
        <v>1582000</v>
      </c>
      <c r="O1553">
        <f t="shared" si="385"/>
        <v>15.464320625610949</v>
      </c>
      <c r="P1553" t="str">
        <f t="shared" si="397"/>
        <v>2,4-Dichlorophenoxyacetic acid</v>
      </c>
      <c r="Q1553" t="str">
        <f>VLOOKUP(P1553,[1]Sheet1!$A$1:$C$40,2,FALSE)</f>
        <v>2,4 D</v>
      </c>
      <c r="R1553" t="str">
        <f>VLOOKUP(P1553,[1]Sheet1!$A$1:$C$40,3,FALSE)</f>
        <v>Herbicide</v>
      </c>
    </row>
    <row r="1554" spans="1:18" ht="22" customHeight="1" x14ac:dyDescent="0.3">
      <c r="A1554" s="5">
        <v>42788</v>
      </c>
      <c r="B1554" s="12" t="str">
        <f t="shared" si="393"/>
        <v>February, 2017</v>
      </c>
      <c r="C1554" s="12" t="str">
        <f t="shared" si="394"/>
        <v>February, 2017´</v>
      </c>
      <c r="D1554" s="6" t="s">
        <v>37</v>
      </c>
      <c r="E1554" s="13" t="s">
        <v>1940</v>
      </c>
      <c r="F1554" s="6" t="s">
        <v>20</v>
      </c>
      <c r="G1554" s="6" t="s">
        <v>1307</v>
      </c>
      <c r="H1554" s="6" t="s">
        <v>73</v>
      </c>
      <c r="I1554" s="6" t="s">
        <v>926</v>
      </c>
      <c r="J1554" s="6" t="s">
        <v>1308</v>
      </c>
      <c r="K1554" s="6" t="s">
        <v>1309</v>
      </c>
      <c r="L1554" s="7">
        <v>59374</v>
      </c>
      <c r="M1554" s="7">
        <v>59.37</v>
      </c>
      <c r="N1554" s="7">
        <v>44200</v>
      </c>
      <c r="O1554">
        <f t="shared" si="385"/>
        <v>0.74443359046047086</v>
      </c>
      <c r="P1554" s="11" t="s">
        <v>1933</v>
      </c>
      <c r="Q1554" t="str">
        <f>VLOOKUP(P1554,[1]Sheet1!$A$1:$C$40,2,FALSE)</f>
        <v>Not Identified</v>
      </c>
      <c r="R1554" t="str">
        <f>VLOOKUP(P1554,[1]Sheet1!$A$1:$C$40,3,FALSE)</f>
        <v>General Chemical</v>
      </c>
    </row>
    <row r="1555" spans="1:18" ht="22" customHeight="1" x14ac:dyDescent="0.3">
      <c r="A1555" s="2">
        <v>42787</v>
      </c>
      <c r="B1555" s="12" t="str">
        <f t="shared" si="393"/>
        <v>February, 2017</v>
      </c>
      <c r="C1555" s="12" t="str">
        <f t="shared" si="394"/>
        <v>February, 2017´</v>
      </c>
      <c r="D1555" s="3" t="s">
        <v>37</v>
      </c>
      <c r="E1555" s="9" t="s">
        <v>1940</v>
      </c>
      <c r="F1555" s="3" t="s">
        <v>20</v>
      </c>
      <c r="G1555" s="3" t="s">
        <v>792</v>
      </c>
      <c r="H1555" s="3" t="s">
        <v>14</v>
      </c>
      <c r="I1555" s="3" t="s">
        <v>926</v>
      </c>
      <c r="J1555" s="3" t="s">
        <v>326</v>
      </c>
      <c r="K1555" s="3" t="s">
        <v>923</v>
      </c>
      <c r="L1555" s="4">
        <v>6720</v>
      </c>
      <c r="M1555" s="4">
        <v>6.72</v>
      </c>
      <c r="N1555" s="4">
        <v>90700</v>
      </c>
      <c r="O1555">
        <f t="shared" si="385"/>
        <v>13.49702380952381</v>
      </c>
      <c r="P1555" t="str">
        <f t="shared" ref="P1555" si="398">IF(ISNUMBER(SEARCH("XYLENE",K1555)),"Xylene",IF(ISNUMBER(SEARCH("PARAQUAT",K1555)),"Paraquat",IF(ISNUMBER(SEARCH("LUFENURON",K1555)),"Lufenuron",IF(ISNUMBER(SEARCH("CLETHODIM",K1555)),"Clethodim",IF(ISNUMBER(SEARCH("ABAMECTIN",K1555)),"Abamectin")))))</f>
        <v>Abamectin</v>
      </c>
      <c r="Q1555" t="str">
        <f>VLOOKUP(P1555,[1]Sheet1!$A$1:$C$40,2,FALSE)</f>
        <v>Not Identified</v>
      </c>
      <c r="R1555" t="str">
        <f>VLOOKUP(P1555,[1]Sheet1!$A$1:$C$40,3,FALSE)</f>
        <v>Insecticide</v>
      </c>
    </row>
    <row r="1556" spans="1:18" ht="22" customHeight="1" x14ac:dyDescent="0.3">
      <c r="A1556" s="5">
        <v>42785</v>
      </c>
      <c r="B1556" s="12" t="str">
        <f t="shared" si="393"/>
        <v>February, 2017</v>
      </c>
      <c r="C1556" s="12" t="str">
        <f t="shared" si="394"/>
        <v>February, 2017´</v>
      </c>
      <c r="D1556" s="6" t="s">
        <v>37</v>
      </c>
      <c r="E1556" s="13" t="s">
        <v>1940</v>
      </c>
      <c r="F1556" s="6" t="s">
        <v>20</v>
      </c>
      <c r="G1556" s="6" t="s">
        <v>792</v>
      </c>
      <c r="H1556" s="6" t="s">
        <v>14</v>
      </c>
      <c r="I1556" s="6" t="s">
        <v>926</v>
      </c>
      <c r="J1556" s="6" t="s">
        <v>643</v>
      </c>
      <c r="K1556" s="6" t="s">
        <v>1310</v>
      </c>
      <c r="L1556" s="7">
        <v>49728</v>
      </c>
      <c r="M1556" s="7">
        <v>49.73</v>
      </c>
      <c r="N1556" s="7">
        <v>245000</v>
      </c>
      <c r="O1556">
        <f t="shared" si="385"/>
        <v>4.926801801801802</v>
      </c>
      <c r="P1556" s="11" t="s">
        <v>1926</v>
      </c>
      <c r="Q1556" t="str">
        <f>VLOOKUP(P1556,[1]Sheet1!$A$1:$C$40,2,FALSE)</f>
        <v>Not Identified</v>
      </c>
      <c r="R1556" t="str">
        <f>VLOOKUP(P1556,[1]Sheet1!$A$1:$C$40,3,FALSE)</f>
        <v>Insecticide</v>
      </c>
    </row>
    <row r="1557" spans="1:18" ht="22" customHeight="1" x14ac:dyDescent="0.3">
      <c r="A1557" s="2">
        <v>42785</v>
      </c>
      <c r="B1557" s="12" t="str">
        <f t="shared" si="393"/>
        <v>February, 2017</v>
      </c>
      <c r="C1557" s="12" t="str">
        <f t="shared" si="394"/>
        <v>February, 2017´</v>
      </c>
      <c r="D1557" s="3" t="s">
        <v>37</v>
      </c>
      <c r="E1557" s="9" t="s">
        <v>1940</v>
      </c>
      <c r="F1557" s="3" t="s">
        <v>408</v>
      </c>
      <c r="G1557" s="3" t="s">
        <v>378</v>
      </c>
      <c r="H1557" s="3" t="s">
        <v>14</v>
      </c>
      <c r="I1557" s="3" t="s">
        <v>15</v>
      </c>
      <c r="J1557" s="3" t="s">
        <v>16</v>
      </c>
      <c r="K1557" s="3" t="s">
        <v>1311</v>
      </c>
      <c r="L1557" s="4">
        <v>23220</v>
      </c>
      <c r="M1557" s="4">
        <v>23.22</v>
      </c>
      <c r="N1557" s="4">
        <v>503000</v>
      </c>
      <c r="O1557">
        <f t="shared" si="385"/>
        <v>21.662360034453059</v>
      </c>
      <c r="P1557" t="str">
        <f t="shared" si="386"/>
        <v>Imazethapyr</v>
      </c>
      <c r="Q1557" t="str">
        <f>VLOOKUP(P1557,[1]Sheet1!$A$1:$C$40,2,FALSE)</f>
        <v>Kyte</v>
      </c>
      <c r="R1557" t="str">
        <f>VLOOKUP(P1557,[1]Sheet1!$A$1:$C$40,3,FALSE)</f>
        <v>Herbicide</v>
      </c>
    </row>
    <row r="1558" spans="1:18" ht="22" customHeight="1" x14ac:dyDescent="0.3">
      <c r="A1558" s="5">
        <v>42782</v>
      </c>
      <c r="B1558" s="12" t="str">
        <f t="shared" si="393"/>
        <v>February, 2017</v>
      </c>
      <c r="C1558" s="12" t="str">
        <f t="shared" si="394"/>
        <v>February, 2017´</v>
      </c>
      <c r="D1558" s="6" t="s">
        <v>37</v>
      </c>
      <c r="E1558" s="13" t="s">
        <v>1940</v>
      </c>
      <c r="F1558" s="6" t="s">
        <v>20</v>
      </c>
      <c r="G1558" s="6" t="s">
        <v>171</v>
      </c>
      <c r="H1558" s="6" t="s">
        <v>34</v>
      </c>
      <c r="I1558" s="6" t="s">
        <v>812</v>
      </c>
      <c r="J1558" s="6" t="s">
        <v>201</v>
      </c>
      <c r="K1558" s="6" t="s">
        <v>1312</v>
      </c>
      <c r="L1558" s="7">
        <v>46464</v>
      </c>
      <c r="M1558" s="7">
        <v>46.46</v>
      </c>
      <c r="N1558" s="7">
        <v>1145000</v>
      </c>
      <c r="O1558">
        <f t="shared" si="385"/>
        <v>24.642734159779614</v>
      </c>
      <c r="P1558" t="str">
        <f t="shared" si="386"/>
        <v>Imidacloprid</v>
      </c>
      <c r="Q1558" t="str">
        <f>VLOOKUP(P1558,[1]Sheet1!$A$1:$C$40,2,FALSE)</f>
        <v>Nuprid</v>
      </c>
      <c r="R1558" t="str">
        <f>VLOOKUP(P1558,[1]Sheet1!$A$1:$C$40,3,FALSE)</f>
        <v>Insecticide</v>
      </c>
    </row>
    <row r="1559" spans="1:18" ht="22" customHeight="1" x14ac:dyDescent="0.3">
      <c r="A1559" s="2">
        <v>42782</v>
      </c>
      <c r="B1559" s="12" t="str">
        <f t="shared" si="393"/>
        <v>February, 2017</v>
      </c>
      <c r="C1559" s="12" t="str">
        <f t="shared" si="394"/>
        <v>February, 2017´</v>
      </c>
      <c r="D1559" s="3" t="s">
        <v>37</v>
      </c>
      <c r="E1559" s="9" t="s">
        <v>1940</v>
      </c>
      <c r="F1559" s="3" t="s">
        <v>20</v>
      </c>
      <c r="G1559" s="3" t="s">
        <v>579</v>
      </c>
      <c r="H1559" s="3" t="s">
        <v>28</v>
      </c>
      <c r="I1559" s="3" t="s">
        <v>21</v>
      </c>
      <c r="J1559" s="3" t="s">
        <v>29</v>
      </c>
      <c r="K1559" s="3" t="s">
        <v>1313</v>
      </c>
      <c r="L1559" s="4">
        <v>102300</v>
      </c>
      <c r="M1559" s="4">
        <v>102.3</v>
      </c>
      <c r="N1559" s="4">
        <v>1582000</v>
      </c>
      <c r="O1559">
        <f t="shared" si="385"/>
        <v>15.464320625610949</v>
      </c>
      <c r="P1559" t="str">
        <f t="shared" ref="P1559:P1560" si="399">IF(ISNUMBER(SEARCH("CLORPIRIFOS",K1559)),"Chlorpyrifos",IF(ISNUMBER(SEARCH("TEBUCONAZOLE",K1559)),"Tebuconazole",IF(ISNUMBER(SEARCH("ACID",K1559)),"2,4-Dichlorophenoxyacetic acid",IF(ISNUMBER(SEARCH("ACETAMIPRID",K1559)),"Acetamiprid",IF(ISNUMBER(SEARCH("NUFURON",K1559)),"Metsulfuron",IF(ISNUMBER(SEARCH("MONOISOPROPYLAMINE",K1559)),"Isopropylamine","FIX IT"))))))</f>
        <v>2,4-Dichlorophenoxyacetic acid</v>
      </c>
      <c r="Q1559" t="str">
        <f>VLOOKUP(P1559,[1]Sheet1!$A$1:$C$40,2,FALSE)</f>
        <v>2,4 D</v>
      </c>
      <c r="R1559" t="str">
        <f>VLOOKUP(P1559,[1]Sheet1!$A$1:$C$40,3,FALSE)</f>
        <v>Herbicide</v>
      </c>
    </row>
    <row r="1560" spans="1:18" ht="22" customHeight="1" x14ac:dyDescent="0.3">
      <c r="A1560" s="5">
        <v>42781</v>
      </c>
      <c r="B1560" s="12" t="str">
        <f t="shared" si="393"/>
        <v>February, 2017</v>
      </c>
      <c r="C1560" s="12" t="str">
        <f t="shared" si="394"/>
        <v>February, 2017´</v>
      </c>
      <c r="D1560" s="6" t="s">
        <v>37</v>
      </c>
      <c r="E1560" s="13" t="s">
        <v>1940</v>
      </c>
      <c r="F1560" s="6" t="s">
        <v>20</v>
      </c>
      <c r="G1560" s="6" t="s">
        <v>449</v>
      </c>
      <c r="H1560" s="6" t="s">
        <v>73</v>
      </c>
      <c r="I1560" s="6" t="s">
        <v>812</v>
      </c>
      <c r="J1560" s="6" t="s">
        <v>102</v>
      </c>
      <c r="K1560" s="6" t="s">
        <v>1314</v>
      </c>
      <c r="L1560" s="7">
        <v>14406</v>
      </c>
      <c r="M1560" s="7">
        <v>14.41</v>
      </c>
      <c r="N1560" s="7">
        <v>68900</v>
      </c>
      <c r="O1560">
        <f t="shared" si="385"/>
        <v>4.7827294182979312</v>
      </c>
      <c r="P1560" t="str">
        <f t="shared" si="399"/>
        <v>Isopropylamine</v>
      </c>
      <c r="Q1560" t="str">
        <f>VLOOKUP(P1560,[1]Sheet1!$A$1:$C$40,2,FALSE)</f>
        <v>Not Identified</v>
      </c>
      <c r="R1560" t="str">
        <f>VLOOKUP(P1560,[1]Sheet1!$A$1:$C$40,3,FALSE)</f>
        <v>General Chemical</v>
      </c>
    </row>
    <row r="1561" spans="1:18" ht="22" customHeight="1" x14ac:dyDescent="0.3">
      <c r="A1561" s="2">
        <v>42781</v>
      </c>
      <c r="B1561" s="12" t="str">
        <f t="shared" si="393"/>
        <v>February, 2017</v>
      </c>
      <c r="C1561" s="12" t="str">
        <f t="shared" si="394"/>
        <v>February, 2017´</v>
      </c>
      <c r="D1561" s="3" t="s">
        <v>37</v>
      </c>
      <c r="E1561" s="9" t="s">
        <v>1940</v>
      </c>
      <c r="F1561" s="3" t="s">
        <v>20</v>
      </c>
      <c r="G1561" s="3" t="s">
        <v>407</v>
      </c>
      <c r="H1561" s="3" t="s">
        <v>73</v>
      </c>
      <c r="I1561" s="3" t="s">
        <v>812</v>
      </c>
      <c r="J1561" s="3" t="s">
        <v>82</v>
      </c>
      <c r="K1561" s="3" t="s">
        <v>1315</v>
      </c>
      <c r="L1561" s="4">
        <v>14442</v>
      </c>
      <c r="M1561" s="4">
        <v>14.44</v>
      </c>
      <c r="N1561" s="4">
        <v>43300</v>
      </c>
      <c r="O1561">
        <f t="shared" si="385"/>
        <v>2.9981996953330565</v>
      </c>
      <c r="P1561" t="str">
        <f t="shared" ref="P1561:P1562" si="400">IF(ISNUMBER(SEARCH("CIPERMET",K1561)),"Cypermethrin",IF(ISNUMBER(SEARCH("MANFIL",K1561)),"Mancozeb",IF(ISNUMBER(SEARCH("ISOPROPYLAMINE",K1561)),"Isopropylamine",IF(ISNUMBER(SEARCH("CARBENDAZIN",K1561)),"Carbendazin",IF(ISNUMBER(SEARCH("CHLORPYRIFOS",K1561)),"Chlorpyrifos","FIX IT")))))</f>
        <v>Isopropylamine</v>
      </c>
      <c r="Q1561" t="str">
        <f>VLOOKUP(P1561,[1]Sheet1!$A$1:$C$40,2,FALSE)</f>
        <v>Not Identified</v>
      </c>
      <c r="R1561" t="str">
        <f>VLOOKUP(P1561,[1]Sheet1!$A$1:$C$40,3,FALSE)</f>
        <v>General Chemical</v>
      </c>
    </row>
    <row r="1562" spans="1:18" ht="22" customHeight="1" x14ac:dyDescent="0.3">
      <c r="A1562" s="5">
        <v>42781</v>
      </c>
      <c r="B1562" s="12" t="str">
        <f t="shared" si="393"/>
        <v>February, 2017</v>
      </c>
      <c r="C1562" s="12" t="str">
        <f t="shared" si="394"/>
        <v>February, 2017´</v>
      </c>
      <c r="D1562" s="6" t="s">
        <v>37</v>
      </c>
      <c r="E1562" s="13" t="s">
        <v>1940</v>
      </c>
      <c r="F1562" s="6" t="s">
        <v>20</v>
      </c>
      <c r="G1562" s="6" t="s">
        <v>407</v>
      </c>
      <c r="H1562" s="6" t="s">
        <v>73</v>
      </c>
      <c r="I1562" s="6" t="s">
        <v>812</v>
      </c>
      <c r="J1562" s="6" t="s">
        <v>82</v>
      </c>
      <c r="K1562" s="6" t="s">
        <v>1316</v>
      </c>
      <c r="L1562" s="7">
        <v>43254</v>
      </c>
      <c r="M1562" s="7">
        <v>43.25</v>
      </c>
      <c r="N1562" s="7">
        <v>130000</v>
      </c>
      <c r="O1562">
        <f t="shared" si="385"/>
        <v>3.005502381282656</v>
      </c>
      <c r="P1562" t="str">
        <f t="shared" si="400"/>
        <v>Isopropylamine</v>
      </c>
      <c r="Q1562" t="str">
        <f>VLOOKUP(P1562,[1]Sheet1!$A$1:$C$40,2,FALSE)</f>
        <v>Not Identified</v>
      </c>
      <c r="R1562" t="str">
        <f>VLOOKUP(P1562,[1]Sheet1!$A$1:$C$40,3,FALSE)</f>
        <v>General Chemical</v>
      </c>
    </row>
    <row r="1563" spans="1:18" ht="22" customHeight="1" x14ac:dyDescent="0.3">
      <c r="A1563" s="2">
        <v>42779</v>
      </c>
      <c r="B1563" s="12" t="str">
        <f t="shared" si="393"/>
        <v>February, 2017</v>
      </c>
      <c r="C1563" s="12" t="str">
        <f t="shared" si="394"/>
        <v>February, 2017´</v>
      </c>
      <c r="D1563" s="3" t="s">
        <v>37</v>
      </c>
      <c r="E1563" s="9" t="s">
        <v>1940</v>
      </c>
      <c r="F1563" s="3" t="s">
        <v>20</v>
      </c>
      <c r="G1563" s="3" t="s">
        <v>38</v>
      </c>
      <c r="H1563" s="3" t="s">
        <v>43</v>
      </c>
      <c r="I1563" s="3" t="s">
        <v>812</v>
      </c>
      <c r="J1563" s="3" t="s">
        <v>1218</v>
      </c>
      <c r="K1563" s="3" t="s">
        <v>1317</v>
      </c>
      <c r="L1563" s="4">
        <v>20710</v>
      </c>
      <c r="M1563" s="4">
        <v>20.71</v>
      </c>
      <c r="N1563" s="4">
        <v>184000</v>
      </c>
      <c r="O1563">
        <f t="shared" si="385"/>
        <v>8.8845968131337525</v>
      </c>
      <c r="P1563" t="str">
        <f t="shared" si="386"/>
        <v>Cyhalothrin</v>
      </c>
      <c r="Q1563" t="str">
        <f>VLOOKUP(P1563,[1]Sheet1!$A$1:$C$40,2,FALSE)</f>
        <v>Kaiso</v>
      </c>
      <c r="R1563" t="str">
        <f>VLOOKUP(P1563,[1]Sheet1!$A$1:$C$40,3,FALSE)</f>
        <v>Pesticide</v>
      </c>
    </row>
    <row r="1564" spans="1:18" ht="22" customHeight="1" x14ac:dyDescent="0.3">
      <c r="A1564" s="5">
        <v>42779</v>
      </c>
      <c r="B1564" s="12" t="str">
        <f t="shared" si="393"/>
        <v>February, 2017</v>
      </c>
      <c r="C1564" s="12" t="str">
        <f t="shared" si="394"/>
        <v>February, 2017´</v>
      </c>
      <c r="D1564" s="6" t="s">
        <v>37</v>
      </c>
      <c r="E1564" s="13" t="s">
        <v>1940</v>
      </c>
      <c r="F1564" s="6" t="s">
        <v>20</v>
      </c>
      <c r="G1564" s="6" t="s">
        <v>38</v>
      </c>
      <c r="H1564" s="6" t="s">
        <v>43</v>
      </c>
      <c r="I1564" s="6" t="s">
        <v>15</v>
      </c>
      <c r="J1564" s="6" t="s">
        <v>201</v>
      </c>
      <c r="K1564" s="6" t="s">
        <v>1318</v>
      </c>
      <c r="L1564" s="7">
        <v>48100</v>
      </c>
      <c r="M1564" s="7">
        <v>48.1</v>
      </c>
      <c r="N1564" s="7">
        <v>1186000</v>
      </c>
      <c r="O1564">
        <f t="shared" si="385"/>
        <v>24.656964656964657</v>
      </c>
      <c r="P1564" t="str">
        <f t="shared" si="386"/>
        <v>Imidacloprid</v>
      </c>
      <c r="Q1564" t="str">
        <f>VLOOKUP(P1564,[1]Sheet1!$A$1:$C$40,2,FALSE)</f>
        <v>Nuprid</v>
      </c>
      <c r="R1564" t="str">
        <f>VLOOKUP(P1564,[1]Sheet1!$A$1:$C$40,3,FALSE)</f>
        <v>Insecticide</v>
      </c>
    </row>
    <row r="1565" spans="1:18" ht="22" customHeight="1" x14ac:dyDescent="0.3">
      <c r="A1565" s="2">
        <v>42775</v>
      </c>
      <c r="B1565" s="12" t="str">
        <f t="shared" si="393"/>
        <v>February, 2017</v>
      </c>
      <c r="C1565" s="12" t="str">
        <f t="shared" si="394"/>
        <v>February, 2017´</v>
      </c>
      <c r="D1565" s="3" t="s">
        <v>37</v>
      </c>
      <c r="E1565" s="9" t="s">
        <v>1940</v>
      </c>
      <c r="F1565" s="3" t="s">
        <v>20</v>
      </c>
      <c r="G1565" s="3" t="s">
        <v>378</v>
      </c>
      <c r="H1565" s="3" t="s">
        <v>14</v>
      </c>
      <c r="I1565" s="3" t="s">
        <v>812</v>
      </c>
      <c r="J1565" s="3" t="s">
        <v>31</v>
      </c>
      <c r="K1565" s="3" t="s">
        <v>1319</v>
      </c>
      <c r="L1565" s="4">
        <v>18180</v>
      </c>
      <c r="M1565" s="4">
        <v>18.18</v>
      </c>
      <c r="N1565" s="4">
        <v>231000</v>
      </c>
      <c r="O1565">
        <f t="shared" si="385"/>
        <v>12.706270627062706</v>
      </c>
      <c r="P1565" t="str">
        <f t="shared" ref="P1565:P1570" si="401">IF(ISNUMBER(SEARCH("CLORPIRIFOS",K1565)),"Chlorpyrifos",IF(ISNUMBER(SEARCH("TEBUCONAZOLE",K1565)),"Tebuconazole",IF(ISNUMBER(SEARCH("ACID",K1565)),"2,4-Dichlorophenoxyacetic acid",IF(ISNUMBER(SEARCH("ACETAMIPRID",K1565)),"Acetamiprid",IF(ISNUMBER(SEARCH("NUFURON",K1565)),"Metsulfuron",IF(ISNUMBER(SEARCH("MONOISOPROPYLAMINE",K1565)),"Isopropylamine","FIX IT"))))))</f>
        <v>Tebuconazole</v>
      </c>
      <c r="Q1565" t="str">
        <f>VLOOKUP(P1565,[1]Sheet1!$A$1:$C$40,2,FALSE)</f>
        <v>Torque</v>
      </c>
      <c r="R1565" t="str">
        <f>VLOOKUP(P1565,[1]Sheet1!$A$1:$C$40,3,FALSE)</f>
        <v>Fungicide</v>
      </c>
    </row>
    <row r="1566" spans="1:18" ht="22" customHeight="1" x14ac:dyDescent="0.3">
      <c r="A1566" s="5">
        <v>42774</v>
      </c>
      <c r="B1566" s="12" t="str">
        <f t="shared" si="393"/>
        <v>February, 2017</v>
      </c>
      <c r="C1566" s="12" t="str">
        <f t="shared" si="394"/>
        <v>February, 2017´</v>
      </c>
      <c r="D1566" s="6" t="s">
        <v>37</v>
      </c>
      <c r="E1566" s="13" t="s">
        <v>1940</v>
      </c>
      <c r="F1566" s="6" t="s">
        <v>20</v>
      </c>
      <c r="G1566" s="6" t="s">
        <v>449</v>
      </c>
      <c r="H1566" s="6" t="s">
        <v>73</v>
      </c>
      <c r="I1566" s="6" t="s">
        <v>812</v>
      </c>
      <c r="J1566" s="6" t="s">
        <v>102</v>
      </c>
      <c r="K1566" s="6" t="s">
        <v>1320</v>
      </c>
      <c r="L1566" s="7">
        <v>57787</v>
      </c>
      <c r="M1566" s="7">
        <v>57.79</v>
      </c>
      <c r="N1566" s="7">
        <v>277000</v>
      </c>
      <c r="O1566">
        <f t="shared" si="385"/>
        <v>4.7934656583660686</v>
      </c>
      <c r="P1566" t="str">
        <f t="shared" si="401"/>
        <v>Isopropylamine</v>
      </c>
      <c r="Q1566" t="str">
        <f>VLOOKUP(P1566,[1]Sheet1!$A$1:$C$40,2,FALSE)</f>
        <v>Not Identified</v>
      </c>
      <c r="R1566" t="str">
        <f>VLOOKUP(P1566,[1]Sheet1!$A$1:$C$40,3,FALSE)</f>
        <v>General Chemical</v>
      </c>
    </row>
    <row r="1567" spans="1:18" ht="22" customHeight="1" x14ac:dyDescent="0.3">
      <c r="A1567" s="2">
        <v>42774</v>
      </c>
      <c r="B1567" s="12" t="str">
        <f t="shared" si="393"/>
        <v>February, 2017</v>
      </c>
      <c r="C1567" s="12" t="str">
        <f t="shared" si="394"/>
        <v>February, 2017´</v>
      </c>
      <c r="D1567" s="3" t="s">
        <v>37</v>
      </c>
      <c r="E1567" s="9" t="s">
        <v>1940</v>
      </c>
      <c r="F1567" s="3" t="s">
        <v>20</v>
      </c>
      <c r="G1567" s="3" t="s">
        <v>449</v>
      </c>
      <c r="H1567" s="3" t="s">
        <v>73</v>
      </c>
      <c r="I1567" s="3" t="s">
        <v>812</v>
      </c>
      <c r="J1567" s="3" t="s">
        <v>102</v>
      </c>
      <c r="K1567" s="3" t="s">
        <v>1320</v>
      </c>
      <c r="L1567" s="4">
        <v>57769</v>
      </c>
      <c r="M1567" s="4">
        <v>57.77</v>
      </c>
      <c r="N1567" s="4">
        <v>276000</v>
      </c>
      <c r="O1567">
        <f t="shared" si="385"/>
        <v>4.7776489120462529</v>
      </c>
      <c r="P1567" t="str">
        <f t="shared" si="401"/>
        <v>Isopropylamine</v>
      </c>
      <c r="Q1567" t="str">
        <f>VLOOKUP(P1567,[1]Sheet1!$A$1:$C$40,2,FALSE)</f>
        <v>Not Identified</v>
      </c>
      <c r="R1567" t="str">
        <f>VLOOKUP(P1567,[1]Sheet1!$A$1:$C$40,3,FALSE)</f>
        <v>General Chemical</v>
      </c>
    </row>
    <row r="1568" spans="1:18" ht="22" customHeight="1" x14ac:dyDescent="0.3">
      <c r="A1568" s="5">
        <v>42774</v>
      </c>
      <c r="B1568" s="12" t="str">
        <f t="shared" si="393"/>
        <v>February, 2017</v>
      </c>
      <c r="C1568" s="12" t="str">
        <f t="shared" si="394"/>
        <v>February, 2017´</v>
      </c>
      <c r="D1568" s="6" t="s">
        <v>37</v>
      </c>
      <c r="E1568" s="13" t="s">
        <v>1940</v>
      </c>
      <c r="F1568" s="6" t="s">
        <v>20</v>
      </c>
      <c r="G1568" s="6" t="s">
        <v>449</v>
      </c>
      <c r="H1568" s="6" t="s">
        <v>73</v>
      </c>
      <c r="I1568" s="6" t="s">
        <v>812</v>
      </c>
      <c r="J1568" s="6" t="s">
        <v>102</v>
      </c>
      <c r="K1568" s="6" t="s">
        <v>1321</v>
      </c>
      <c r="L1568" s="7">
        <v>57723</v>
      </c>
      <c r="M1568" s="7">
        <v>57.72</v>
      </c>
      <c r="N1568" s="7">
        <v>276000</v>
      </c>
      <c r="O1568">
        <f t="shared" si="385"/>
        <v>4.7814562652668782</v>
      </c>
      <c r="P1568" t="str">
        <f t="shared" si="401"/>
        <v>Isopropylamine</v>
      </c>
      <c r="Q1568" t="str">
        <f>VLOOKUP(P1568,[1]Sheet1!$A$1:$C$40,2,FALSE)</f>
        <v>Not Identified</v>
      </c>
      <c r="R1568" t="str">
        <f>VLOOKUP(P1568,[1]Sheet1!$A$1:$C$40,3,FALSE)</f>
        <v>General Chemical</v>
      </c>
    </row>
    <row r="1569" spans="1:18" ht="22" customHeight="1" x14ac:dyDescent="0.3">
      <c r="A1569" s="2">
        <v>42774</v>
      </c>
      <c r="B1569" s="12" t="str">
        <f t="shared" si="393"/>
        <v>February, 2017</v>
      </c>
      <c r="C1569" s="12" t="str">
        <f t="shared" si="394"/>
        <v>February, 2017´</v>
      </c>
      <c r="D1569" s="3" t="s">
        <v>37</v>
      </c>
      <c r="E1569" s="9" t="s">
        <v>1940</v>
      </c>
      <c r="F1569" s="3" t="s">
        <v>20</v>
      </c>
      <c r="G1569" s="3" t="s">
        <v>449</v>
      </c>
      <c r="H1569" s="3" t="s">
        <v>73</v>
      </c>
      <c r="I1569" s="3" t="s">
        <v>926</v>
      </c>
      <c r="J1569" s="3" t="s">
        <v>102</v>
      </c>
      <c r="K1569" s="3" t="s">
        <v>1322</v>
      </c>
      <c r="L1569" s="4">
        <v>43299</v>
      </c>
      <c r="M1569" s="4">
        <v>43.3</v>
      </c>
      <c r="N1569" s="4">
        <v>207000</v>
      </c>
      <c r="O1569">
        <f t="shared" si="385"/>
        <v>4.7807108709208066</v>
      </c>
      <c r="P1569" t="str">
        <f t="shared" si="401"/>
        <v>Isopropylamine</v>
      </c>
      <c r="Q1569" t="str">
        <f>VLOOKUP(P1569,[1]Sheet1!$A$1:$C$40,2,FALSE)</f>
        <v>Not Identified</v>
      </c>
      <c r="R1569" t="str">
        <f>VLOOKUP(P1569,[1]Sheet1!$A$1:$C$40,3,FALSE)</f>
        <v>General Chemical</v>
      </c>
    </row>
    <row r="1570" spans="1:18" ht="22" customHeight="1" x14ac:dyDescent="0.3">
      <c r="A1570" s="5">
        <v>42774</v>
      </c>
      <c r="B1570" s="12" t="str">
        <f t="shared" si="393"/>
        <v>February, 2017</v>
      </c>
      <c r="C1570" s="12" t="str">
        <f t="shared" si="394"/>
        <v>February, 2017´</v>
      </c>
      <c r="D1570" s="6" t="s">
        <v>37</v>
      </c>
      <c r="E1570" s="13" t="s">
        <v>1940</v>
      </c>
      <c r="F1570" s="6" t="s">
        <v>20</v>
      </c>
      <c r="G1570" s="6" t="s">
        <v>449</v>
      </c>
      <c r="H1570" s="6" t="s">
        <v>73</v>
      </c>
      <c r="I1570" s="6" t="s">
        <v>926</v>
      </c>
      <c r="J1570" s="6" t="s">
        <v>102</v>
      </c>
      <c r="K1570" s="6" t="s">
        <v>1323</v>
      </c>
      <c r="L1570" s="7">
        <v>57652</v>
      </c>
      <c r="M1570" s="7">
        <v>57.65</v>
      </c>
      <c r="N1570" s="7">
        <v>276000</v>
      </c>
      <c r="O1570">
        <f t="shared" ref="O1570:O1631" si="402">N1570/L1570</f>
        <v>4.7873447582043989</v>
      </c>
      <c r="P1570" t="str">
        <f t="shared" si="401"/>
        <v>Isopropylamine</v>
      </c>
      <c r="Q1570" t="str">
        <f>VLOOKUP(P1570,[1]Sheet1!$A$1:$C$40,2,FALSE)</f>
        <v>Not Identified</v>
      </c>
      <c r="R1570" t="str">
        <f>VLOOKUP(P1570,[1]Sheet1!$A$1:$C$40,3,FALSE)</f>
        <v>General Chemical</v>
      </c>
    </row>
    <row r="1571" spans="1:18" ht="22" customHeight="1" x14ac:dyDescent="0.3">
      <c r="A1571" s="2">
        <v>42772</v>
      </c>
      <c r="B1571" s="12" t="str">
        <f t="shared" si="393"/>
        <v>February, 2017</v>
      </c>
      <c r="C1571" s="12" t="str">
        <f t="shared" si="394"/>
        <v>February, 2017´</v>
      </c>
      <c r="D1571" s="3" t="s">
        <v>37</v>
      </c>
      <c r="E1571" s="9" t="s">
        <v>1940</v>
      </c>
      <c r="F1571" s="3" t="s">
        <v>20</v>
      </c>
      <c r="G1571" s="3" t="s">
        <v>38</v>
      </c>
      <c r="H1571" s="3" t="s">
        <v>43</v>
      </c>
      <c r="I1571" s="3" t="s">
        <v>812</v>
      </c>
      <c r="J1571" s="3" t="s">
        <v>201</v>
      </c>
      <c r="K1571" s="3" t="s">
        <v>1324</v>
      </c>
      <c r="L1571" s="4">
        <v>20710</v>
      </c>
      <c r="M1571" s="4">
        <v>20.71</v>
      </c>
      <c r="N1571" s="4">
        <v>510000</v>
      </c>
      <c r="O1571">
        <f t="shared" si="402"/>
        <v>24.625784645098985</v>
      </c>
      <c r="P1571" t="str">
        <f t="shared" ref="P1571:P1631" si="403">IF(ISNUMBER(SEARCH("IMAZETHAPYR",K1571)),"Imazethapyr",IF(ISNUMBER(SEARCH("NIPPON 40",K1571)),"Nicosulfuron",IF(ISNUMBER(SEARCH("PICLORAM",K1571)),"Picloram",IF(ISNUMBER(SEARCH("GLYPHOSATE",K1571)),"Glyphosate",IF(ISNUMBER(SEARCH("FLUTRIAFOL",K1571)),"Flutriafol",IF(ISNUMBER(SEARCH("IMIDACLOPRID",K1571)),"Imidacloprid",IF(ISNUMBER(SEARCH("CYHALOTHRIN",K1571)),"Cyhalothrin","FIX IT")))))))</f>
        <v>Cyhalothrin</v>
      </c>
      <c r="Q1571" t="str">
        <f>VLOOKUP(P1571,[1]Sheet1!$A$1:$C$40,2,FALSE)</f>
        <v>Kaiso</v>
      </c>
      <c r="R1571" t="str">
        <f>VLOOKUP(P1571,[1]Sheet1!$A$1:$C$40,3,FALSE)</f>
        <v>Pesticide</v>
      </c>
    </row>
    <row r="1572" spans="1:18" ht="22" customHeight="1" x14ac:dyDescent="0.3">
      <c r="A1572" s="5">
        <v>42772</v>
      </c>
      <c r="B1572" s="12" t="str">
        <f t="shared" si="393"/>
        <v>February, 2017</v>
      </c>
      <c r="C1572" s="12" t="str">
        <f t="shared" si="394"/>
        <v>February, 2017´</v>
      </c>
      <c r="D1572" s="6" t="s">
        <v>37</v>
      </c>
      <c r="E1572" s="13" t="s">
        <v>1940</v>
      </c>
      <c r="F1572" s="6" t="s">
        <v>1325</v>
      </c>
      <c r="G1572" s="6" t="s">
        <v>38</v>
      </c>
      <c r="H1572" s="6" t="s">
        <v>43</v>
      </c>
      <c r="I1572" s="6" t="s">
        <v>15</v>
      </c>
      <c r="J1572" s="6" t="s">
        <v>1218</v>
      </c>
      <c r="K1572" s="6" t="s">
        <v>1326</v>
      </c>
      <c r="L1572" s="7">
        <v>28860</v>
      </c>
      <c r="M1572" s="7">
        <v>28.86</v>
      </c>
      <c r="N1572" s="7">
        <v>256000</v>
      </c>
      <c r="O1572">
        <f t="shared" si="402"/>
        <v>8.8704088704088697</v>
      </c>
      <c r="P1572" t="str">
        <f t="shared" si="403"/>
        <v>Imidacloprid</v>
      </c>
      <c r="Q1572" t="str">
        <f>VLOOKUP(P1572,[1]Sheet1!$A$1:$C$40,2,FALSE)</f>
        <v>Nuprid</v>
      </c>
      <c r="R1572" t="str">
        <f>VLOOKUP(P1572,[1]Sheet1!$A$1:$C$40,3,FALSE)</f>
        <v>Insecticide</v>
      </c>
    </row>
    <row r="1573" spans="1:18" ht="22" customHeight="1" x14ac:dyDescent="0.3">
      <c r="A1573" s="2">
        <v>42772</v>
      </c>
      <c r="B1573" s="12" t="str">
        <f t="shared" si="393"/>
        <v>February, 2017</v>
      </c>
      <c r="C1573" s="12" t="str">
        <f t="shared" si="394"/>
        <v>February, 2017´</v>
      </c>
      <c r="D1573" s="3" t="s">
        <v>37</v>
      </c>
      <c r="E1573" s="9" t="s">
        <v>1940</v>
      </c>
      <c r="F1573" s="3" t="s">
        <v>20</v>
      </c>
      <c r="G1573" s="3" t="s">
        <v>38</v>
      </c>
      <c r="H1573" s="3" t="s">
        <v>43</v>
      </c>
      <c r="I1573" s="3" t="s">
        <v>812</v>
      </c>
      <c r="J1573" s="3" t="s">
        <v>1218</v>
      </c>
      <c r="K1573" s="3" t="s">
        <v>1327</v>
      </c>
      <c r="L1573" s="4">
        <v>41420</v>
      </c>
      <c r="M1573" s="4">
        <v>41.42</v>
      </c>
      <c r="N1573" s="4">
        <v>367000</v>
      </c>
      <c r="O1573">
        <f t="shared" si="402"/>
        <v>8.860453887011106</v>
      </c>
      <c r="P1573" t="str">
        <f t="shared" si="403"/>
        <v>Cyhalothrin</v>
      </c>
      <c r="Q1573" t="str">
        <f>VLOOKUP(P1573,[1]Sheet1!$A$1:$C$40,2,FALSE)</f>
        <v>Kaiso</v>
      </c>
      <c r="R1573" t="str">
        <f>VLOOKUP(P1573,[1]Sheet1!$A$1:$C$40,3,FALSE)</f>
        <v>Pesticide</v>
      </c>
    </row>
    <row r="1574" spans="1:18" ht="22" customHeight="1" x14ac:dyDescent="0.3">
      <c r="A1574" s="5">
        <v>42771</v>
      </c>
      <c r="B1574" s="12" t="str">
        <f t="shared" si="393"/>
        <v>February, 2017</v>
      </c>
      <c r="C1574" s="12" t="str">
        <f t="shared" si="394"/>
        <v>February, 2017´</v>
      </c>
      <c r="D1574" s="6" t="s">
        <v>37</v>
      </c>
      <c r="E1574" s="13" t="s">
        <v>1940</v>
      </c>
      <c r="F1574" s="6" t="s">
        <v>1325</v>
      </c>
      <c r="G1574" s="6" t="s">
        <v>242</v>
      </c>
      <c r="H1574" s="6" t="s">
        <v>243</v>
      </c>
      <c r="I1574" s="6" t="s">
        <v>15</v>
      </c>
      <c r="J1574" s="6" t="s">
        <v>280</v>
      </c>
      <c r="K1574" s="6" t="s">
        <v>1328</v>
      </c>
      <c r="L1574" s="7">
        <v>130849</v>
      </c>
      <c r="M1574" s="7">
        <v>130.85</v>
      </c>
      <c r="N1574" s="7">
        <v>550000</v>
      </c>
      <c r="O1574">
        <f t="shared" si="402"/>
        <v>4.2033183287606324</v>
      </c>
      <c r="P1574" t="str">
        <f t="shared" ref="P1574:P1578" si="404">IF(ISNUMBER(SEARCH("XYLENE",K1574)),"Xylene",IF(ISNUMBER(SEARCH("PARAQUAT",K1574)),"Paraquat",IF(ISNUMBER(SEARCH("LUFENURON",K1574)),"Lufenuron",IF(ISNUMBER(SEARCH("CLETHODIM",K1574)),"Clethodim",IF(ISNUMBER(SEARCH("ABAMECTIN",K1574)),"Abamectin")))))</f>
        <v>Paraquat</v>
      </c>
      <c r="Q1574" t="str">
        <f>VLOOKUP(P1574,[1]Sheet1!$A$1:$C$40,2,FALSE)</f>
        <v>Nuquat</v>
      </c>
      <c r="R1574" t="str">
        <f>VLOOKUP(P1574,[1]Sheet1!$A$1:$C$40,3,FALSE)</f>
        <v>Herbicide</v>
      </c>
    </row>
    <row r="1575" spans="1:18" ht="22" customHeight="1" x14ac:dyDescent="0.3">
      <c r="A1575" s="2">
        <v>42771</v>
      </c>
      <c r="B1575" s="12" t="str">
        <f t="shared" si="393"/>
        <v>February, 2017</v>
      </c>
      <c r="C1575" s="12" t="str">
        <f t="shared" si="394"/>
        <v>February, 2017´</v>
      </c>
      <c r="D1575" s="3" t="s">
        <v>37</v>
      </c>
      <c r="E1575" s="9" t="s">
        <v>1940</v>
      </c>
      <c r="F1575" s="3" t="s">
        <v>1325</v>
      </c>
      <c r="G1575" s="3" t="s">
        <v>242</v>
      </c>
      <c r="H1575" s="3" t="s">
        <v>243</v>
      </c>
      <c r="I1575" s="3" t="s">
        <v>15</v>
      </c>
      <c r="J1575" s="3" t="s">
        <v>280</v>
      </c>
      <c r="K1575" s="3" t="s">
        <v>1328</v>
      </c>
      <c r="L1575" s="4">
        <v>130849</v>
      </c>
      <c r="M1575" s="4">
        <v>130.85</v>
      </c>
      <c r="N1575" s="4">
        <v>550000</v>
      </c>
      <c r="O1575">
        <f t="shared" si="402"/>
        <v>4.2033183287606324</v>
      </c>
      <c r="P1575" t="str">
        <f t="shared" si="404"/>
        <v>Paraquat</v>
      </c>
      <c r="Q1575" t="str">
        <f>VLOOKUP(P1575,[1]Sheet1!$A$1:$C$40,2,FALSE)</f>
        <v>Nuquat</v>
      </c>
      <c r="R1575" t="str">
        <f>VLOOKUP(P1575,[1]Sheet1!$A$1:$C$40,3,FALSE)</f>
        <v>Herbicide</v>
      </c>
    </row>
    <row r="1576" spans="1:18" ht="22" customHeight="1" x14ac:dyDescent="0.3">
      <c r="A1576" s="5">
        <v>42771</v>
      </c>
      <c r="B1576" s="12" t="str">
        <f t="shared" si="393"/>
        <v>February, 2017</v>
      </c>
      <c r="C1576" s="12" t="str">
        <f t="shared" si="394"/>
        <v>February, 2017´</v>
      </c>
      <c r="D1576" s="6" t="s">
        <v>37</v>
      </c>
      <c r="E1576" s="13" t="s">
        <v>1940</v>
      </c>
      <c r="F1576" s="6" t="s">
        <v>1325</v>
      </c>
      <c r="G1576" s="6" t="s">
        <v>242</v>
      </c>
      <c r="H1576" s="6" t="s">
        <v>243</v>
      </c>
      <c r="I1576" s="6" t="s">
        <v>15</v>
      </c>
      <c r="J1576" s="6" t="s">
        <v>280</v>
      </c>
      <c r="K1576" s="6" t="s">
        <v>1328</v>
      </c>
      <c r="L1576" s="7">
        <v>130849</v>
      </c>
      <c r="M1576" s="7">
        <v>130.85</v>
      </c>
      <c r="N1576" s="7">
        <v>550000</v>
      </c>
      <c r="O1576">
        <f t="shared" si="402"/>
        <v>4.2033183287606324</v>
      </c>
      <c r="P1576" t="str">
        <f t="shared" si="404"/>
        <v>Paraquat</v>
      </c>
      <c r="Q1576" t="str">
        <f>VLOOKUP(P1576,[1]Sheet1!$A$1:$C$40,2,FALSE)</f>
        <v>Nuquat</v>
      </c>
      <c r="R1576" t="str">
        <f>VLOOKUP(P1576,[1]Sheet1!$A$1:$C$40,3,FALSE)</f>
        <v>Herbicide</v>
      </c>
    </row>
    <row r="1577" spans="1:18" ht="22" customHeight="1" x14ac:dyDescent="0.3">
      <c r="A1577" s="2">
        <v>42771</v>
      </c>
      <c r="B1577" s="12" t="str">
        <f t="shared" si="393"/>
        <v>February, 2017</v>
      </c>
      <c r="C1577" s="12" t="str">
        <f t="shared" si="394"/>
        <v>February, 2017´</v>
      </c>
      <c r="D1577" s="3" t="s">
        <v>37</v>
      </c>
      <c r="E1577" s="9" t="s">
        <v>1940</v>
      </c>
      <c r="F1577" s="3" t="s">
        <v>20</v>
      </c>
      <c r="G1577" s="3" t="s">
        <v>242</v>
      </c>
      <c r="H1577" s="3" t="s">
        <v>243</v>
      </c>
      <c r="I1577" s="3" t="s">
        <v>15</v>
      </c>
      <c r="J1577" s="3" t="s">
        <v>280</v>
      </c>
      <c r="K1577" s="3" t="s">
        <v>1329</v>
      </c>
      <c r="L1577" s="4">
        <v>130850.01</v>
      </c>
      <c r="M1577" s="4">
        <v>130.85</v>
      </c>
      <c r="N1577" s="4">
        <v>550000</v>
      </c>
      <c r="O1577">
        <f t="shared" si="402"/>
        <v>4.2032858843495697</v>
      </c>
      <c r="P1577" t="str">
        <f t="shared" si="404"/>
        <v>Paraquat</v>
      </c>
      <c r="Q1577" t="str">
        <f>VLOOKUP(P1577,[1]Sheet1!$A$1:$C$40,2,FALSE)</f>
        <v>Nuquat</v>
      </c>
      <c r="R1577" t="str">
        <f>VLOOKUP(P1577,[1]Sheet1!$A$1:$C$40,3,FALSE)</f>
        <v>Herbicide</v>
      </c>
    </row>
    <row r="1578" spans="1:18" ht="22" customHeight="1" x14ac:dyDescent="0.3">
      <c r="A1578" s="5">
        <v>42768</v>
      </c>
      <c r="B1578" s="12" t="str">
        <f t="shared" si="393"/>
        <v>February, 2017</v>
      </c>
      <c r="C1578" s="12" t="str">
        <f t="shared" si="394"/>
        <v>February, 2017´</v>
      </c>
      <c r="D1578" s="6" t="s">
        <v>37</v>
      </c>
      <c r="E1578" s="13" t="s">
        <v>1940</v>
      </c>
      <c r="F1578" s="6" t="s">
        <v>408</v>
      </c>
      <c r="G1578" s="6" t="s">
        <v>242</v>
      </c>
      <c r="H1578" s="6" t="s">
        <v>243</v>
      </c>
      <c r="I1578" s="6" t="s">
        <v>15</v>
      </c>
      <c r="J1578" s="6" t="s">
        <v>280</v>
      </c>
      <c r="K1578" s="6" t="s">
        <v>1330</v>
      </c>
      <c r="L1578" s="7">
        <v>149536</v>
      </c>
      <c r="M1578" s="7">
        <v>149.54</v>
      </c>
      <c r="N1578" s="7">
        <v>628000</v>
      </c>
      <c r="O1578">
        <f t="shared" si="402"/>
        <v>4.1996576075326342</v>
      </c>
      <c r="P1578" t="str">
        <f t="shared" si="404"/>
        <v>Paraquat</v>
      </c>
      <c r="Q1578" t="str">
        <f>VLOOKUP(P1578,[1]Sheet1!$A$1:$C$40,2,FALSE)</f>
        <v>Nuquat</v>
      </c>
      <c r="R1578" t="str">
        <f>VLOOKUP(P1578,[1]Sheet1!$A$1:$C$40,3,FALSE)</f>
        <v>Herbicide</v>
      </c>
    </row>
    <row r="1579" spans="1:18" ht="22" customHeight="1" x14ac:dyDescent="0.3">
      <c r="A1579" s="2">
        <v>42768</v>
      </c>
      <c r="B1579" s="12" t="str">
        <f t="shared" si="393"/>
        <v>February, 2017</v>
      </c>
      <c r="C1579" s="12" t="str">
        <f t="shared" si="394"/>
        <v>February, 2017´</v>
      </c>
      <c r="D1579" s="3" t="s">
        <v>37</v>
      </c>
      <c r="E1579" s="9" t="s">
        <v>1940</v>
      </c>
      <c r="F1579" s="3" t="s">
        <v>20</v>
      </c>
      <c r="G1579" s="3" t="s">
        <v>38</v>
      </c>
      <c r="H1579" s="3" t="s">
        <v>39</v>
      </c>
      <c r="I1579" s="3" t="s">
        <v>812</v>
      </c>
      <c r="J1579" s="3" t="s">
        <v>1218</v>
      </c>
      <c r="K1579" s="3" t="s">
        <v>1331</v>
      </c>
      <c r="L1579" s="4">
        <v>20710</v>
      </c>
      <c r="M1579" s="4">
        <v>20.71</v>
      </c>
      <c r="N1579" s="4">
        <v>184000</v>
      </c>
      <c r="O1579">
        <f t="shared" si="402"/>
        <v>8.8845968131337525</v>
      </c>
      <c r="P1579" t="str">
        <f t="shared" si="403"/>
        <v>Cyhalothrin</v>
      </c>
      <c r="Q1579" t="str">
        <f>VLOOKUP(P1579,[1]Sheet1!$A$1:$C$40,2,FALSE)</f>
        <v>Kaiso</v>
      </c>
      <c r="R1579" t="str">
        <f>VLOOKUP(P1579,[1]Sheet1!$A$1:$C$40,3,FALSE)</f>
        <v>Pesticide</v>
      </c>
    </row>
    <row r="1580" spans="1:18" ht="22" customHeight="1" x14ac:dyDescent="0.3">
      <c r="A1580" s="5">
        <v>42768</v>
      </c>
      <c r="B1580" s="12" t="str">
        <f t="shared" si="393"/>
        <v>February, 2017</v>
      </c>
      <c r="C1580" s="12" t="str">
        <f t="shared" si="394"/>
        <v>February, 2017´</v>
      </c>
      <c r="D1580" s="6" t="s">
        <v>37</v>
      </c>
      <c r="E1580" s="13" t="s">
        <v>1940</v>
      </c>
      <c r="F1580" s="7" t="s">
        <v>107</v>
      </c>
      <c r="G1580" s="6" t="s">
        <v>38</v>
      </c>
      <c r="H1580" s="6" t="s">
        <v>43</v>
      </c>
      <c r="I1580" s="6" t="s">
        <v>15</v>
      </c>
      <c r="J1580" s="6" t="s">
        <v>1218</v>
      </c>
      <c r="K1580" s="6" t="s">
        <v>1332</v>
      </c>
      <c r="L1580" s="7">
        <v>48100</v>
      </c>
      <c r="M1580" s="7">
        <v>48.1</v>
      </c>
      <c r="N1580" s="7">
        <v>426000</v>
      </c>
      <c r="O1580">
        <f t="shared" si="402"/>
        <v>8.8565488565488568</v>
      </c>
      <c r="P1580" t="str">
        <f t="shared" si="403"/>
        <v>Imidacloprid</v>
      </c>
      <c r="Q1580" t="str">
        <f>VLOOKUP(P1580,[1]Sheet1!$A$1:$C$40,2,FALSE)</f>
        <v>Nuprid</v>
      </c>
      <c r="R1580" t="str">
        <f>VLOOKUP(P1580,[1]Sheet1!$A$1:$C$40,3,FALSE)</f>
        <v>Insecticide</v>
      </c>
    </row>
    <row r="1581" spans="1:18" ht="22" customHeight="1" x14ac:dyDescent="0.3">
      <c r="A1581" s="2">
        <v>42768</v>
      </c>
      <c r="B1581" s="12" t="str">
        <f t="shared" si="393"/>
        <v>February, 2017</v>
      </c>
      <c r="C1581" s="12" t="str">
        <f t="shared" si="394"/>
        <v>February, 2017´</v>
      </c>
      <c r="D1581" s="3" t="s">
        <v>37</v>
      </c>
      <c r="E1581" s="9" t="s">
        <v>1940</v>
      </c>
      <c r="F1581" s="3" t="s">
        <v>20</v>
      </c>
      <c r="G1581" s="3" t="s">
        <v>579</v>
      </c>
      <c r="H1581" s="3" t="s">
        <v>28</v>
      </c>
      <c r="I1581" s="3" t="s">
        <v>21</v>
      </c>
      <c r="J1581" s="3" t="s">
        <v>29</v>
      </c>
      <c r="K1581" s="3" t="s">
        <v>1333</v>
      </c>
      <c r="L1581" s="4">
        <v>102300</v>
      </c>
      <c r="M1581" s="4">
        <v>102.3</v>
      </c>
      <c r="N1581" s="4">
        <v>1582000</v>
      </c>
      <c r="O1581">
        <f t="shared" si="402"/>
        <v>15.464320625610949</v>
      </c>
      <c r="P1581" t="str">
        <f>IF(ISNUMBER(SEARCH("CLORPIRIFOS",K1581)),"Chlorpyrifos",IF(ISNUMBER(SEARCH("TEBUCONAZOLE",K1581)),"Tebuconazole",IF(ISNUMBER(SEARCH("ACID",K1581)),"2,4-Dichlorophenoxyacetic acid",IF(ISNUMBER(SEARCH("ACETAMIPRID",K1581)),"Acetamiprid",IF(ISNUMBER(SEARCH("NUFURON",K1581)),"Metsulfuron",IF(ISNUMBER(SEARCH("MONOISOPROPYLAMINE",K1581)),"Isopropylamine","FIX IT"))))))</f>
        <v>2,4-Dichlorophenoxyacetic acid</v>
      </c>
      <c r="Q1581" t="str">
        <f>VLOOKUP(P1581,[1]Sheet1!$A$1:$C$40,2,FALSE)</f>
        <v>2,4 D</v>
      </c>
      <c r="R1581" t="str">
        <f>VLOOKUP(P1581,[1]Sheet1!$A$1:$C$40,3,FALSE)</f>
        <v>Herbicide</v>
      </c>
    </row>
    <row r="1582" spans="1:18" ht="22" customHeight="1" x14ac:dyDescent="0.3">
      <c r="A1582" s="5">
        <v>42768</v>
      </c>
      <c r="B1582" s="12" t="str">
        <f t="shared" si="393"/>
        <v>February, 2017</v>
      </c>
      <c r="C1582" s="12" t="str">
        <f t="shared" si="394"/>
        <v>February, 2017´</v>
      </c>
      <c r="D1582" s="6" t="s">
        <v>37</v>
      </c>
      <c r="E1582" s="13" t="s">
        <v>1940</v>
      </c>
      <c r="F1582" s="7" t="s">
        <v>107</v>
      </c>
      <c r="G1582" s="6" t="s">
        <v>38</v>
      </c>
      <c r="H1582" s="6" t="s">
        <v>39</v>
      </c>
      <c r="I1582" s="6" t="s">
        <v>15</v>
      </c>
      <c r="J1582" s="6" t="s">
        <v>1218</v>
      </c>
      <c r="K1582" s="6" t="s">
        <v>1334</v>
      </c>
      <c r="L1582" s="7">
        <v>9620</v>
      </c>
      <c r="M1582" s="7">
        <v>9.6199999999999992</v>
      </c>
      <c r="N1582" s="7">
        <v>85300</v>
      </c>
      <c r="O1582">
        <f t="shared" si="402"/>
        <v>8.8669438669438669</v>
      </c>
      <c r="P1582" t="str">
        <f t="shared" si="403"/>
        <v>Imidacloprid</v>
      </c>
      <c r="Q1582" t="str">
        <f>VLOOKUP(P1582,[1]Sheet1!$A$1:$C$40,2,FALSE)</f>
        <v>Nuprid</v>
      </c>
      <c r="R1582" t="str">
        <f>VLOOKUP(P1582,[1]Sheet1!$A$1:$C$40,3,FALSE)</f>
        <v>Insecticide</v>
      </c>
    </row>
    <row r="1583" spans="1:18" ht="22" customHeight="1" x14ac:dyDescent="0.3">
      <c r="A1583" s="2">
        <v>42768</v>
      </c>
      <c r="B1583" s="12" t="str">
        <f t="shared" si="393"/>
        <v>February, 2017</v>
      </c>
      <c r="C1583" s="12" t="str">
        <f t="shared" si="394"/>
        <v>February, 2017´</v>
      </c>
      <c r="D1583" s="3" t="s">
        <v>37</v>
      </c>
      <c r="E1583" s="9" t="s">
        <v>1940</v>
      </c>
      <c r="F1583" s="3" t="s">
        <v>20</v>
      </c>
      <c r="G1583" s="3" t="s">
        <v>579</v>
      </c>
      <c r="H1583" s="3" t="s">
        <v>28</v>
      </c>
      <c r="I1583" s="3" t="s">
        <v>21</v>
      </c>
      <c r="J1583" s="3" t="s">
        <v>29</v>
      </c>
      <c r="K1583" s="3" t="s">
        <v>1335</v>
      </c>
      <c r="L1583" s="4">
        <v>122760</v>
      </c>
      <c r="M1583" s="4">
        <v>122.76</v>
      </c>
      <c r="N1583" s="4">
        <v>1898000</v>
      </c>
      <c r="O1583">
        <f t="shared" si="402"/>
        <v>15.461062235255783</v>
      </c>
      <c r="P1583" t="str">
        <f t="shared" ref="P1583:P1589" si="405">IF(ISNUMBER(SEARCH("CLORPIRIFOS",K1583)),"Chlorpyrifos",IF(ISNUMBER(SEARCH("TEBUCONAZOLE",K1583)),"Tebuconazole",IF(ISNUMBER(SEARCH("ACID",K1583)),"2,4-Dichlorophenoxyacetic acid",IF(ISNUMBER(SEARCH("ACETAMIPRID",K1583)),"Acetamiprid",IF(ISNUMBER(SEARCH("NUFURON",K1583)),"Metsulfuron",IF(ISNUMBER(SEARCH("MONOISOPROPYLAMINE",K1583)),"Isopropylamine","FIX IT"))))))</f>
        <v>2,4-Dichlorophenoxyacetic acid</v>
      </c>
      <c r="Q1583" t="str">
        <f>VLOOKUP(P1583,[1]Sheet1!$A$1:$C$40,2,FALSE)</f>
        <v>2,4 D</v>
      </c>
      <c r="R1583" t="str">
        <f>VLOOKUP(P1583,[1]Sheet1!$A$1:$C$40,3,FALSE)</f>
        <v>Herbicide</v>
      </c>
    </row>
    <row r="1584" spans="1:18" ht="22" customHeight="1" x14ac:dyDescent="0.3">
      <c r="A1584" s="5">
        <v>42763</v>
      </c>
      <c r="B1584" s="12" t="str">
        <f t="shared" si="393"/>
        <v>January, 2017</v>
      </c>
      <c r="C1584" s="12" t="str">
        <f t="shared" si="394"/>
        <v>January, 2017´</v>
      </c>
      <c r="D1584" s="6" t="s">
        <v>37</v>
      </c>
      <c r="E1584" s="13" t="s">
        <v>1940</v>
      </c>
      <c r="F1584" s="7" t="s">
        <v>107</v>
      </c>
      <c r="G1584" s="6" t="s">
        <v>242</v>
      </c>
      <c r="H1584" s="6" t="s">
        <v>243</v>
      </c>
      <c r="I1584" s="6" t="s">
        <v>15</v>
      </c>
      <c r="J1584" s="6" t="s">
        <v>280</v>
      </c>
      <c r="K1584" s="6" t="s">
        <v>1328</v>
      </c>
      <c r="L1584" s="7">
        <v>112156</v>
      </c>
      <c r="M1584" s="7">
        <v>112.16</v>
      </c>
      <c r="N1584" s="7">
        <v>467000</v>
      </c>
      <c r="O1584">
        <f t="shared" si="402"/>
        <v>4.1638432183744074</v>
      </c>
      <c r="P1584" t="str">
        <f t="shared" ref="P1584:P1587" si="406">IF(ISNUMBER(SEARCH("XYLENE",K1584)),"Xylene",IF(ISNUMBER(SEARCH("PARAQUAT",K1584)),"Paraquat",IF(ISNUMBER(SEARCH("LUFENURON",K1584)),"Lufenuron",IF(ISNUMBER(SEARCH("CLETHODIM",K1584)),"Clethodim",IF(ISNUMBER(SEARCH("ABAMECTIN",K1584)),"Abamectin")))))</f>
        <v>Paraquat</v>
      </c>
      <c r="Q1584" t="str">
        <f>VLOOKUP(P1584,[1]Sheet1!$A$1:$C$40,2,FALSE)</f>
        <v>Nuquat</v>
      </c>
      <c r="R1584" t="str">
        <f>VLOOKUP(P1584,[1]Sheet1!$A$1:$C$40,3,FALSE)</f>
        <v>Herbicide</v>
      </c>
    </row>
    <row r="1585" spans="1:18" ht="22" customHeight="1" x14ac:dyDescent="0.3">
      <c r="A1585" s="2">
        <v>42763</v>
      </c>
      <c r="B1585" s="12" t="str">
        <f t="shared" si="393"/>
        <v>January, 2017</v>
      </c>
      <c r="C1585" s="12" t="str">
        <f t="shared" si="394"/>
        <v>January, 2017´</v>
      </c>
      <c r="D1585" s="3" t="s">
        <v>37</v>
      </c>
      <c r="E1585" s="9" t="s">
        <v>1940</v>
      </c>
      <c r="F1585" s="4" t="s">
        <v>107</v>
      </c>
      <c r="G1585" s="3" t="s">
        <v>242</v>
      </c>
      <c r="H1585" s="3" t="s">
        <v>243</v>
      </c>
      <c r="I1585" s="3" t="s">
        <v>15</v>
      </c>
      <c r="J1585" s="3" t="s">
        <v>280</v>
      </c>
      <c r="K1585" s="3" t="s">
        <v>1328</v>
      </c>
      <c r="L1585" s="4">
        <v>112156</v>
      </c>
      <c r="M1585" s="4">
        <v>112.16</v>
      </c>
      <c r="N1585" s="4">
        <v>467000</v>
      </c>
      <c r="O1585">
        <f t="shared" si="402"/>
        <v>4.1638432183744074</v>
      </c>
      <c r="P1585" t="str">
        <f t="shared" si="406"/>
        <v>Paraquat</v>
      </c>
      <c r="Q1585" t="str">
        <f>VLOOKUP(P1585,[1]Sheet1!$A$1:$C$40,2,FALSE)</f>
        <v>Nuquat</v>
      </c>
      <c r="R1585" t="str">
        <f>VLOOKUP(P1585,[1]Sheet1!$A$1:$C$40,3,FALSE)</f>
        <v>Herbicide</v>
      </c>
    </row>
    <row r="1586" spans="1:18" ht="22" customHeight="1" x14ac:dyDescent="0.3">
      <c r="A1586" s="5">
        <v>42763</v>
      </c>
      <c r="B1586" s="12" t="str">
        <f t="shared" si="393"/>
        <v>January, 2017</v>
      </c>
      <c r="C1586" s="12" t="str">
        <f t="shared" si="394"/>
        <v>January, 2017´</v>
      </c>
      <c r="D1586" s="6" t="s">
        <v>37</v>
      </c>
      <c r="E1586" s="13" t="s">
        <v>1940</v>
      </c>
      <c r="F1586" s="7" t="s">
        <v>107</v>
      </c>
      <c r="G1586" s="6" t="s">
        <v>242</v>
      </c>
      <c r="H1586" s="6" t="s">
        <v>243</v>
      </c>
      <c r="I1586" s="6" t="s">
        <v>15</v>
      </c>
      <c r="J1586" s="6" t="s">
        <v>280</v>
      </c>
      <c r="K1586" s="6" t="s">
        <v>1328</v>
      </c>
      <c r="L1586" s="7">
        <v>112156</v>
      </c>
      <c r="M1586" s="7">
        <v>112.16</v>
      </c>
      <c r="N1586" s="7">
        <v>467000</v>
      </c>
      <c r="O1586">
        <f t="shared" si="402"/>
        <v>4.1638432183744074</v>
      </c>
      <c r="P1586" t="str">
        <f t="shared" si="406"/>
        <v>Paraquat</v>
      </c>
      <c r="Q1586" t="str">
        <f>VLOOKUP(P1586,[1]Sheet1!$A$1:$C$40,2,FALSE)</f>
        <v>Nuquat</v>
      </c>
      <c r="R1586" t="str">
        <f>VLOOKUP(P1586,[1]Sheet1!$A$1:$C$40,3,FALSE)</f>
        <v>Herbicide</v>
      </c>
    </row>
    <row r="1587" spans="1:18" ht="22" customHeight="1" x14ac:dyDescent="0.3">
      <c r="A1587" s="2">
        <v>42763</v>
      </c>
      <c r="B1587" s="12" t="str">
        <f t="shared" si="393"/>
        <v>January, 2017</v>
      </c>
      <c r="C1587" s="12" t="str">
        <f t="shared" si="394"/>
        <v>January, 2017´</v>
      </c>
      <c r="D1587" s="3" t="s">
        <v>37</v>
      </c>
      <c r="E1587" s="9" t="s">
        <v>1940</v>
      </c>
      <c r="F1587" s="3" t="s">
        <v>408</v>
      </c>
      <c r="G1587" s="3" t="s">
        <v>242</v>
      </c>
      <c r="H1587" s="3" t="s">
        <v>243</v>
      </c>
      <c r="I1587" s="3" t="s">
        <v>15</v>
      </c>
      <c r="J1587" s="3" t="s">
        <v>280</v>
      </c>
      <c r="K1587" s="3" t="s">
        <v>1336</v>
      </c>
      <c r="L1587" s="4">
        <v>149536</v>
      </c>
      <c r="M1587" s="4">
        <v>149.54</v>
      </c>
      <c r="N1587" s="4">
        <v>623000</v>
      </c>
      <c r="O1587">
        <f t="shared" si="402"/>
        <v>4.1662208431414509</v>
      </c>
      <c r="P1587" t="str">
        <f t="shared" si="406"/>
        <v>Paraquat</v>
      </c>
      <c r="Q1587" t="str">
        <f>VLOOKUP(P1587,[1]Sheet1!$A$1:$C$40,2,FALSE)</f>
        <v>Nuquat</v>
      </c>
      <c r="R1587" t="str">
        <f>VLOOKUP(P1587,[1]Sheet1!$A$1:$C$40,3,FALSE)</f>
        <v>Herbicide</v>
      </c>
    </row>
    <row r="1588" spans="1:18" ht="22" customHeight="1" x14ac:dyDescent="0.3">
      <c r="A1588" s="5">
        <v>42761</v>
      </c>
      <c r="B1588" s="12" t="str">
        <f t="shared" si="393"/>
        <v>January, 2017</v>
      </c>
      <c r="C1588" s="12" t="str">
        <f t="shared" si="394"/>
        <v>January, 2017´</v>
      </c>
      <c r="D1588" s="6" t="s">
        <v>37</v>
      </c>
      <c r="E1588" s="13" t="s">
        <v>1940</v>
      </c>
      <c r="F1588" s="6" t="s">
        <v>408</v>
      </c>
      <c r="G1588" s="6" t="s">
        <v>1050</v>
      </c>
      <c r="H1588" s="6" t="s">
        <v>14</v>
      </c>
      <c r="I1588" s="6" t="s">
        <v>15</v>
      </c>
      <c r="J1588" s="6" t="s">
        <v>18</v>
      </c>
      <c r="K1588" s="6" t="s">
        <v>1337</v>
      </c>
      <c r="L1588" s="7">
        <v>14400</v>
      </c>
      <c r="M1588" s="7">
        <v>14.4</v>
      </c>
      <c r="N1588" s="7">
        <v>60000</v>
      </c>
      <c r="O1588">
        <f t="shared" si="402"/>
        <v>4.166666666666667</v>
      </c>
      <c r="P1588" t="str">
        <f t="shared" si="405"/>
        <v>Metsulfuron</v>
      </c>
      <c r="Q1588" t="str">
        <f>VLOOKUP(P1588,[1]Sheet1!$A$1:$C$40,2,FALSE)</f>
        <v>Nufuron</v>
      </c>
      <c r="R1588" t="str">
        <f>VLOOKUP(P1588,[1]Sheet1!$A$1:$C$40,3,FALSE)</f>
        <v>Herbicide</v>
      </c>
    </row>
    <row r="1589" spans="1:18" ht="22" customHeight="1" x14ac:dyDescent="0.3">
      <c r="A1589" s="2">
        <v>42761</v>
      </c>
      <c r="B1589" s="12" t="str">
        <f t="shared" si="393"/>
        <v>January, 2017</v>
      </c>
      <c r="C1589" s="12" t="str">
        <f t="shared" si="394"/>
        <v>January, 2017´</v>
      </c>
      <c r="D1589" s="3" t="s">
        <v>37</v>
      </c>
      <c r="E1589" s="9" t="s">
        <v>1940</v>
      </c>
      <c r="F1589" s="3" t="s">
        <v>20</v>
      </c>
      <c r="G1589" s="3" t="s">
        <v>579</v>
      </c>
      <c r="H1589" s="3" t="s">
        <v>28</v>
      </c>
      <c r="I1589" s="3" t="s">
        <v>21</v>
      </c>
      <c r="J1589" s="3" t="s">
        <v>29</v>
      </c>
      <c r="K1589" s="3" t="s">
        <v>1338</v>
      </c>
      <c r="L1589" s="4">
        <v>20460</v>
      </c>
      <c r="M1589" s="4">
        <v>20.46</v>
      </c>
      <c r="N1589" s="4">
        <v>311000</v>
      </c>
      <c r="O1589">
        <f t="shared" si="402"/>
        <v>15.20039100684262</v>
      </c>
      <c r="P1589" t="str">
        <f t="shared" si="405"/>
        <v>2,4-Dichlorophenoxyacetic acid</v>
      </c>
      <c r="Q1589" t="str">
        <f>VLOOKUP(P1589,[1]Sheet1!$A$1:$C$40,2,FALSE)</f>
        <v>2,4 D</v>
      </c>
      <c r="R1589" t="str">
        <f>VLOOKUP(P1589,[1]Sheet1!$A$1:$C$40,3,FALSE)</f>
        <v>Herbicide</v>
      </c>
    </row>
    <row r="1590" spans="1:18" ht="22" customHeight="1" x14ac:dyDescent="0.3">
      <c r="A1590" s="5">
        <v>42758</v>
      </c>
      <c r="B1590" s="12" t="str">
        <f t="shared" si="393"/>
        <v>January, 2017</v>
      </c>
      <c r="C1590" s="12" t="str">
        <f t="shared" si="394"/>
        <v>January, 2017´</v>
      </c>
      <c r="D1590" s="6" t="s">
        <v>37</v>
      </c>
      <c r="E1590" s="13" t="s">
        <v>1940</v>
      </c>
      <c r="F1590" s="7" t="s">
        <v>107</v>
      </c>
      <c r="G1590" s="6" t="s">
        <v>38</v>
      </c>
      <c r="H1590" s="6" t="s">
        <v>43</v>
      </c>
      <c r="I1590" s="6" t="s">
        <v>15</v>
      </c>
      <c r="J1590" s="6" t="s">
        <v>1218</v>
      </c>
      <c r="K1590" s="6" t="s">
        <v>1339</v>
      </c>
      <c r="L1590" s="7">
        <v>28860</v>
      </c>
      <c r="M1590" s="7">
        <v>28.86</v>
      </c>
      <c r="N1590" s="7">
        <v>255000</v>
      </c>
      <c r="O1590">
        <f t="shared" si="402"/>
        <v>8.8357588357588366</v>
      </c>
      <c r="P1590" t="str">
        <f t="shared" si="403"/>
        <v>Imidacloprid</v>
      </c>
      <c r="Q1590" t="str">
        <f>VLOOKUP(P1590,[1]Sheet1!$A$1:$C$40,2,FALSE)</f>
        <v>Nuprid</v>
      </c>
      <c r="R1590" t="str">
        <f>VLOOKUP(P1590,[1]Sheet1!$A$1:$C$40,3,FALSE)</f>
        <v>Insecticide</v>
      </c>
    </row>
    <row r="1591" spans="1:18" ht="22" customHeight="1" x14ac:dyDescent="0.3">
      <c r="A1591" s="2">
        <v>42758</v>
      </c>
      <c r="B1591" s="12" t="str">
        <f t="shared" si="393"/>
        <v>January, 2017</v>
      </c>
      <c r="C1591" s="12" t="str">
        <f t="shared" si="394"/>
        <v>January, 2017´</v>
      </c>
      <c r="D1591" s="3" t="s">
        <v>37</v>
      </c>
      <c r="E1591" s="9" t="s">
        <v>1940</v>
      </c>
      <c r="F1591" s="4" t="s">
        <v>107</v>
      </c>
      <c r="G1591" s="3" t="s">
        <v>38</v>
      </c>
      <c r="H1591" s="3" t="s">
        <v>43</v>
      </c>
      <c r="I1591" s="3" t="s">
        <v>15</v>
      </c>
      <c r="J1591" s="3" t="s">
        <v>1218</v>
      </c>
      <c r="K1591" s="3" t="s">
        <v>1340</v>
      </c>
      <c r="L1591" s="4">
        <v>28860</v>
      </c>
      <c r="M1591" s="4">
        <v>28.86</v>
      </c>
      <c r="N1591" s="4">
        <v>255000</v>
      </c>
      <c r="O1591">
        <f t="shared" si="402"/>
        <v>8.8357588357588366</v>
      </c>
      <c r="P1591" t="str">
        <f t="shared" si="403"/>
        <v>Imidacloprid</v>
      </c>
      <c r="Q1591" t="str">
        <f>VLOOKUP(P1591,[1]Sheet1!$A$1:$C$40,2,FALSE)</f>
        <v>Nuprid</v>
      </c>
      <c r="R1591" t="str">
        <f>VLOOKUP(P1591,[1]Sheet1!$A$1:$C$40,3,FALSE)</f>
        <v>Insecticide</v>
      </c>
    </row>
    <row r="1592" spans="1:18" ht="22" customHeight="1" x14ac:dyDescent="0.3">
      <c r="A1592" s="5">
        <v>42758</v>
      </c>
      <c r="B1592" s="12" t="str">
        <f t="shared" si="393"/>
        <v>January, 2017</v>
      </c>
      <c r="C1592" s="12" t="str">
        <f t="shared" si="394"/>
        <v>January, 2017´</v>
      </c>
      <c r="D1592" s="6" t="s">
        <v>37</v>
      </c>
      <c r="E1592" s="13" t="s">
        <v>1940</v>
      </c>
      <c r="F1592" s="7" t="s">
        <v>107</v>
      </c>
      <c r="G1592" s="6" t="s">
        <v>38</v>
      </c>
      <c r="H1592" s="6" t="s">
        <v>39</v>
      </c>
      <c r="I1592" s="6" t="s">
        <v>15</v>
      </c>
      <c r="J1592" s="6" t="s">
        <v>201</v>
      </c>
      <c r="K1592" s="6" t="s">
        <v>1341</v>
      </c>
      <c r="L1592" s="7">
        <v>38480</v>
      </c>
      <c r="M1592" s="7">
        <v>38.479999999999997</v>
      </c>
      <c r="N1592" s="7">
        <v>942000</v>
      </c>
      <c r="O1592">
        <f t="shared" si="402"/>
        <v>24.48024948024948</v>
      </c>
      <c r="P1592" t="str">
        <f t="shared" si="403"/>
        <v>Imidacloprid</v>
      </c>
      <c r="Q1592" t="str">
        <f>VLOOKUP(P1592,[1]Sheet1!$A$1:$C$40,2,FALSE)</f>
        <v>Nuprid</v>
      </c>
      <c r="R1592" t="str">
        <f>VLOOKUP(P1592,[1]Sheet1!$A$1:$C$40,3,FALSE)</f>
        <v>Insecticide</v>
      </c>
    </row>
    <row r="1593" spans="1:18" ht="22" customHeight="1" x14ac:dyDescent="0.3">
      <c r="A1593" s="2">
        <v>42758</v>
      </c>
      <c r="B1593" s="12" t="str">
        <f t="shared" si="393"/>
        <v>January, 2017</v>
      </c>
      <c r="C1593" s="12" t="str">
        <f t="shared" si="394"/>
        <v>January, 2017´</v>
      </c>
      <c r="D1593" s="3" t="s">
        <v>37</v>
      </c>
      <c r="E1593" s="9" t="s">
        <v>1940</v>
      </c>
      <c r="F1593" s="4" t="s">
        <v>107</v>
      </c>
      <c r="G1593" s="3" t="s">
        <v>38</v>
      </c>
      <c r="H1593" s="3" t="s">
        <v>1342</v>
      </c>
      <c r="I1593" s="3" t="s">
        <v>15</v>
      </c>
      <c r="J1593" s="3" t="s">
        <v>1218</v>
      </c>
      <c r="K1593" s="3" t="s">
        <v>1343</v>
      </c>
      <c r="L1593" s="4">
        <v>48100</v>
      </c>
      <c r="M1593" s="4">
        <v>48.1</v>
      </c>
      <c r="N1593" s="4">
        <v>424000</v>
      </c>
      <c r="O1593">
        <f t="shared" si="402"/>
        <v>8.8149688149688146</v>
      </c>
      <c r="P1593" t="str">
        <f t="shared" si="403"/>
        <v>Imidacloprid</v>
      </c>
      <c r="Q1593" t="str">
        <f>VLOOKUP(P1593,[1]Sheet1!$A$1:$C$40,2,FALSE)</f>
        <v>Nuprid</v>
      </c>
      <c r="R1593" t="str">
        <f>VLOOKUP(P1593,[1]Sheet1!$A$1:$C$40,3,FALSE)</f>
        <v>Insecticide</v>
      </c>
    </row>
    <row r="1594" spans="1:18" ht="22" customHeight="1" x14ac:dyDescent="0.3">
      <c r="A1594" s="5">
        <v>42758</v>
      </c>
      <c r="B1594" s="12" t="str">
        <f t="shared" si="393"/>
        <v>January, 2017</v>
      </c>
      <c r="C1594" s="12" t="str">
        <f t="shared" si="394"/>
        <v>January, 2017´</v>
      </c>
      <c r="D1594" s="6" t="s">
        <v>37</v>
      </c>
      <c r="E1594" s="13" t="s">
        <v>1940</v>
      </c>
      <c r="F1594" s="7" t="s">
        <v>107</v>
      </c>
      <c r="G1594" s="6" t="s">
        <v>38</v>
      </c>
      <c r="H1594" s="6" t="s">
        <v>43</v>
      </c>
      <c r="I1594" s="6" t="s">
        <v>15</v>
      </c>
      <c r="J1594" s="6" t="s">
        <v>201</v>
      </c>
      <c r="K1594" s="6" t="s">
        <v>1344</v>
      </c>
      <c r="L1594" s="7">
        <v>19240</v>
      </c>
      <c r="M1594" s="7">
        <v>19.239999999999998</v>
      </c>
      <c r="N1594" s="7">
        <v>471000</v>
      </c>
      <c r="O1594">
        <f t="shared" si="402"/>
        <v>24.48024948024948</v>
      </c>
      <c r="P1594" t="str">
        <f t="shared" si="403"/>
        <v>Imidacloprid</v>
      </c>
      <c r="Q1594" t="str">
        <f>VLOOKUP(P1594,[1]Sheet1!$A$1:$C$40,2,FALSE)</f>
        <v>Nuprid</v>
      </c>
      <c r="R1594" t="str">
        <f>VLOOKUP(P1594,[1]Sheet1!$A$1:$C$40,3,FALSE)</f>
        <v>Insecticide</v>
      </c>
    </row>
    <row r="1595" spans="1:18" ht="22" customHeight="1" x14ac:dyDescent="0.3">
      <c r="A1595" s="2">
        <v>42758</v>
      </c>
      <c r="B1595" s="12" t="str">
        <f t="shared" si="393"/>
        <v>January, 2017</v>
      </c>
      <c r="C1595" s="12" t="str">
        <f t="shared" si="394"/>
        <v>January, 2017´</v>
      </c>
      <c r="D1595" s="3" t="s">
        <v>37</v>
      </c>
      <c r="E1595" s="9" t="s">
        <v>1940</v>
      </c>
      <c r="F1595" s="3" t="s">
        <v>408</v>
      </c>
      <c r="G1595" s="3" t="s">
        <v>242</v>
      </c>
      <c r="H1595" s="3" t="s">
        <v>243</v>
      </c>
      <c r="I1595" s="3" t="s">
        <v>15</v>
      </c>
      <c r="J1595" s="3" t="s">
        <v>280</v>
      </c>
      <c r="K1595" s="3" t="s">
        <v>1345</v>
      </c>
      <c r="L1595" s="4">
        <v>149536</v>
      </c>
      <c r="M1595" s="4">
        <v>149.54</v>
      </c>
      <c r="N1595" s="4">
        <v>623000</v>
      </c>
      <c r="O1595">
        <f t="shared" si="402"/>
        <v>4.1662208431414509</v>
      </c>
      <c r="P1595" t="str">
        <f>IF(ISNUMBER(SEARCH("XYLENE",K1595)),"Xylene",IF(ISNUMBER(SEARCH("PARAQUAT",K1595)),"Paraquat",IF(ISNUMBER(SEARCH("LUFENURON",K1595)),"Lufenuron",IF(ISNUMBER(SEARCH("CLETHODIM",K1595)),"Clethodim",IF(ISNUMBER(SEARCH("ABAMECTIN",K1595)),"Abamectin")))))</f>
        <v>Paraquat</v>
      </c>
      <c r="Q1595" t="str">
        <f>VLOOKUP(P1595,[1]Sheet1!$A$1:$C$40,2,FALSE)</f>
        <v>Nuquat</v>
      </c>
      <c r="R1595" t="str">
        <f>VLOOKUP(P1595,[1]Sheet1!$A$1:$C$40,3,FALSE)</f>
        <v>Herbicide</v>
      </c>
    </row>
    <row r="1596" spans="1:18" ht="22" customHeight="1" x14ac:dyDescent="0.3">
      <c r="A1596" s="5">
        <v>42755</v>
      </c>
      <c r="B1596" s="12" t="str">
        <f t="shared" si="393"/>
        <v>January, 2017</v>
      </c>
      <c r="C1596" s="12" t="str">
        <f t="shared" si="394"/>
        <v>January, 2017´</v>
      </c>
      <c r="D1596" s="6" t="s">
        <v>37</v>
      </c>
      <c r="E1596" s="13" t="s">
        <v>1940</v>
      </c>
      <c r="F1596" s="6" t="s">
        <v>20</v>
      </c>
      <c r="G1596" s="6" t="s">
        <v>579</v>
      </c>
      <c r="H1596" s="6" t="s">
        <v>28</v>
      </c>
      <c r="I1596" s="6" t="s">
        <v>21</v>
      </c>
      <c r="J1596" s="6" t="s">
        <v>29</v>
      </c>
      <c r="K1596" s="6" t="s">
        <v>1346</v>
      </c>
      <c r="L1596" s="7">
        <v>163679.99</v>
      </c>
      <c r="M1596" s="7">
        <v>163.68</v>
      </c>
      <c r="N1596" s="7">
        <v>2489000</v>
      </c>
      <c r="O1596">
        <f t="shared" si="402"/>
        <v>15.206501417797009</v>
      </c>
      <c r="P1596" t="str">
        <f t="shared" ref="P1596:P1601" si="407">IF(ISNUMBER(SEARCH("CLORPIRIFOS",K1596)),"Chlorpyrifos",IF(ISNUMBER(SEARCH("TEBUCONAZOLE",K1596)),"Tebuconazole",IF(ISNUMBER(SEARCH("ACID",K1596)),"2,4-Dichlorophenoxyacetic acid",IF(ISNUMBER(SEARCH("ACETAMIPRID",K1596)),"Acetamiprid",IF(ISNUMBER(SEARCH("NUFURON",K1596)),"Metsulfuron",IF(ISNUMBER(SEARCH("MONOISOPROPYLAMINE",K1596)),"Isopropylamine","FIX IT"))))))</f>
        <v>2,4-Dichlorophenoxyacetic acid</v>
      </c>
      <c r="Q1596" t="str">
        <f>VLOOKUP(P1596,[1]Sheet1!$A$1:$C$40,2,FALSE)</f>
        <v>2,4 D</v>
      </c>
      <c r="R1596" t="str">
        <f>VLOOKUP(P1596,[1]Sheet1!$A$1:$C$40,3,FALSE)</f>
        <v>Herbicide</v>
      </c>
    </row>
    <row r="1597" spans="1:18" ht="22" customHeight="1" x14ac:dyDescent="0.3">
      <c r="A1597" s="2">
        <v>42753</v>
      </c>
      <c r="B1597" s="12" t="str">
        <f t="shared" si="393"/>
        <v>January, 2017</v>
      </c>
      <c r="C1597" s="12" t="str">
        <f t="shared" si="394"/>
        <v>January, 2017´</v>
      </c>
      <c r="D1597" s="3" t="s">
        <v>37</v>
      </c>
      <c r="E1597" s="9" t="s">
        <v>1940</v>
      </c>
      <c r="F1597" s="3" t="s">
        <v>20</v>
      </c>
      <c r="G1597" s="3" t="s">
        <v>449</v>
      </c>
      <c r="H1597" s="3" t="s">
        <v>73</v>
      </c>
      <c r="I1597" s="3" t="s">
        <v>926</v>
      </c>
      <c r="J1597" s="3" t="s">
        <v>264</v>
      </c>
      <c r="K1597" s="3" t="s">
        <v>1347</v>
      </c>
      <c r="L1597" s="4">
        <v>37993</v>
      </c>
      <c r="M1597" s="4">
        <v>37.99</v>
      </c>
      <c r="N1597" s="3" t="s">
        <v>107</v>
      </c>
      <c r="O1597" t="e">
        <f t="shared" si="402"/>
        <v>#VALUE!</v>
      </c>
      <c r="P1597" t="str">
        <f>IF(ISNUMBER(SEARCH("XYLENE",K1597)),"Xylene",IF(ISNUMBER(SEARCH("PARAQUAT",K1597)),"Paraquat",IF(ISNUMBER(SEARCH("LUFENURON",K1597)),"Lufenuron",IF(ISNUMBER(SEARCH("CLETHODIM",K1597)),"Clethodim",IF(ISNUMBER(SEARCH("ABAMECTIN",K1597)),"Abamectin")))))</f>
        <v>Xylene</v>
      </c>
      <c r="Q1597" t="str">
        <f>VLOOKUP(P1597,[1]Sheet1!$A$1:$C$40,2,FALSE)</f>
        <v>Not Identified</v>
      </c>
      <c r="R1597" t="str">
        <f>VLOOKUP(P1597,[1]Sheet1!$A$1:$C$40,3,FALSE)</f>
        <v>General Chemical</v>
      </c>
    </row>
    <row r="1598" spans="1:18" ht="22" customHeight="1" x14ac:dyDescent="0.3">
      <c r="A1598" s="5">
        <v>42753</v>
      </c>
      <c r="B1598" s="12" t="str">
        <f t="shared" si="393"/>
        <v>January, 2017</v>
      </c>
      <c r="C1598" s="12" t="str">
        <f t="shared" si="394"/>
        <v>January, 2017´</v>
      </c>
      <c r="D1598" s="6" t="s">
        <v>37</v>
      </c>
      <c r="E1598" s="13" t="s">
        <v>1940</v>
      </c>
      <c r="F1598" s="6" t="s">
        <v>20</v>
      </c>
      <c r="G1598" s="6" t="s">
        <v>649</v>
      </c>
      <c r="H1598" s="6" t="s">
        <v>73</v>
      </c>
      <c r="I1598" s="6" t="s">
        <v>21</v>
      </c>
      <c r="J1598" s="6" t="s">
        <v>77</v>
      </c>
      <c r="K1598" s="6" t="s">
        <v>1348</v>
      </c>
      <c r="L1598" s="7">
        <v>17377</v>
      </c>
      <c r="M1598" s="7">
        <v>17.38</v>
      </c>
      <c r="N1598" s="7">
        <v>61200</v>
      </c>
      <c r="O1598">
        <f t="shared" si="402"/>
        <v>3.5218967600851698</v>
      </c>
      <c r="P1598" t="str">
        <f t="shared" ref="P1598" si="408">IF(ISNUMBER(SEARCH("TRITON",K1598)),"Surfactant",IF(ISNUMBER(SEARCH("DIMETHYLAMINE",K1598)),"Dimethylamine",IF(ISNUMBER(SEARCH("FLUAZINAN",K1598)),"Fluazinan","FIX IT")))</f>
        <v>Surfactant</v>
      </c>
      <c r="Q1598" t="str">
        <f>VLOOKUP(P1598,[1]Sheet1!$A$1:$C$40,2,FALSE)</f>
        <v>Triton</v>
      </c>
      <c r="R1598" t="str">
        <f>VLOOKUP(P1598,[1]Sheet1!$A$1:$C$40,3,FALSE)</f>
        <v>Surfactant</v>
      </c>
    </row>
    <row r="1599" spans="1:18" ht="22" customHeight="1" x14ac:dyDescent="0.3">
      <c r="A1599" s="5">
        <v>42750</v>
      </c>
      <c r="B1599" s="12" t="str">
        <f t="shared" si="393"/>
        <v>January, 2017</v>
      </c>
      <c r="C1599" s="12" t="str">
        <f t="shared" si="394"/>
        <v>January, 2017´</v>
      </c>
      <c r="D1599" s="6" t="s">
        <v>37</v>
      </c>
      <c r="E1599" s="9" t="s">
        <v>1940</v>
      </c>
      <c r="F1599" s="6" t="s">
        <v>20</v>
      </c>
      <c r="G1599" s="6" t="s">
        <v>579</v>
      </c>
      <c r="H1599" s="6" t="s">
        <v>28</v>
      </c>
      <c r="I1599" s="6" t="s">
        <v>21</v>
      </c>
      <c r="J1599" s="6" t="s">
        <v>29</v>
      </c>
      <c r="K1599" s="6" t="s">
        <v>1349</v>
      </c>
      <c r="L1599" s="7">
        <v>122760</v>
      </c>
      <c r="M1599" s="7">
        <v>122.76</v>
      </c>
      <c r="N1599" s="7">
        <v>1867000</v>
      </c>
      <c r="O1599">
        <f t="shared" si="402"/>
        <v>15.20853698273053</v>
      </c>
      <c r="P1599" t="str">
        <f t="shared" si="407"/>
        <v>2,4-Dichlorophenoxyacetic acid</v>
      </c>
      <c r="Q1599" t="str">
        <f>VLOOKUP(P1599,[1]Sheet1!$A$1:$C$40,2,FALSE)</f>
        <v>2,4 D</v>
      </c>
      <c r="R1599" t="str">
        <f>VLOOKUP(P1599,[1]Sheet1!$A$1:$C$40,3,FALSE)</f>
        <v>Herbicide</v>
      </c>
    </row>
    <row r="1600" spans="1:18" ht="22" customHeight="1" x14ac:dyDescent="0.3">
      <c r="A1600" s="2">
        <v>42749</v>
      </c>
      <c r="B1600" s="12" t="str">
        <f t="shared" si="393"/>
        <v>January, 2017</v>
      </c>
      <c r="C1600" s="12" t="str">
        <f t="shared" si="394"/>
        <v>January, 2017´</v>
      </c>
      <c r="D1600" s="3" t="s">
        <v>37</v>
      </c>
      <c r="E1600" s="13" t="s">
        <v>1940</v>
      </c>
      <c r="F1600" s="3" t="s">
        <v>408</v>
      </c>
      <c r="G1600" s="3" t="s">
        <v>242</v>
      </c>
      <c r="H1600" s="3" t="s">
        <v>243</v>
      </c>
      <c r="I1600" s="3" t="s">
        <v>15</v>
      </c>
      <c r="J1600" s="3" t="s">
        <v>280</v>
      </c>
      <c r="K1600" s="3" t="s">
        <v>1350</v>
      </c>
      <c r="L1600" s="4">
        <v>130843.99</v>
      </c>
      <c r="M1600" s="4">
        <v>130.84</v>
      </c>
      <c r="N1600" s="4">
        <v>545000</v>
      </c>
      <c r="O1600">
        <f t="shared" si="402"/>
        <v>4.1652658253543011</v>
      </c>
      <c r="P1600" t="str">
        <f>IF(ISNUMBER(SEARCH("XYLENE",K1600)),"Xylene",IF(ISNUMBER(SEARCH("PARAQUAT",K1600)),"Paraquat",IF(ISNUMBER(SEARCH("LUFENURON",K1600)),"Lufenuron",IF(ISNUMBER(SEARCH("CLETHODIM",K1600)),"Clethodim",IF(ISNUMBER(SEARCH("ABAMECTIN",K1600)),"Abamectin")))))</f>
        <v>Paraquat</v>
      </c>
      <c r="Q1600" t="str">
        <f>VLOOKUP(P1600,[1]Sheet1!$A$1:$C$40,2,FALSE)</f>
        <v>Nuquat</v>
      </c>
      <c r="R1600" t="str">
        <f>VLOOKUP(P1600,[1]Sheet1!$A$1:$C$40,3,FALSE)</f>
        <v>Herbicide</v>
      </c>
    </row>
    <row r="1601" spans="1:18" ht="22" customHeight="1" x14ac:dyDescent="0.3">
      <c r="A1601" s="5">
        <v>42747</v>
      </c>
      <c r="B1601" s="12" t="str">
        <f t="shared" si="393"/>
        <v>January, 2017</v>
      </c>
      <c r="C1601" s="12" t="str">
        <f t="shared" si="394"/>
        <v>January, 2017´</v>
      </c>
      <c r="D1601" s="6" t="s">
        <v>37</v>
      </c>
      <c r="E1601" s="9" t="s">
        <v>1940</v>
      </c>
      <c r="F1601" s="6" t="s">
        <v>408</v>
      </c>
      <c r="G1601" s="6" t="s">
        <v>1050</v>
      </c>
      <c r="H1601" s="6" t="s">
        <v>14</v>
      </c>
      <c r="I1601" s="6" t="s">
        <v>15</v>
      </c>
      <c r="J1601" s="6" t="s">
        <v>18</v>
      </c>
      <c r="K1601" s="6" t="s">
        <v>1337</v>
      </c>
      <c r="L1601" s="7">
        <v>4536</v>
      </c>
      <c r="M1601" s="7">
        <v>4.54</v>
      </c>
      <c r="N1601" s="7">
        <v>18900</v>
      </c>
      <c r="O1601">
        <f t="shared" si="402"/>
        <v>4.166666666666667</v>
      </c>
      <c r="P1601" t="str">
        <f t="shared" si="407"/>
        <v>Metsulfuron</v>
      </c>
      <c r="Q1601" t="str">
        <f>VLOOKUP(P1601,[1]Sheet1!$A$1:$C$40,2,FALSE)</f>
        <v>Nufuron</v>
      </c>
      <c r="R1601" t="str">
        <f>VLOOKUP(P1601,[1]Sheet1!$A$1:$C$40,3,FALSE)</f>
        <v>Herbicide</v>
      </c>
    </row>
    <row r="1602" spans="1:18" ht="22" customHeight="1" x14ac:dyDescent="0.3">
      <c r="A1602" s="2">
        <v>42746</v>
      </c>
      <c r="B1602" s="12" t="str">
        <f t="shared" si="393"/>
        <v>January, 2017</v>
      </c>
      <c r="C1602" s="12" t="str">
        <f t="shared" si="394"/>
        <v>January, 2017´</v>
      </c>
      <c r="D1602" s="3" t="s">
        <v>37</v>
      </c>
      <c r="E1602" s="13" t="s">
        <v>1940</v>
      </c>
      <c r="F1602" s="3" t="s">
        <v>20</v>
      </c>
      <c r="G1602" s="3" t="s">
        <v>42</v>
      </c>
      <c r="H1602" s="3" t="s">
        <v>104</v>
      </c>
      <c r="I1602" s="3" t="s">
        <v>926</v>
      </c>
      <c r="J1602" s="3" t="s">
        <v>118</v>
      </c>
      <c r="K1602" s="3" t="s">
        <v>1351</v>
      </c>
      <c r="L1602" s="4">
        <v>59280</v>
      </c>
      <c r="M1602" s="4">
        <v>59.28</v>
      </c>
      <c r="N1602" s="4">
        <v>107000</v>
      </c>
      <c r="O1602">
        <f t="shared" si="402"/>
        <v>1.8049932523616734</v>
      </c>
      <c r="P1602" t="str">
        <f t="shared" ref="P1602" si="409">IF(ISNUMBER(SEARCH("FLUAZINAN",K1602)),"Fluazinan",IF(ISNUMBER(SEARCH("CYPERMETHRIN",K1602)),"Cypermethrin",IF(ISNUMBER(SEARCH("IMAZETAPIR",K1602)),"Imazetapyr",IF(ISNUMBER(SEARCH("FIPRONIL",K1602)),"Fipronil","FIX IT"))))</f>
        <v>Cypermethrin</v>
      </c>
      <c r="Q1602" t="str">
        <f>VLOOKUP(P1602,[1]Sheet1!$A$1:$C$40,2,FALSE)</f>
        <v>Not Identified</v>
      </c>
      <c r="R1602" t="str">
        <f>VLOOKUP(P1602,[1]Sheet1!$A$1:$C$40,3,FALSE)</f>
        <v>Insecticide</v>
      </c>
    </row>
    <row r="1603" spans="1:18" ht="22" customHeight="1" x14ac:dyDescent="0.3">
      <c r="A1603" s="5">
        <v>42744</v>
      </c>
      <c r="B1603" s="12" t="str">
        <f t="shared" ref="B1603:B1666" si="410">TEXT(A1603,"MMMM, YYYY")</f>
        <v>January, 2017</v>
      </c>
      <c r="C1603" s="12" t="str">
        <f t="shared" ref="C1603:C1666" si="411">B1603&amp;"´"</f>
        <v>January, 2017´</v>
      </c>
      <c r="D1603" s="6" t="s">
        <v>37</v>
      </c>
      <c r="E1603" s="9" t="s">
        <v>1940</v>
      </c>
      <c r="F1603" s="6" t="s">
        <v>408</v>
      </c>
      <c r="G1603" s="6" t="s">
        <v>242</v>
      </c>
      <c r="H1603" s="6" t="s">
        <v>243</v>
      </c>
      <c r="I1603" s="6" t="s">
        <v>15</v>
      </c>
      <c r="J1603" s="6" t="s">
        <v>280</v>
      </c>
      <c r="K1603" s="6" t="s">
        <v>1350</v>
      </c>
      <c r="L1603" s="7">
        <v>130843.99</v>
      </c>
      <c r="M1603" s="7">
        <v>130.84</v>
      </c>
      <c r="N1603" s="7">
        <v>545000</v>
      </c>
      <c r="O1603">
        <f t="shared" si="402"/>
        <v>4.1652658253543011</v>
      </c>
      <c r="P1603" t="str">
        <f t="shared" ref="P1603:P1604" si="412">IF(ISNUMBER(SEARCH("XYLENE",K1603)),"Xylene",IF(ISNUMBER(SEARCH("PARAQUAT",K1603)),"Paraquat",IF(ISNUMBER(SEARCH("LUFENURON",K1603)),"Lufenuron",IF(ISNUMBER(SEARCH("CLETHODIM",K1603)),"Clethodim",IF(ISNUMBER(SEARCH("ABAMECTIN",K1603)),"Abamectin")))))</f>
        <v>Paraquat</v>
      </c>
      <c r="Q1603" t="str">
        <f>VLOOKUP(P1603,[1]Sheet1!$A$1:$C$40,2,FALSE)</f>
        <v>Nuquat</v>
      </c>
      <c r="R1603" t="str">
        <f>VLOOKUP(P1603,[1]Sheet1!$A$1:$C$40,3,FALSE)</f>
        <v>Herbicide</v>
      </c>
    </row>
    <row r="1604" spans="1:18" ht="22" customHeight="1" x14ac:dyDescent="0.3">
      <c r="A1604" s="2">
        <v>42744</v>
      </c>
      <c r="B1604" s="12" t="str">
        <f t="shared" si="410"/>
        <v>January, 2017</v>
      </c>
      <c r="C1604" s="12" t="str">
        <f t="shared" si="411"/>
        <v>January, 2017´</v>
      </c>
      <c r="D1604" s="3" t="s">
        <v>37</v>
      </c>
      <c r="E1604" s="13" t="s">
        <v>1940</v>
      </c>
      <c r="F1604" s="3" t="s">
        <v>408</v>
      </c>
      <c r="G1604" s="3" t="s">
        <v>242</v>
      </c>
      <c r="H1604" s="3" t="s">
        <v>243</v>
      </c>
      <c r="I1604" s="3" t="s">
        <v>15</v>
      </c>
      <c r="J1604" s="3" t="s">
        <v>280</v>
      </c>
      <c r="K1604" s="3" t="s">
        <v>1350</v>
      </c>
      <c r="L1604" s="4">
        <v>130843.99</v>
      </c>
      <c r="M1604" s="4">
        <v>130.84</v>
      </c>
      <c r="N1604" s="4">
        <v>545000</v>
      </c>
      <c r="O1604">
        <f t="shared" si="402"/>
        <v>4.1652658253543011</v>
      </c>
      <c r="P1604" t="str">
        <f t="shared" si="412"/>
        <v>Paraquat</v>
      </c>
      <c r="Q1604" t="str">
        <f>VLOOKUP(P1604,[1]Sheet1!$A$1:$C$40,2,FALSE)</f>
        <v>Nuquat</v>
      </c>
      <c r="R1604" t="str">
        <f>VLOOKUP(P1604,[1]Sheet1!$A$1:$C$40,3,FALSE)</f>
        <v>Herbicide</v>
      </c>
    </row>
    <row r="1605" spans="1:18" ht="22" customHeight="1" x14ac:dyDescent="0.3">
      <c r="A1605" s="5">
        <v>42744</v>
      </c>
      <c r="B1605" s="12" t="str">
        <f t="shared" si="410"/>
        <v>January, 2017</v>
      </c>
      <c r="C1605" s="12" t="str">
        <f t="shared" si="411"/>
        <v>January, 2017´</v>
      </c>
      <c r="D1605" s="6" t="s">
        <v>37</v>
      </c>
      <c r="E1605" s="9" t="s">
        <v>1940</v>
      </c>
      <c r="F1605" s="6" t="s">
        <v>20</v>
      </c>
      <c r="G1605" s="6" t="s">
        <v>38</v>
      </c>
      <c r="H1605" s="6" t="s">
        <v>39</v>
      </c>
      <c r="I1605" s="6" t="s">
        <v>812</v>
      </c>
      <c r="J1605" s="6" t="s">
        <v>201</v>
      </c>
      <c r="K1605" s="6" t="s">
        <v>1352</v>
      </c>
      <c r="L1605" s="7">
        <v>20710</v>
      </c>
      <c r="M1605" s="7">
        <v>20.71</v>
      </c>
      <c r="N1605" s="7">
        <v>507000</v>
      </c>
      <c r="O1605">
        <f t="shared" si="402"/>
        <v>24.48092708836311</v>
      </c>
      <c r="P1605" t="str">
        <f t="shared" si="403"/>
        <v>Cyhalothrin</v>
      </c>
      <c r="Q1605" t="str">
        <f>VLOOKUP(P1605,[1]Sheet1!$A$1:$C$40,2,FALSE)</f>
        <v>Kaiso</v>
      </c>
      <c r="R1605" t="str">
        <f>VLOOKUP(P1605,[1]Sheet1!$A$1:$C$40,3,FALSE)</f>
        <v>Pesticide</v>
      </c>
    </row>
    <row r="1606" spans="1:18" ht="22" customHeight="1" x14ac:dyDescent="0.3">
      <c r="A1606" s="2">
        <v>42744</v>
      </c>
      <c r="B1606" s="12" t="str">
        <f t="shared" si="410"/>
        <v>January, 2017</v>
      </c>
      <c r="C1606" s="12" t="str">
        <f t="shared" si="411"/>
        <v>January, 2017´</v>
      </c>
      <c r="D1606" s="3" t="s">
        <v>37</v>
      </c>
      <c r="E1606" s="13" t="s">
        <v>1940</v>
      </c>
      <c r="F1606" s="3" t="s">
        <v>20</v>
      </c>
      <c r="G1606" s="3" t="s">
        <v>38</v>
      </c>
      <c r="H1606" s="3" t="s">
        <v>39</v>
      </c>
      <c r="I1606" s="3" t="s">
        <v>812</v>
      </c>
      <c r="J1606" s="3" t="s">
        <v>1218</v>
      </c>
      <c r="K1606" s="3" t="s">
        <v>1353</v>
      </c>
      <c r="L1606" s="4">
        <v>20710</v>
      </c>
      <c r="M1606" s="4">
        <v>20.71</v>
      </c>
      <c r="N1606" s="4">
        <v>183000</v>
      </c>
      <c r="O1606">
        <f t="shared" si="402"/>
        <v>8.8363109608884596</v>
      </c>
      <c r="P1606" t="str">
        <f t="shared" si="403"/>
        <v>Cyhalothrin</v>
      </c>
      <c r="Q1606" t="str">
        <f>VLOOKUP(P1606,[1]Sheet1!$A$1:$C$40,2,FALSE)</f>
        <v>Kaiso</v>
      </c>
      <c r="R1606" t="str">
        <f>VLOOKUP(P1606,[1]Sheet1!$A$1:$C$40,3,FALSE)</f>
        <v>Pesticide</v>
      </c>
    </row>
    <row r="1607" spans="1:18" ht="22" customHeight="1" x14ac:dyDescent="0.3">
      <c r="A1607" s="5">
        <v>42742</v>
      </c>
      <c r="B1607" s="12" t="str">
        <f t="shared" si="410"/>
        <v>January, 2017</v>
      </c>
      <c r="C1607" s="12" t="str">
        <f t="shared" si="411"/>
        <v>January, 2017´</v>
      </c>
      <c r="D1607" s="6" t="s">
        <v>37</v>
      </c>
      <c r="E1607" s="9" t="s">
        <v>1940</v>
      </c>
      <c r="F1607" s="6" t="s">
        <v>20</v>
      </c>
      <c r="G1607" s="6" t="s">
        <v>171</v>
      </c>
      <c r="H1607" s="6" t="s">
        <v>34</v>
      </c>
      <c r="I1607" s="6" t="s">
        <v>812</v>
      </c>
      <c r="J1607" s="6" t="s">
        <v>201</v>
      </c>
      <c r="K1607" s="6" t="s">
        <v>1354</v>
      </c>
      <c r="L1607" s="7">
        <v>19399</v>
      </c>
      <c r="M1607" s="7">
        <v>19.399999999999999</v>
      </c>
      <c r="N1607" s="7">
        <v>475000</v>
      </c>
      <c r="O1607">
        <f t="shared" si="402"/>
        <v>24.485798237022529</v>
      </c>
      <c r="P1607" t="str">
        <f t="shared" si="403"/>
        <v>Imidacloprid</v>
      </c>
      <c r="Q1607" t="str">
        <f>VLOOKUP(P1607,[1]Sheet1!$A$1:$C$40,2,FALSE)</f>
        <v>Nuprid</v>
      </c>
      <c r="R1607" t="str">
        <f>VLOOKUP(P1607,[1]Sheet1!$A$1:$C$40,3,FALSE)</f>
        <v>Insecticide</v>
      </c>
    </row>
    <row r="1608" spans="1:18" ht="22" customHeight="1" x14ac:dyDescent="0.3">
      <c r="A1608" s="2">
        <v>42740</v>
      </c>
      <c r="B1608" s="12" t="str">
        <f t="shared" si="410"/>
        <v>January, 2017</v>
      </c>
      <c r="C1608" s="12" t="str">
        <f t="shared" si="411"/>
        <v>January, 2017´</v>
      </c>
      <c r="D1608" s="3" t="s">
        <v>37</v>
      </c>
      <c r="E1608" s="13" t="s">
        <v>1940</v>
      </c>
      <c r="F1608" s="3" t="s">
        <v>20</v>
      </c>
      <c r="G1608" s="3" t="s">
        <v>579</v>
      </c>
      <c r="H1608" s="3" t="s">
        <v>28</v>
      </c>
      <c r="I1608" s="3" t="s">
        <v>21</v>
      </c>
      <c r="J1608" s="3" t="s">
        <v>29</v>
      </c>
      <c r="K1608" s="3" t="s">
        <v>1305</v>
      </c>
      <c r="L1608" s="4">
        <v>102300</v>
      </c>
      <c r="M1608" s="4">
        <v>102.3</v>
      </c>
      <c r="N1608" s="4">
        <v>1556000</v>
      </c>
      <c r="O1608">
        <f t="shared" si="402"/>
        <v>15.210166177908114</v>
      </c>
      <c r="P1608" t="str">
        <f t="shared" ref="P1608" si="413">IF(ISNUMBER(SEARCH("CLORPIRIFOS",K1608)),"Chlorpyrifos",IF(ISNUMBER(SEARCH("TEBUCONAZOLE",K1608)),"Tebuconazole",IF(ISNUMBER(SEARCH("ACID",K1608)),"2,4-Dichlorophenoxyacetic acid",IF(ISNUMBER(SEARCH("ACETAMIPRID",K1608)),"Acetamiprid",IF(ISNUMBER(SEARCH("NUFURON",K1608)),"Metsulfuron",IF(ISNUMBER(SEARCH("MONOISOPROPYLAMINE",K1608)),"Isopropylamine","FIX IT"))))))</f>
        <v>2,4-Dichlorophenoxyacetic acid</v>
      </c>
      <c r="Q1608" t="str">
        <f>VLOOKUP(P1608,[1]Sheet1!$A$1:$C$40,2,FALSE)</f>
        <v>2,4 D</v>
      </c>
      <c r="R1608" t="str">
        <f>VLOOKUP(P1608,[1]Sheet1!$A$1:$C$40,3,FALSE)</f>
        <v>Herbicide</v>
      </c>
    </row>
    <row r="1609" spans="1:18" ht="22" customHeight="1" x14ac:dyDescent="0.3">
      <c r="A1609" s="5">
        <v>42739</v>
      </c>
      <c r="B1609" s="12" t="str">
        <f t="shared" si="410"/>
        <v>January, 2017</v>
      </c>
      <c r="C1609" s="12" t="str">
        <f t="shared" si="411"/>
        <v>January, 2017´</v>
      </c>
      <c r="D1609" s="6" t="s">
        <v>37</v>
      </c>
      <c r="E1609" s="9" t="s">
        <v>1940</v>
      </c>
      <c r="F1609" s="6" t="s">
        <v>20</v>
      </c>
      <c r="G1609" s="6" t="s">
        <v>649</v>
      </c>
      <c r="H1609" s="6" t="s">
        <v>73</v>
      </c>
      <c r="I1609" s="6" t="s">
        <v>21</v>
      </c>
      <c r="J1609" s="6" t="s">
        <v>77</v>
      </c>
      <c r="K1609" s="6" t="s">
        <v>1355</v>
      </c>
      <c r="L1609" s="7">
        <v>52131</v>
      </c>
      <c r="M1609" s="7">
        <v>52.13</v>
      </c>
      <c r="N1609" s="7">
        <v>184000</v>
      </c>
      <c r="O1609">
        <f t="shared" si="402"/>
        <v>3.5295697377759874</v>
      </c>
      <c r="P1609" t="str">
        <f t="shared" ref="P1609:P1610" si="414">IF(ISNUMBER(SEARCH("TRITON",K1609)),"Surfactant",IF(ISNUMBER(SEARCH("DIMETHYLAMINE",K1609)),"Dimethylamine",IF(ISNUMBER(SEARCH("FLUAZINAN",K1609)),"Fluazinan","FIX IT")))</f>
        <v>Surfactant</v>
      </c>
      <c r="Q1609" t="str">
        <f>VLOOKUP(P1609,[1]Sheet1!$A$1:$C$40,2,FALSE)</f>
        <v>Triton</v>
      </c>
      <c r="R1609" t="str">
        <f>VLOOKUP(P1609,[1]Sheet1!$A$1:$C$40,3,FALSE)</f>
        <v>Surfactant</v>
      </c>
    </row>
    <row r="1610" spans="1:18" ht="22" customHeight="1" x14ac:dyDescent="0.3">
      <c r="A1610" s="2">
        <v>42739</v>
      </c>
      <c r="B1610" s="12" t="str">
        <f t="shared" si="410"/>
        <v>January, 2017</v>
      </c>
      <c r="C1610" s="12" t="str">
        <f t="shared" si="411"/>
        <v>January, 2017´</v>
      </c>
      <c r="D1610" s="3" t="s">
        <v>37</v>
      </c>
      <c r="E1610" s="13" t="s">
        <v>1940</v>
      </c>
      <c r="F1610" s="3" t="s">
        <v>20</v>
      </c>
      <c r="G1610" s="3" t="s">
        <v>649</v>
      </c>
      <c r="H1610" s="3" t="s">
        <v>73</v>
      </c>
      <c r="I1610" s="3" t="s">
        <v>21</v>
      </c>
      <c r="J1610" s="3" t="s">
        <v>77</v>
      </c>
      <c r="K1610" s="3" t="s">
        <v>1356</v>
      </c>
      <c r="L1610" s="4">
        <v>52131</v>
      </c>
      <c r="M1610" s="4">
        <v>52.13</v>
      </c>
      <c r="N1610" s="4">
        <v>184000</v>
      </c>
      <c r="O1610">
        <f t="shared" si="402"/>
        <v>3.5295697377759874</v>
      </c>
      <c r="P1610" t="str">
        <f t="shared" si="414"/>
        <v>Surfactant</v>
      </c>
      <c r="Q1610" t="str">
        <f>VLOOKUP(P1610,[1]Sheet1!$A$1:$C$40,2,FALSE)</f>
        <v>Triton</v>
      </c>
      <c r="R1610" t="str">
        <f>VLOOKUP(P1610,[1]Sheet1!$A$1:$C$40,3,FALSE)</f>
        <v>Surfactant</v>
      </c>
    </row>
    <row r="1611" spans="1:18" ht="22" customHeight="1" x14ac:dyDescent="0.3">
      <c r="A1611" s="5">
        <v>42737</v>
      </c>
      <c r="B1611" s="12" t="str">
        <f t="shared" si="410"/>
        <v>January, 2017</v>
      </c>
      <c r="C1611" s="12" t="str">
        <f t="shared" si="411"/>
        <v>January, 2017´</v>
      </c>
      <c r="D1611" s="6" t="s">
        <v>37</v>
      </c>
      <c r="E1611" s="9" t="s">
        <v>1940</v>
      </c>
      <c r="F1611" s="6" t="s">
        <v>20</v>
      </c>
      <c r="G1611" s="6" t="s">
        <v>38</v>
      </c>
      <c r="H1611" s="6" t="s">
        <v>39</v>
      </c>
      <c r="I1611" s="6" t="s">
        <v>812</v>
      </c>
      <c r="J1611" s="6" t="s">
        <v>201</v>
      </c>
      <c r="K1611" s="6" t="s">
        <v>1031</v>
      </c>
      <c r="L1611" s="7">
        <v>20710</v>
      </c>
      <c r="M1611" s="7">
        <v>20.71</v>
      </c>
      <c r="N1611" s="7">
        <v>507000</v>
      </c>
      <c r="O1611">
        <f t="shared" si="402"/>
        <v>24.48092708836311</v>
      </c>
      <c r="P1611" t="str">
        <f t="shared" si="403"/>
        <v>Cyhalothrin</v>
      </c>
      <c r="Q1611" t="str">
        <f>VLOOKUP(P1611,[1]Sheet1!$A$1:$C$40,2,FALSE)</f>
        <v>Kaiso</v>
      </c>
      <c r="R1611" t="str">
        <f>VLOOKUP(P1611,[1]Sheet1!$A$1:$C$40,3,FALSE)</f>
        <v>Pesticide</v>
      </c>
    </row>
    <row r="1612" spans="1:18" ht="22" customHeight="1" x14ac:dyDescent="0.3">
      <c r="A1612" s="2">
        <v>42736</v>
      </c>
      <c r="B1612" s="12" t="str">
        <f t="shared" si="410"/>
        <v>January, 2017</v>
      </c>
      <c r="C1612" s="12" t="str">
        <f t="shared" si="411"/>
        <v>January, 2017´</v>
      </c>
      <c r="D1612" s="3" t="s">
        <v>37</v>
      </c>
      <c r="E1612" s="13" t="s">
        <v>1940</v>
      </c>
      <c r="F1612" s="3" t="s">
        <v>20</v>
      </c>
      <c r="G1612" s="3" t="s">
        <v>1160</v>
      </c>
      <c r="H1612" s="3" t="s">
        <v>14</v>
      </c>
      <c r="I1612" s="3" t="s">
        <v>21</v>
      </c>
      <c r="J1612" s="3" t="s">
        <v>1357</v>
      </c>
      <c r="K1612" s="3" t="s">
        <v>1164</v>
      </c>
      <c r="L1612" s="4">
        <v>13650</v>
      </c>
      <c r="M1612" s="4">
        <v>13.65</v>
      </c>
      <c r="N1612" s="4">
        <v>172000</v>
      </c>
      <c r="O1612">
        <f t="shared" si="402"/>
        <v>12.6007326007326</v>
      </c>
      <c r="P1612" t="str">
        <f t="shared" si="403"/>
        <v>Flutriafol</v>
      </c>
      <c r="Q1612" t="str">
        <f>VLOOKUP(P1612,[1]Sheet1!$A$1:$C$40,2,FALSE)</f>
        <v>Intake</v>
      </c>
      <c r="R1612" t="str">
        <f>VLOOKUP(P1612,[1]Sheet1!$A$1:$C$40,3,FALSE)</f>
        <v>Fungicide</v>
      </c>
    </row>
    <row r="1613" spans="1:18" ht="22" customHeight="1" x14ac:dyDescent="0.3">
      <c r="A1613" s="5">
        <v>42736</v>
      </c>
      <c r="B1613" s="12" t="str">
        <f t="shared" si="410"/>
        <v>January, 2017</v>
      </c>
      <c r="C1613" s="12" t="str">
        <f t="shared" si="411"/>
        <v>January, 2017´</v>
      </c>
      <c r="D1613" s="6" t="s">
        <v>37</v>
      </c>
      <c r="E1613" s="9" t="s">
        <v>1940</v>
      </c>
      <c r="F1613" s="6" t="s">
        <v>408</v>
      </c>
      <c r="G1613" s="6" t="s">
        <v>242</v>
      </c>
      <c r="H1613" s="6" t="s">
        <v>243</v>
      </c>
      <c r="I1613" s="6" t="s">
        <v>15</v>
      </c>
      <c r="J1613" s="6" t="s">
        <v>280</v>
      </c>
      <c r="K1613" s="6" t="s">
        <v>1350</v>
      </c>
      <c r="L1613" s="7">
        <v>130843.99</v>
      </c>
      <c r="M1613" s="7">
        <v>130.84</v>
      </c>
      <c r="N1613" s="7">
        <v>545000</v>
      </c>
      <c r="O1613">
        <f t="shared" si="402"/>
        <v>4.1652658253543011</v>
      </c>
      <c r="P1613" t="str">
        <f>IF(ISNUMBER(SEARCH("XYLENE",K1613)),"Xylene",IF(ISNUMBER(SEARCH("PARAQUAT",K1613)),"Paraquat",IF(ISNUMBER(SEARCH("LUFENURON",K1613)),"Lufenuron",IF(ISNUMBER(SEARCH("CLETHODIM",K1613)),"Clethodim",IF(ISNUMBER(SEARCH("ABAMECTIN",K1613)),"Abamectin")))))</f>
        <v>Paraquat</v>
      </c>
      <c r="Q1613" t="str">
        <f>VLOOKUP(P1613,[1]Sheet1!$A$1:$C$40,2,FALSE)</f>
        <v>Nuquat</v>
      </c>
      <c r="R1613" t="str">
        <f>VLOOKUP(P1613,[1]Sheet1!$A$1:$C$40,3,FALSE)</f>
        <v>Herbicide</v>
      </c>
    </row>
    <row r="1614" spans="1:18" ht="22" customHeight="1" x14ac:dyDescent="0.3">
      <c r="A1614" s="2">
        <v>42735</v>
      </c>
      <c r="B1614" s="12" t="str">
        <f t="shared" si="410"/>
        <v>December, 2016</v>
      </c>
      <c r="C1614" s="12" t="str">
        <f t="shared" si="411"/>
        <v>December, 2016´</v>
      </c>
      <c r="D1614" s="3" t="s">
        <v>37</v>
      </c>
      <c r="E1614" s="13" t="s">
        <v>1941</v>
      </c>
      <c r="F1614" s="3" t="s">
        <v>20</v>
      </c>
      <c r="G1614" s="3" t="s">
        <v>171</v>
      </c>
      <c r="H1614" s="3" t="s">
        <v>34</v>
      </c>
      <c r="I1614" s="3" t="s">
        <v>21</v>
      </c>
      <c r="J1614" s="3" t="s">
        <v>201</v>
      </c>
      <c r="K1614" s="3" t="s">
        <v>1358</v>
      </c>
      <c r="L1614" s="4">
        <v>38799</v>
      </c>
      <c r="M1614" s="4">
        <v>38.799999999999997</v>
      </c>
      <c r="N1614" s="4">
        <v>984000</v>
      </c>
      <c r="O1614">
        <f t="shared" si="402"/>
        <v>25.361478388618263</v>
      </c>
      <c r="P1614" t="str">
        <f t="shared" si="403"/>
        <v>Imidacloprid</v>
      </c>
      <c r="Q1614" t="str">
        <f>VLOOKUP(P1614,[1]Sheet1!$A$1:$C$40,2,FALSE)</f>
        <v>Nuprid</v>
      </c>
      <c r="R1614" t="str">
        <f>VLOOKUP(P1614,[1]Sheet1!$A$1:$C$40,3,FALSE)</f>
        <v>Insecticide</v>
      </c>
    </row>
    <row r="1615" spans="1:18" ht="22" customHeight="1" x14ac:dyDescent="0.3">
      <c r="A1615" s="5">
        <v>42733</v>
      </c>
      <c r="B1615" s="12" t="str">
        <f t="shared" si="410"/>
        <v>December, 2016</v>
      </c>
      <c r="C1615" s="12" t="str">
        <f t="shared" si="411"/>
        <v>December, 2016´</v>
      </c>
      <c r="D1615" s="6" t="s">
        <v>37</v>
      </c>
      <c r="E1615" s="9" t="s">
        <v>1941</v>
      </c>
      <c r="F1615" s="6" t="s">
        <v>408</v>
      </c>
      <c r="G1615" s="6" t="s">
        <v>1050</v>
      </c>
      <c r="H1615" s="6" t="s">
        <v>14</v>
      </c>
      <c r="I1615" s="6" t="s">
        <v>15</v>
      </c>
      <c r="J1615" s="6" t="s">
        <v>18</v>
      </c>
      <c r="K1615" s="6" t="s">
        <v>1359</v>
      </c>
      <c r="L1615" s="7">
        <v>9072</v>
      </c>
      <c r="M1615" s="7">
        <v>9.07</v>
      </c>
      <c r="N1615" s="7">
        <v>37200</v>
      </c>
      <c r="O1615">
        <f t="shared" si="402"/>
        <v>4.1005291005291005</v>
      </c>
      <c r="P1615" s="11" t="s">
        <v>1930</v>
      </c>
      <c r="Q1615" t="str">
        <f>VLOOKUP(P1615,[1]Sheet1!$A$1:$C$40,2,FALSE)</f>
        <v>Nufuron</v>
      </c>
      <c r="R1615" t="str">
        <f>VLOOKUP(P1615,[1]Sheet1!$A$1:$C$40,3,FALSE)</f>
        <v>Herbicide</v>
      </c>
    </row>
    <row r="1616" spans="1:18" ht="22" customHeight="1" x14ac:dyDescent="0.3">
      <c r="A1616" s="2">
        <v>42733</v>
      </c>
      <c r="B1616" s="12" t="str">
        <f t="shared" si="410"/>
        <v>December, 2016</v>
      </c>
      <c r="C1616" s="12" t="str">
        <f t="shared" si="411"/>
        <v>December, 2016´</v>
      </c>
      <c r="D1616" s="3" t="s">
        <v>37</v>
      </c>
      <c r="E1616" s="13" t="s">
        <v>1941</v>
      </c>
      <c r="F1616" s="3" t="s">
        <v>20</v>
      </c>
      <c r="G1616" s="3" t="s">
        <v>579</v>
      </c>
      <c r="H1616" s="3" t="s">
        <v>28</v>
      </c>
      <c r="I1616" s="3" t="s">
        <v>21</v>
      </c>
      <c r="J1616" s="3" t="s">
        <v>29</v>
      </c>
      <c r="K1616" s="3" t="s">
        <v>1301</v>
      </c>
      <c r="L1616" s="4">
        <v>122760</v>
      </c>
      <c r="M1616" s="4">
        <v>122.76</v>
      </c>
      <c r="N1616" s="4">
        <v>1695000</v>
      </c>
      <c r="O1616">
        <f t="shared" si="402"/>
        <v>13.807429130009774</v>
      </c>
      <c r="P1616" t="str">
        <f t="shared" ref="P1616:P1622" si="415">IF(ISNUMBER(SEARCH("CLORPIRIFOS",K1616)),"Chlorpyrifos",IF(ISNUMBER(SEARCH("TEBUCONAZOLE",K1616)),"Tebuconazole",IF(ISNUMBER(SEARCH("ACID",K1616)),"2,4-Dichlorophenoxyacetic acid",IF(ISNUMBER(SEARCH("ACETAMIPRID",K1616)),"Acetamiprid",IF(ISNUMBER(SEARCH("NUFURON",K1616)),"Metsulfuron",IF(ISNUMBER(SEARCH("MONOISOPROPYLAMINE",K1616)),"Isopropylamine","FIX IT"))))))</f>
        <v>2,4-Dichlorophenoxyacetic acid</v>
      </c>
      <c r="Q1616" t="str">
        <f>VLOOKUP(P1616,[1]Sheet1!$A$1:$C$40,2,FALSE)</f>
        <v>2,4 D</v>
      </c>
      <c r="R1616" t="str">
        <f>VLOOKUP(P1616,[1]Sheet1!$A$1:$C$40,3,FALSE)</f>
        <v>Herbicide</v>
      </c>
    </row>
    <row r="1617" spans="1:18" ht="22" customHeight="1" x14ac:dyDescent="0.3">
      <c r="A1617" s="5">
        <v>42732</v>
      </c>
      <c r="B1617" s="12" t="str">
        <f t="shared" si="410"/>
        <v>December, 2016</v>
      </c>
      <c r="C1617" s="12" t="str">
        <f t="shared" si="411"/>
        <v>December, 2016´</v>
      </c>
      <c r="D1617" s="6" t="s">
        <v>37</v>
      </c>
      <c r="E1617" s="9" t="s">
        <v>1941</v>
      </c>
      <c r="F1617" s="6" t="s">
        <v>20</v>
      </c>
      <c r="G1617" s="6" t="s">
        <v>42</v>
      </c>
      <c r="H1617" s="6" t="s">
        <v>43</v>
      </c>
      <c r="I1617" s="6" t="s">
        <v>21</v>
      </c>
      <c r="J1617" s="6" t="s">
        <v>702</v>
      </c>
      <c r="K1617" s="6" t="s">
        <v>1360</v>
      </c>
      <c r="L1617" s="7">
        <v>41995</v>
      </c>
      <c r="M1617" s="7">
        <v>41.99</v>
      </c>
      <c r="N1617" s="7">
        <v>2783000</v>
      </c>
      <c r="O1617">
        <f t="shared" si="402"/>
        <v>66.269794023097987</v>
      </c>
      <c r="P1617" s="11" t="s">
        <v>1925</v>
      </c>
      <c r="Q1617" t="str">
        <f>VLOOKUP(P1617,[1]Sheet1!$A$1:$C$40,2,FALSE)</f>
        <v>Not Identified</v>
      </c>
      <c r="R1617" t="str">
        <f>VLOOKUP(P1617,[1]Sheet1!$A$1:$C$40,3,FALSE)</f>
        <v>Insecticide</v>
      </c>
    </row>
    <row r="1618" spans="1:18" ht="22" customHeight="1" x14ac:dyDescent="0.3">
      <c r="A1618" s="2">
        <v>42732</v>
      </c>
      <c r="B1618" s="12" t="str">
        <f t="shared" si="410"/>
        <v>December, 2016</v>
      </c>
      <c r="C1618" s="12" t="str">
        <f t="shared" si="411"/>
        <v>December, 2016´</v>
      </c>
      <c r="D1618" s="3" t="s">
        <v>37</v>
      </c>
      <c r="E1618" s="13" t="s">
        <v>1941</v>
      </c>
      <c r="F1618" s="3" t="s">
        <v>20</v>
      </c>
      <c r="G1618" s="3" t="s">
        <v>42</v>
      </c>
      <c r="H1618" s="3" t="s">
        <v>43</v>
      </c>
      <c r="I1618" s="3" t="s">
        <v>21</v>
      </c>
      <c r="J1618" s="3" t="s">
        <v>44</v>
      </c>
      <c r="K1618" s="3" t="s">
        <v>798</v>
      </c>
      <c r="L1618" s="4">
        <v>148339</v>
      </c>
      <c r="M1618" s="4">
        <v>148.34</v>
      </c>
      <c r="N1618" s="4">
        <v>3914000</v>
      </c>
      <c r="O1618">
        <f t="shared" si="402"/>
        <v>26.385508868200542</v>
      </c>
      <c r="P1618" t="str">
        <f t="shared" si="415"/>
        <v>Chlorpyrifos</v>
      </c>
      <c r="Q1618" t="str">
        <f>VLOOKUP(P1618,[1]Sheet1!$A$1:$C$40,2,FALSE)</f>
        <v>Agripec</v>
      </c>
      <c r="R1618" t="str">
        <f>VLOOKUP(P1618,[1]Sheet1!$A$1:$C$40,3,FALSE)</f>
        <v>Pesticide</v>
      </c>
    </row>
    <row r="1619" spans="1:18" ht="22" customHeight="1" x14ac:dyDescent="0.3">
      <c r="A1619" s="5">
        <v>42731</v>
      </c>
      <c r="B1619" s="12" t="str">
        <f t="shared" si="410"/>
        <v>December, 2016</v>
      </c>
      <c r="C1619" s="12" t="str">
        <f t="shared" si="411"/>
        <v>December, 2016´</v>
      </c>
      <c r="D1619" s="6" t="s">
        <v>37</v>
      </c>
      <c r="E1619" s="9" t="s">
        <v>1941</v>
      </c>
      <c r="F1619" s="6" t="s">
        <v>20</v>
      </c>
      <c r="G1619" s="6" t="s">
        <v>173</v>
      </c>
      <c r="H1619" s="6" t="s">
        <v>174</v>
      </c>
      <c r="I1619" s="6" t="s">
        <v>21</v>
      </c>
      <c r="J1619" s="6" t="s">
        <v>165</v>
      </c>
      <c r="K1619" s="6" t="s">
        <v>1361</v>
      </c>
      <c r="L1619" s="7">
        <v>21280</v>
      </c>
      <c r="M1619" s="7">
        <v>21.28</v>
      </c>
      <c r="N1619" s="7">
        <v>204000</v>
      </c>
      <c r="O1619">
        <f t="shared" si="402"/>
        <v>9.5864661654135332</v>
      </c>
      <c r="P1619" t="str">
        <f t="shared" ref="P1619" si="416">IF(ISNUMBER(SEARCH("CIPERMET",K1619)),"Cypermethrin",IF(ISNUMBER(SEARCH("MANFIL",K1619)),"Mancozeb",IF(ISNUMBER(SEARCH("ISOPROPYLAMINE",K1619)),"Isopropylamine",IF(ISNUMBER(SEARCH("CARBENDAZIN",K1619)),"Carbendazin",IF(ISNUMBER(SEARCH("CHLORPYRIFOS",K1619)),"Chlorpyrifos","FIX IT")))))</f>
        <v>Cypermethrin</v>
      </c>
      <c r="Q1619" t="str">
        <f>VLOOKUP(P1619,[1]Sheet1!$A$1:$C$40,2,FALSE)</f>
        <v>Not Identified</v>
      </c>
      <c r="R1619" t="str">
        <f>VLOOKUP(P1619,[1]Sheet1!$A$1:$C$40,3,FALSE)</f>
        <v>Insecticide</v>
      </c>
    </row>
    <row r="1620" spans="1:18" ht="22" customHeight="1" x14ac:dyDescent="0.3">
      <c r="A1620" s="2">
        <v>42731</v>
      </c>
      <c r="B1620" s="12" t="str">
        <f t="shared" si="410"/>
        <v>December, 2016</v>
      </c>
      <c r="C1620" s="12" t="str">
        <f t="shared" si="411"/>
        <v>December, 2016´</v>
      </c>
      <c r="D1620" s="3" t="s">
        <v>37</v>
      </c>
      <c r="E1620" s="13" t="s">
        <v>1941</v>
      </c>
      <c r="F1620" s="3" t="s">
        <v>408</v>
      </c>
      <c r="G1620" s="3" t="s">
        <v>242</v>
      </c>
      <c r="H1620" s="3" t="s">
        <v>243</v>
      </c>
      <c r="I1620" s="3" t="s">
        <v>15</v>
      </c>
      <c r="J1620" s="3" t="s">
        <v>280</v>
      </c>
      <c r="K1620" s="3" t="s">
        <v>1362</v>
      </c>
      <c r="L1620" s="4">
        <v>130843.99</v>
      </c>
      <c r="M1620" s="4">
        <v>130.84</v>
      </c>
      <c r="N1620" s="4">
        <v>537000</v>
      </c>
      <c r="O1620">
        <f t="shared" si="402"/>
        <v>4.1041243086518531</v>
      </c>
      <c r="P1620" t="str">
        <f t="shared" ref="P1620:P1621" si="417">IF(ISNUMBER(SEARCH("XYLENE",K1620)),"Xylene",IF(ISNUMBER(SEARCH("PARAQUAT",K1620)),"Paraquat",IF(ISNUMBER(SEARCH("LUFENURON",K1620)),"Lufenuron",IF(ISNUMBER(SEARCH("CLETHODIM",K1620)),"Clethodim",IF(ISNUMBER(SEARCH("ABAMECTIN",K1620)),"Abamectin")))))</f>
        <v>Paraquat</v>
      </c>
      <c r="Q1620" t="str">
        <f>VLOOKUP(P1620,[1]Sheet1!$A$1:$C$40,2,FALSE)</f>
        <v>Nuquat</v>
      </c>
      <c r="R1620" t="str">
        <f>VLOOKUP(P1620,[1]Sheet1!$A$1:$C$40,3,FALSE)</f>
        <v>Herbicide</v>
      </c>
    </row>
    <row r="1621" spans="1:18" ht="22" customHeight="1" x14ac:dyDescent="0.3">
      <c r="A1621" s="5">
        <v>42731</v>
      </c>
      <c r="B1621" s="12" t="str">
        <f t="shared" si="410"/>
        <v>December, 2016</v>
      </c>
      <c r="C1621" s="12" t="str">
        <f t="shared" si="411"/>
        <v>December, 2016´</v>
      </c>
      <c r="D1621" s="6" t="s">
        <v>37</v>
      </c>
      <c r="E1621" s="9" t="s">
        <v>1941</v>
      </c>
      <c r="F1621" s="6" t="s">
        <v>408</v>
      </c>
      <c r="G1621" s="6" t="s">
        <v>242</v>
      </c>
      <c r="H1621" s="6" t="s">
        <v>243</v>
      </c>
      <c r="I1621" s="6" t="s">
        <v>15</v>
      </c>
      <c r="J1621" s="6" t="s">
        <v>280</v>
      </c>
      <c r="K1621" s="6" t="s">
        <v>1363</v>
      </c>
      <c r="L1621" s="7">
        <v>130843.99</v>
      </c>
      <c r="M1621" s="7">
        <v>130.84</v>
      </c>
      <c r="N1621" s="7">
        <v>537000</v>
      </c>
      <c r="O1621">
        <f t="shared" si="402"/>
        <v>4.1041243086518531</v>
      </c>
      <c r="P1621" t="str">
        <f t="shared" si="417"/>
        <v>Paraquat</v>
      </c>
      <c r="Q1621" t="str">
        <f>VLOOKUP(P1621,[1]Sheet1!$A$1:$C$40,2,FALSE)</f>
        <v>Nuquat</v>
      </c>
      <c r="R1621" t="str">
        <f>VLOOKUP(P1621,[1]Sheet1!$A$1:$C$40,3,FALSE)</f>
        <v>Herbicide</v>
      </c>
    </row>
    <row r="1622" spans="1:18" ht="22" customHeight="1" x14ac:dyDescent="0.3">
      <c r="A1622" s="2">
        <v>42731</v>
      </c>
      <c r="B1622" s="12" t="str">
        <f t="shared" si="410"/>
        <v>December, 2016</v>
      </c>
      <c r="C1622" s="12" t="str">
        <f t="shared" si="411"/>
        <v>December, 2016´</v>
      </c>
      <c r="D1622" s="3" t="s">
        <v>37</v>
      </c>
      <c r="E1622" s="13" t="s">
        <v>1941</v>
      </c>
      <c r="F1622" s="3" t="s">
        <v>20</v>
      </c>
      <c r="G1622" s="3" t="s">
        <v>42</v>
      </c>
      <c r="H1622" s="3" t="s">
        <v>43</v>
      </c>
      <c r="I1622" s="3" t="s">
        <v>21</v>
      </c>
      <c r="J1622" s="3" t="s">
        <v>44</v>
      </c>
      <c r="K1622" s="3" t="s">
        <v>798</v>
      </c>
      <c r="L1622" s="4">
        <v>84778</v>
      </c>
      <c r="M1622" s="4">
        <v>84.78</v>
      </c>
      <c r="N1622" s="4">
        <v>2237000</v>
      </c>
      <c r="O1622">
        <f t="shared" si="402"/>
        <v>26.386562551605369</v>
      </c>
      <c r="P1622" t="str">
        <f t="shared" si="415"/>
        <v>Chlorpyrifos</v>
      </c>
      <c r="Q1622" t="str">
        <f>VLOOKUP(P1622,[1]Sheet1!$A$1:$C$40,2,FALSE)</f>
        <v>Agripec</v>
      </c>
      <c r="R1622" t="str">
        <f>VLOOKUP(P1622,[1]Sheet1!$A$1:$C$40,3,FALSE)</f>
        <v>Pesticide</v>
      </c>
    </row>
    <row r="1623" spans="1:18" ht="22" customHeight="1" x14ac:dyDescent="0.3">
      <c r="A1623" s="5">
        <v>42729</v>
      </c>
      <c r="B1623" s="12" t="str">
        <f t="shared" si="410"/>
        <v>December, 2016</v>
      </c>
      <c r="C1623" s="12" t="str">
        <f t="shared" si="411"/>
        <v>December, 2016´</v>
      </c>
      <c r="D1623" s="6" t="s">
        <v>37</v>
      </c>
      <c r="E1623" s="9" t="s">
        <v>1941</v>
      </c>
      <c r="F1623" s="6" t="s">
        <v>20</v>
      </c>
      <c r="G1623" s="6" t="s">
        <v>792</v>
      </c>
      <c r="H1623" s="6" t="s">
        <v>14</v>
      </c>
      <c r="I1623" s="6" t="s">
        <v>812</v>
      </c>
      <c r="J1623" s="6" t="s">
        <v>326</v>
      </c>
      <c r="K1623" s="6" t="s">
        <v>923</v>
      </c>
      <c r="L1623" s="7">
        <v>11200</v>
      </c>
      <c r="M1623" s="7">
        <v>11.2</v>
      </c>
      <c r="N1623" s="7">
        <v>153000</v>
      </c>
      <c r="O1623">
        <f t="shared" si="402"/>
        <v>13.660714285714286</v>
      </c>
      <c r="P1623" t="str">
        <f>IF(ISNUMBER(SEARCH("XYLENE",K1623)),"Xylene",IF(ISNUMBER(SEARCH("PARAQUAT",K1623)),"Paraquat",IF(ISNUMBER(SEARCH("LUFENURON",K1623)),"Lufenuron",IF(ISNUMBER(SEARCH("CLETHODIM",K1623)),"Clethodim",IF(ISNUMBER(SEARCH("ABAMECTIN",K1623)),"Abamectin")))))</f>
        <v>Abamectin</v>
      </c>
      <c r="Q1623" t="str">
        <f>VLOOKUP(P1623,[1]Sheet1!$A$1:$C$40,2,FALSE)</f>
        <v>Not Identified</v>
      </c>
      <c r="R1623" t="str">
        <f>VLOOKUP(P1623,[1]Sheet1!$A$1:$C$40,3,FALSE)</f>
        <v>Insecticide</v>
      </c>
    </row>
    <row r="1624" spans="1:18" ht="22" customHeight="1" x14ac:dyDescent="0.3">
      <c r="A1624" s="2">
        <v>42729</v>
      </c>
      <c r="B1624" s="12" t="str">
        <f t="shared" si="410"/>
        <v>December, 2016</v>
      </c>
      <c r="C1624" s="12" t="str">
        <f t="shared" si="411"/>
        <v>December, 2016´</v>
      </c>
      <c r="D1624" s="3" t="s">
        <v>37</v>
      </c>
      <c r="E1624" s="13" t="s">
        <v>1941</v>
      </c>
      <c r="F1624" s="3" t="s">
        <v>20</v>
      </c>
      <c r="G1624" s="3" t="s">
        <v>1160</v>
      </c>
      <c r="H1624" s="3" t="s">
        <v>14</v>
      </c>
      <c r="I1624" s="3" t="s">
        <v>21</v>
      </c>
      <c r="J1624" s="3" t="s">
        <v>1357</v>
      </c>
      <c r="K1624" s="3" t="s">
        <v>1364</v>
      </c>
      <c r="L1624" s="4">
        <v>13650</v>
      </c>
      <c r="M1624" s="4">
        <v>13.65</v>
      </c>
      <c r="N1624" s="4">
        <v>171000</v>
      </c>
      <c r="O1624">
        <f t="shared" si="402"/>
        <v>12.527472527472527</v>
      </c>
      <c r="P1624" t="str">
        <f t="shared" si="403"/>
        <v>Flutriafol</v>
      </c>
      <c r="Q1624" t="str">
        <f>VLOOKUP(P1624,[1]Sheet1!$A$1:$C$40,2,FALSE)</f>
        <v>Intake</v>
      </c>
      <c r="R1624" t="str">
        <f>VLOOKUP(P1624,[1]Sheet1!$A$1:$C$40,3,FALSE)</f>
        <v>Fungicide</v>
      </c>
    </row>
    <row r="1625" spans="1:18" ht="22" customHeight="1" x14ac:dyDescent="0.3">
      <c r="A1625" s="5">
        <v>42728</v>
      </c>
      <c r="B1625" s="12" t="str">
        <f t="shared" si="410"/>
        <v>December, 2016</v>
      </c>
      <c r="C1625" s="12" t="str">
        <f t="shared" si="411"/>
        <v>December, 2016´</v>
      </c>
      <c r="D1625" s="6" t="s">
        <v>37</v>
      </c>
      <c r="E1625" s="9" t="s">
        <v>1941</v>
      </c>
      <c r="F1625" s="6" t="s">
        <v>20</v>
      </c>
      <c r="G1625" s="6" t="s">
        <v>42</v>
      </c>
      <c r="H1625" s="6" t="s">
        <v>104</v>
      </c>
      <c r="I1625" s="6" t="s">
        <v>21</v>
      </c>
      <c r="J1625" s="6" t="s">
        <v>1181</v>
      </c>
      <c r="K1625" s="6" t="s">
        <v>1365</v>
      </c>
      <c r="L1625" s="7">
        <v>39520</v>
      </c>
      <c r="M1625" s="7">
        <v>39.520000000000003</v>
      </c>
      <c r="N1625" s="7">
        <v>240000</v>
      </c>
      <c r="O1625">
        <f t="shared" si="402"/>
        <v>6.0728744939271255</v>
      </c>
      <c r="P1625" t="str">
        <f>IF(ISNUMBER(SEARCH("FLUAZINAN",K1625)),"Fluazinan",IF(ISNUMBER(SEARCH("CYPERMETHRIN",K1625)),"Cypermethrin",IF(ISNUMBER(SEARCH("IMAZETAPIR",K1625)),"Imazetapyr",IF(ISNUMBER(SEARCH("FIPRONIL",K1625)),"Fipronil","FIX IT"))))</f>
        <v>Cypermethrin</v>
      </c>
      <c r="Q1625" t="str">
        <f>VLOOKUP(P1625,[1]Sheet1!$A$1:$C$40,2,FALSE)</f>
        <v>Not Identified</v>
      </c>
      <c r="R1625" t="str">
        <f>VLOOKUP(P1625,[1]Sheet1!$A$1:$C$40,3,FALSE)</f>
        <v>Insecticide</v>
      </c>
    </row>
    <row r="1626" spans="1:18" ht="22" customHeight="1" x14ac:dyDescent="0.3">
      <c r="A1626" s="2">
        <v>42728</v>
      </c>
      <c r="B1626" s="12" t="str">
        <f t="shared" si="410"/>
        <v>December, 2016</v>
      </c>
      <c r="C1626" s="12" t="str">
        <f t="shared" si="411"/>
        <v>December, 2016´</v>
      </c>
      <c r="D1626" s="3" t="s">
        <v>37</v>
      </c>
      <c r="E1626" s="13" t="s">
        <v>1941</v>
      </c>
      <c r="F1626" s="3" t="s">
        <v>20</v>
      </c>
      <c r="G1626" s="3" t="s">
        <v>171</v>
      </c>
      <c r="H1626" s="3" t="s">
        <v>34</v>
      </c>
      <c r="I1626" s="3" t="s">
        <v>926</v>
      </c>
      <c r="J1626" s="3" t="s">
        <v>201</v>
      </c>
      <c r="K1626" s="3" t="s">
        <v>1366</v>
      </c>
      <c r="L1626" s="4">
        <v>45984</v>
      </c>
      <c r="M1626" s="4">
        <v>45.98</v>
      </c>
      <c r="N1626" s="4">
        <v>1166000</v>
      </c>
      <c r="O1626">
        <f t="shared" si="402"/>
        <v>25.356645789839945</v>
      </c>
      <c r="P1626" t="str">
        <f t="shared" si="403"/>
        <v>Imidacloprid</v>
      </c>
      <c r="Q1626" t="str">
        <f>VLOOKUP(P1626,[1]Sheet1!$A$1:$C$40,2,FALSE)</f>
        <v>Nuprid</v>
      </c>
      <c r="R1626" t="str">
        <f>VLOOKUP(P1626,[1]Sheet1!$A$1:$C$40,3,FALSE)</f>
        <v>Insecticide</v>
      </c>
    </row>
    <row r="1627" spans="1:18" ht="22" customHeight="1" x14ac:dyDescent="0.3">
      <c r="A1627" s="5">
        <v>42726</v>
      </c>
      <c r="B1627" s="12" t="str">
        <f t="shared" si="410"/>
        <v>December, 2016</v>
      </c>
      <c r="C1627" s="12" t="str">
        <f t="shared" si="411"/>
        <v>December, 2016´</v>
      </c>
      <c r="D1627" s="6" t="s">
        <v>37</v>
      </c>
      <c r="E1627" s="9" t="s">
        <v>1941</v>
      </c>
      <c r="F1627" s="6" t="s">
        <v>408</v>
      </c>
      <c r="G1627" s="6" t="s">
        <v>1050</v>
      </c>
      <c r="H1627" s="6" t="s">
        <v>14</v>
      </c>
      <c r="I1627" s="6" t="s">
        <v>15</v>
      </c>
      <c r="J1627" s="6" t="s">
        <v>18</v>
      </c>
      <c r="K1627" s="6" t="s">
        <v>1051</v>
      </c>
      <c r="L1627" s="7">
        <v>7200</v>
      </c>
      <c r="M1627" s="7">
        <v>7.2</v>
      </c>
      <c r="N1627" s="7">
        <v>29600</v>
      </c>
      <c r="O1627">
        <f t="shared" si="402"/>
        <v>4.1111111111111107</v>
      </c>
      <c r="P1627" t="str">
        <f t="shared" ref="P1627" si="418">IF(ISNUMBER(SEARCH("CLORPIRIFOS",K1627)),"Chlorpyrifos",IF(ISNUMBER(SEARCH("TEBUCONAZOLE",K1627)),"Tebuconazole",IF(ISNUMBER(SEARCH("ACID",K1627)),"2,4-Dichlorophenoxyacetic acid",IF(ISNUMBER(SEARCH("ACETAMIPRID",K1627)),"Acetamiprid",IF(ISNUMBER(SEARCH("NUFURON",K1627)),"Metsulfuron",IF(ISNUMBER(SEARCH("MONOISOPROPYLAMINE",K1627)),"Isopropylamine","FIX IT"))))))</f>
        <v>Metsulfuron</v>
      </c>
      <c r="Q1627" t="str">
        <f>VLOOKUP(P1627,[1]Sheet1!$A$1:$C$40,2,FALSE)</f>
        <v>Nufuron</v>
      </c>
      <c r="R1627" t="str">
        <f>VLOOKUP(P1627,[1]Sheet1!$A$1:$C$40,3,FALSE)</f>
        <v>Herbicide</v>
      </c>
    </row>
    <row r="1628" spans="1:18" ht="22" customHeight="1" x14ac:dyDescent="0.3">
      <c r="A1628" s="2">
        <v>42725</v>
      </c>
      <c r="B1628" s="12" t="str">
        <f t="shared" si="410"/>
        <v>December, 2016</v>
      </c>
      <c r="C1628" s="12" t="str">
        <f t="shared" si="411"/>
        <v>December, 2016´</v>
      </c>
      <c r="D1628" s="3" t="s">
        <v>37</v>
      </c>
      <c r="E1628" s="13" t="s">
        <v>1941</v>
      </c>
      <c r="F1628" s="3" t="s">
        <v>20</v>
      </c>
      <c r="G1628" s="3" t="s">
        <v>1307</v>
      </c>
      <c r="H1628" s="3" t="s">
        <v>73</v>
      </c>
      <c r="I1628" s="3" t="s">
        <v>812</v>
      </c>
      <c r="J1628" s="3" t="s">
        <v>1308</v>
      </c>
      <c r="K1628" s="3" t="s">
        <v>1367</v>
      </c>
      <c r="L1628" s="4">
        <v>59240</v>
      </c>
      <c r="M1628" s="4">
        <v>59.24</v>
      </c>
      <c r="N1628" s="4">
        <v>44700</v>
      </c>
      <c r="O1628">
        <f t="shared" si="402"/>
        <v>0.75455773126266035</v>
      </c>
      <c r="P1628" s="11" t="s">
        <v>1933</v>
      </c>
      <c r="Q1628" t="str">
        <f>VLOOKUP(P1628,[1]Sheet1!$A$1:$C$40,2,FALSE)</f>
        <v>Not Identified</v>
      </c>
      <c r="R1628" t="str">
        <f>VLOOKUP(P1628,[1]Sheet1!$A$1:$C$40,3,FALSE)</f>
        <v>General Chemical</v>
      </c>
    </row>
    <row r="1629" spans="1:18" ht="22" customHeight="1" x14ac:dyDescent="0.3">
      <c r="A1629" s="2">
        <v>42723</v>
      </c>
      <c r="B1629" s="12" t="str">
        <f t="shared" si="410"/>
        <v>December, 2016</v>
      </c>
      <c r="C1629" s="12" t="str">
        <f t="shared" si="411"/>
        <v>December, 2016´</v>
      </c>
      <c r="D1629" s="3" t="s">
        <v>37</v>
      </c>
      <c r="E1629" s="9" t="s">
        <v>1941</v>
      </c>
      <c r="F1629" s="3" t="s">
        <v>20</v>
      </c>
      <c r="G1629" s="3" t="s">
        <v>38</v>
      </c>
      <c r="H1629" s="3" t="s">
        <v>39</v>
      </c>
      <c r="I1629" s="3" t="s">
        <v>15</v>
      </c>
      <c r="J1629" s="3" t="s">
        <v>201</v>
      </c>
      <c r="K1629" s="3" t="s">
        <v>1368</v>
      </c>
      <c r="L1629" s="4">
        <v>19240</v>
      </c>
      <c r="M1629" s="4">
        <v>19.239999999999998</v>
      </c>
      <c r="N1629" s="4">
        <v>488000</v>
      </c>
      <c r="O1629">
        <f t="shared" si="402"/>
        <v>25.363825363825363</v>
      </c>
      <c r="P1629" t="str">
        <f t="shared" si="403"/>
        <v>Imidacloprid</v>
      </c>
      <c r="Q1629" t="str">
        <f>VLOOKUP(P1629,[1]Sheet1!$A$1:$C$40,2,FALSE)</f>
        <v>Nuprid</v>
      </c>
      <c r="R1629" t="str">
        <f>VLOOKUP(P1629,[1]Sheet1!$A$1:$C$40,3,FALSE)</f>
        <v>Insecticide</v>
      </c>
    </row>
    <row r="1630" spans="1:18" ht="22" customHeight="1" x14ac:dyDescent="0.3">
      <c r="A1630" s="5">
        <v>42722</v>
      </c>
      <c r="B1630" s="12" t="str">
        <f t="shared" si="410"/>
        <v>December, 2016</v>
      </c>
      <c r="C1630" s="12" t="str">
        <f t="shared" si="411"/>
        <v>December, 2016´</v>
      </c>
      <c r="D1630" s="6" t="s">
        <v>37</v>
      </c>
      <c r="E1630" s="13" t="s">
        <v>1941</v>
      </c>
      <c r="F1630" s="6" t="s">
        <v>20</v>
      </c>
      <c r="G1630" s="6" t="s">
        <v>1160</v>
      </c>
      <c r="H1630" s="6" t="s">
        <v>14</v>
      </c>
      <c r="I1630" s="6" t="s">
        <v>21</v>
      </c>
      <c r="J1630" s="6" t="s">
        <v>1357</v>
      </c>
      <c r="K1630" s="6" t="s">
        <v>1164</v>
      </c>
      <c r="L1630" s="7">
        <v>13650</v>
      </c>
      <c r="M1630" s="7">
        <v>13.65</v>
      </c>
      <c r="N1630" s="7">
        <v>171000</v>
      </c>
      <c r="O1630">
        <f t="shared" si="402"/>
        <v>12.527472527472527</v>
      </c>
      <c r="P1630" t="str">
        <f t="shared" si="403"/>
        <v>Flutriafol</v>
      </c>
      <c r="Q1630" t="str">
        <f>VLOOKUP(P1630,[1]Sheet1!$A$1:$C$40,2,FALSE)</f>
        <v>Intake</v>
      </c>
      <c r="R1630" t="str">
        <f>VLOOKUP(P1630,[1]Sheet1!$A$1:$C$40,3,FALSE)</f>
        <v>Fungicide</v>
      </c>
    </row>
    <row r="1631" spans="1:18" ht="22" customHeight="1" x14ac:dyDescent="0.3">
      <c r="A1631" s="2">
        <v>42722</v>
      </c>
      <c r="B1631" s="12" t="str">
        <f t="shared" si="410"/>
        <v>December, 2016</v>
      </c>
      <c r="C1631" s="12" t="str">
        <f t="shared" si="411"/>
        <v>December, 2016´</v>
      </c>
      <c r="D1631" s="3" t="s">
        <v>37</v>
      </c>
      <c r="E1631" s="9" t="s">
        <v>1941</v>
      </c>
      <c r="F1631" s="3" t="s">
        <v>408</v>
      </c>
      <c r="G1631" s="3" t="s">
        <v>792</v>
      </c>
      <c r="H1631" s="3" t="s">
        <v>14</v>
      </c>
      <c r="I1631" s="3" t="s">
        <v>15</v>
      </c>
      <c r="J1631" s="3" t="s">
        <v>18</v>
      </c>
      <c r="K1631" s="3" t="s">
        <v>1369</v>
      </c>
      <c r="L1631" s="4">
        <v>50400</v>
      </c>
      <c r="M1631" s="4">
        <v>50.4</v>
      </c>
      <c r="N1631" s="4">
        <v>207000</v>
      </c>
      <c r="O1631">
        <f t="shared" si="402"/>
        <v>4.1071428571428568</v>
      </c>
      <c r="P1631" t="str">
        <f t="shared" si="403"/>
        <v>Nicosulfuron</v>
      </c>
      <c r="Q1631" t="str">
        <f>VLOOKUP(P1631,[1]Sheet1!$A$1:$C$40,2,FALSE)</f>
        <v>Nippon 40</v>
      </c>
      <c r="R1631" t="str">
        <f>VLOOKUP(P1631,[1]Sheet1!$A$1:$C$40,3,FALSE)</f>
        <v>Herbicide</v>
      </c>
    </row>
    <row r="1632" spans="1:18" ht="22" customHeight="1" x14ac:dyDescent="0.3">
      <c r="A1632" s="5">
        <v>42722</v>
      </c>
      <c r="B1632" s="12" t="str">
        <f t="shared" si="410"/>
        <v>December, 2016</v>
      </c>
      <c r="C1632" s="12" t="str">
        <f t="shared" si="411"/>
        <v>December, 2016´</v>
      </c>
      <c r="D1632" s="6" t="s">
        <v>37</v>
      </c>
      <c r="E1632" s="13" t="s">
        <v>1941</v>
      </c>
      <c r="F1632" s="6" t="s">
        <v>408</v>
      </c>
      <c r="G1632" s="6" t="s">
        <v>242</v>
      </c>
      <c r="H1632" s="6" t="s">
        <v>243</v>
      </c>
      <c r="I1632" s="6" t="s">
        <v>15</v>
      </c>
      <c r="J1632" s="6" t="s">
        <v>280</v>
      </c>
      <c r="K1632" s="6" t="s">
        <v>1370</v>
      </c>
      <c r="L1632" s="7">
        <v>117761</v>
      </c>
      <c r="M1632" s="7">
        <v>117.76</v>
      </c>
      <c r="N1632" s="7">
        <v>483000</v>
      </c>
      <c r="O1632">
        <f t="shared" ref="O1632:O1693" si="419">N1632/L1632</f>
        <v>4.1015276704511683</v>
      </c>
      <c r="P1632" t="str">
        <f>IF(ISNUMBER(SEARCH("XYLENE",K1632)),"Xylene",IF(ISNUMBER(SEARCH("PARAQUAT",K1632)),"Paraquat",IF(ISNUMBER(SEARCH("LUFENURON",K1632)),"Lufenuron",IF(ISNUMBER(SEARCH("CLETHODIM",K1632)),"Clethodim",IF(ISNUMBER(SEARCH("ABAMECTIN",K1632)),"Abamectin")))))</f>
        <v>Paraquat</v>
      </c>
      <c r="Q1632" t="str">
        <f>VLOOKUP(P1632,[1]Sheet1!$A$1:$C$40,2,FALSE)</f>
        <v>Nuquat</v>
      </c>
      <c r="R1632" t="str">
        <f>VLOOKUP(P1632,[1]Sheet1!$A$1:$C$40,3,FALSE)</f>
        <v>Herbicide</v>
      </c>
    </row>
    <row r="1633" spans="1:18" ht="22" customHeight="1" x14ac:dyDescent="0.3">
      <c r="A1633" s="2">
        <v>42722</v>
      </c>
      <c r="B1633" s="12" t="str">
        <f t="shared" si="410"/>
        <v>December, 2016</v>
      </c>
      <c r="C1633" s="12" t="str">
        <f t="shared" si="411"/>
        <v>December, 2016´</v>
      </c>
      <c r="D1633" s="3" t="s">
        <v>37</v>
      </c>
      <c r="E1633" s="9" t="s">
        <v>1941</v>
      </c>
      <c r="F1633" s="3" t="s">
        <v>408</v>
      </c>
      <c r="G1633" s="3" t="s">
        <v>792</v>
      </c>
      <c r="H1633" s="3" t="s">
        <v>14</v>
      </c>
      <c r="I1633" s="3" t="s">
        <v>15</v>
      </c>
      <c r="J1633" s="3" t="s">
        <v>18</v>
      </c>
      <c r="K1633" s="3" t="s">
        <v>1369</v>
      </c>
      <c r="L1633" s="4">
        <v>40320</v>
      </c>
      <c r="M1633" s="4">
        <v>40.32</v>
      </c>
      <c r="N1633" s="4">
        <v>166000</v>
      </c>
      <c r="O1633">
        <f t="shared" si="419"/>
        <v>4.1170634920634921</v>
      </c>
      <c r="P1633" t="str">
        <f t="shared" ref="P1633:P1693" si="420">IF(ISNUMBER(SEARCH("IMAZETHAPYR",K1633)),"Imazethapyr",IF(ISNUMBER(SEARCH("NIPPON 40",K1633)),"Nicosulfuron",IF(ISNUMBER(SEARCH("PICLORAM",K1633)),"Picloram",IF(ISNUMBER(SEARCH("GLYPHOSATE",K1633)),"Glyphosate",IF(ISNUMBER(SEARCH("FLUTRIAFOL",K1633)),"Flutriafol",IF(ISNUMBER(SEARCH("IMIDACLOPRID",K1633)),"Imidacloprid",IF(ISNUMBER(SEARCH("CYHALOTHRIN",K1633)),"Cyhalothrin","FIX IT")))))))</f>
        <v>Nicosulfuron</v>
      </c>
      <c r="Q1633" t="str">
        <f>VLOOKUP(P1633,[1]Sheet1!$A$1:$C$40,2,FALSE)</f>
        <v>Nippon 40</v>
      </c>
      <c r="R1633" t="str">
        <f>VLOOKUP(P1633,[1]Sheet1!$A$1:$C$40,3,FALSE)</f>
        <v>Herbicide</v>
      </c>
    </row>
    <row r="1634" spans="1:18" ht="22" customHeight="1" x14ac:dyDescent="0.3">
      <c r="A1634" s="5">
        <v>42722</v>
      </c>
      <c r="B1634" s="12" t="str">
        <f t="shared" si="410"/>
        <v>December, 2016</v>
      </c>
      <c r="C1634" s="12" t="str">
        <f t="shared" si="411"/>
        <v>December, 2016´</v>
      </c>
      <c r="D1634" s="6" t="s">
        <v>37</v>
      </c>
      <c r="E1634" s="13" t="s">
        <v>1941</v>
      </c>
      <c r="F1634" s="6" t="s">
        <v>408</v>
      </c>
      <c r="G1634" s="6" t="s">
        <v>242</v>
      </c>
      <c r="H1634" s="6" t="s">
        <v>243</v>
      </c>
      <c r="I1634" s="6" t="s">
        <v>15</v>
      </c>
      <c r="J1634" s="6" t="s">
        <v>280</v>
      </c>
      <c r="K1634" s="6" t="s">
        <v>1371</v>
      </c>
      <c r="L1634" s="7">
        <v>130850.01</v>
      </c>
      <c r="M1634" s="7">
        <v>130.85</v>
      </c>
      <c r="N1634" s="7">
        <v>537000</v>
      </c>
      <c r="O1634">
        <f t="shared" si="419"/>
        <v>4.1039354907194889</v>
      </c>
      <c r="P1634" t="str">
        <f>IF(ISNUMBER(SEARCH("XYLENE",K1634)),"Xylene",IF(ISNUMBER(SEARCH("PARAQUAT",K1634)),"Paraquat",IF(ISNUMBER(SEARCH("LUFENURON",K1634)),"Lufenuron",IF(ISNUMBER(SEARCH("CLETHODIM",K1634)),"Clethodim",IF(ISNUMBER(SEARCH("ABAMECTIN",K1634)),"Abamectin")))))</f>
        <v>Paraquat</v>
      </c>
      <c r="Q1634" t="str">
        <f>VLOOKUP(P1634,[1]Sheet1!$A$1:$C$40,2,FALSE)</f>
        <v>Nuquat</v>
      </c>
      <c r="R1634" t="str">
        <f>VLOOKUP(P1634,[1]Sheet1!$A$1:$C$40,3,FALSE)</f>
        <v>Herbicide</v>
      </c>
    </row>
    <row r="1635" spans="1:18" ht="22" customHeight="1" x14ac:dyDescent="0.3">
      <c r="A1635" s="2">
        <v>42721</v>
      </c>
      <c r="B1635" s="12" t="str">
        <f t="shared" si="410"/>
        <v>December, 2016</v>
      </c>
      <c r="C1635" s="12" t="str">
        <f t="shared" si="411"/>
        <v>December, 2016´</v>
      </c>
      <c r="D1635" s="3" t="s">
        <v>37</v>
      </c>
      <c r="E1635" s="9" t="s">
        <v>1941</v>
      </c>
      <c r="F1635" s="3" t="s">
        <v>20</v>
      </c>
      <c r="G1635" s="3" t="s">
        <v>171</v>
      </c>
      <c r="H1635" s="3" t="s">
        <v>34</v>
      </c>
      <c r="I1635" s="3" t="s">
        <v>812</v>
      </c>
      <c r="J1635" s="3" t="s">
        <v>201</v>
      </c>
      <c r="K1635" s="3" t="s">
        <v>1372</v>
      </c>
      <c r="L1635" s="4">
        <v>45984</v>
      </c>
      <c r="M1635" s="4">
        <v>45.98</v>
      </c>
      <c r="N1635" s="4">
        <v>1166000</v>
      </c>
      <c r="O1635">
        <f t="shared" si="419"/>
        <v>25.356645789839945</v>
      </c>
      <c r="P1635" t="str">
        <f t="shared" si="420"/>
        <v>Imidacloprid</v>
      </c>
      <c r="Q1635" t="str">
        <f>VLOOKUP(P1635,[1]Sheet1!$A$1:$C$40,2,FALSE)</f>
        <v>Nuprid</v>
      </c>
      <c r="R1635" t="str">
        <f>VLOOKUP(P1635,[1]Sheet1!$A$1:$C$40,3,FALSE)</f>
        <v>Insecticide</v>
      </c>
    </row>
    <row r="1636" spans="1:18" ht="22" customHeight="1" x14ac:dyDescent="0.3">
      <c r="A1636" s="5">
        <v>42719</v>
      </c>
      <c r="B1636" s="12" t="str">
        <f t="shared" si="410"/>
        <v>December, 2016</v>
      </c>
      <c r="C1636" s="12" t="str">
        <f t="shared" si="411"/>
        <v>December, 2016´</v>
      </c>
      <c r="D1636" s="6" t="s">
        <v>37</v>
      </c>
      <c r="E1636" s="13" t="s">
        <v>1941</v>
      </c>
      <c r="F1636" s="6" t="s">
        <v>20</v>
      </c>
      <c r="G1636" s="6" t="s">
        <v>967</v>
      </c>
      <c r="H1636" s="6" t="s">
        <v>968</v>
      </c>
      <c r="I1636" s="6" t="s">
        <v>21</v>
      </c>
      <c r="J1636" s="6" t="s">
        <v>969</v>
      </c>
      <c r="K1636" s="6" t="s">
        <v>1373</v>
      </c>
      <c r="L1636" s="7">
        <v>34674</v>
      </c>
      <c r="M1636" s="7">
        <v>34.67</v>
      </c>
      <c r="N1636" s="7">
        <v>78900</v>
      </c>
      <c r="O1636">
        <f t="shared" si="419"/>
        <v>2.2754801868835437</v>
      </c>
      <c r="P1636" s="11" t="s">
        <v>1928</v>
      </c>
      <c r="Q1636" t="str">
        <f>VLOOKUP(P1636,[1]Sheet1!$A$1:$C$40,2,FALSE)</f>
        <v>Not Identified</v>
      </c>
      <c r="R1636" t="str">
        <f>VLOOKUP(P1636,[1]Sheet1!$A$1:$C$40,3,FALSE)</f>
        <v>General Chemical</v>
      </c>
    </row>
    <row r="1637" spans="1:18" ht="22" customHeight="1" x14ac:dyDescent="0.3">
      <c r="A1637" s="2">
        <v>42719</v>
      </c>
      <c r="B1637" s="12" t="str">
        <f t="shared" si="410"/>
        <v>December, 2016</v>
      </c>
      <c r="C1637" s="12" t="str">
        <f t="shared" si="411"/>
        <v>December, 2016´</v>
      </c>
      <c r="D1637" s="3" t="s">
        <v>37</v>
      </c>
      <c r="E1637" s="9" t="s">
        <v>1941</v>
      </c>
      <c r="F1637" s="3" t="s">
        <v>20</v>
      </c>
      <c r="G1637" s="3" t="s">
        <v>579</v>
      </c>
      <c r="H1637" s="3" t="s">
        <v>28</v>
      </c>
      <c r="I1637" s="3" t="s">
        <v>21</v>
      </c>
      <c r="J1637" s="3" t="s">
        <v>29</v>
      </c>
      <c r="K1637" s="3" t="s">
        <v>1374</v>
      </c>
      <c r="L1637" s="4">
        <v>61380</v>
      </c>
      <c r="M1637" s="4">
        <v>61.38</v>
      </c>
      <c r="N1637" s="4">
        <v>848000</v>
      </c>
      <c r="O1637">
        <f t="shared" si="419"/>
        <v>13.815575105897686</v>
      </c>
      <c r="P1637" t="str">
        <f t="shared" ref="P1637:P1641" si="421">IF(ISNUMBER(SEARCH("CLORPIRIFOS",K1637)),"Chlorpyrifos",IF(ISNUMBER(SEARCH("TEBUCONAZOLE",K1637)),"Tebuconazole",IF(ISNUMBER(SEARCH("ACID",K1637)),"2,4-Dichlorophenoxyacetic acid",IF(ISNUMBER(SEARCH("ACETAMIPRID",K1637)),"Acetamiprid",IF(ISNUMBER(SEARCH("NUFURON",K1637)),"Metsulfuron",IF(ISNUMBER(SEARCH("MONOISOPROPYLAMINE",K1637)),"Isopropylamine","FIX IT"))))))</f>
        <v>2,4-Dichlorophenoxyacetic acid</v>
      </c>
      <c r="Q1637" t="str">
        <f>VLOOKUP(P1637,[1]Sheet1!$A$1:$C$40,2,FALSE)</f>
        <v>2,4 D</v>
      </c>
      <c r="R1637" t="str">
        <f>VLOOKUP(P1637,[1]Sheet1!$A$1:$C$40,3,FALSE)</f>
        <v>Herbicide</v>
      </c>
    </row>
    <row r="1638" spans="1:18" ht="22" customHeight="1" x14ac:dyDescent="0.3">
      <c r="A1638" s="5">
        <v>42718</v>
      </c>
      <c r="B1638" s="12" t="str">
        <f t="shared" si="410"/>
        <v>December, 2016</v>
      </c>
      <c r="C1638" s="12" t="str">
        <f t="shared" si="411"/>
        <v>December, 2016´</v>
      </c>
      <c r="D1638" s="6" t="s">
        <v>37</v>
      </c>
      <c r="E1638" s="13" t="s">
        <v>1941</v>
      </c>
      <c r="F1638" s="7" t="s">
        <v>107</v>
      </c>
      <c r="G1638" s="6" t="s">
        <v>203</v>
      </c>
      <c r="H1638" s="6" t="s">
        <v>39</v>
      </c>
      <c r="I1638" s="6" t="s">
        <v>15</v>
      </c>
      <c r="J1638" s="6" t="s">
        <v>1375</v>
      </c>
      <c r="K1638" s="6" t="s">
        <v>1376</v>
      </c>
      <c r="L1638" s="7">
        <v>104160</v>
      </c>
      <c r="M1638" s="7">
        <v>104.16</v>
      </c>
      <c r="N1638" s="7">
        <v>916000</v>
      </c>
      <c r="O1638">
        <f t="shared" si="419"/>
        <v>8.7941628264208909</v>
      </c>
      <c r="P1638" t="str">
        <f t="shared" ref="P1638:P1639" si="422">IF(ISNUMBER(SEARCH("CIPERMET",K1638)),"Cypermethrin",IF(ISNUMBER(SEARCH("MANFIL",K1638)),"Mancozeb",IF(ISNUMBER(SEARCH("ISOPROPYLAMINE",K1638)),"Isopropylamine",IF(ISNUMBER(SEARCH("CARBENDAZIN",K1638)),"Carbendazin",IF(ISNUMBER(SEARCH("CHLORPYRIFOS",K1638)),"Chlorpyrifos","FIX IT")))))</f>
        <v>Mancozeb</v>
      </c>
      <c r="Q1638" t="str">
        <f>VLOOKUP(P1638,[1]Sheet1!$A$1:$C$40,2,FALSE)</f>
        <v>Manfill 800 WP</v>
      </c>
      <c r="R1638" t="str">
        <f>VLOOKUP(P1638,[1]Sheet1!$A$1:$C$40,3,FALSE)</f>
        <v>Fungicide</v>
      </c>
    </row>
    <row r="1639" spans="1:18" ht="22" customHeight="1" x14ac:dyDescent="0.3">
      <c r="A1639" s="2">
        <v>42718</v>
      </c>
      <c r="B1639" s="12" t="str">
        <f t="shared" si="410"/>
        <v>December, 2016</v>
      </c>
      <c r="C1639" s="12" t="str">
        <f t="shared" si="411"/>
        <v>December, 2016´</v>
      </c>
      <c r="D1639" s="3" t="s">
        <v>37</v>
      </c>
      <c r="E1639" s="9" t="s">
        <v>1941</v>
      </c>
      <c r="F1639" s="4" t="s">
        <v>107</v>
      </c>
      <c r="G1639" s="3" t="s">
        <v>203</v>
      </c>
      <c r="H1639" s="3" t="s">
        <v>39</v>
      </c>
      <c r="I1639" s="3" t="s">
        <v>15</v>
      </c>
      <c r="J1639" s="3" t="s">
        <v>1375</v>
      </c>
      <c r="K1639" s="3" t="s">
        <v>1377</v>
      </c>
      <c r="L1639" s="4">
        <v>104160</v>
      </c>
      <c r="M1639" s="4">
        <v>104.16</v>
      </c>
      <c r="N1639" s="4">
        <v>916000</v>
      </c>
      <c r="O1639">
        <f t="shared" si="419"/>
        <v>8.7941628264208909</v>
      </c>
      <c r="P1639" t="str">
        <f t="shared" si="422"/>
        <v>Mancozeb</v>
      </c>
      <c r="Q1639" t="str">
        <f>VLOOKUP(P1639,[1]Sheet1!$A$1:$C$40,2,FALSE)</f>
        <v>Manfill 800 WP</v>
      </c>
      <c r="R1639" t="str">
        <f>VLOOKUP(P1639,[1]Sheet1!$A$1:$C$40,3,FALSE)</f>
        <v>Fungicide</v>
      </c>
    </row>
    <row r="1640" spans="1:18" ht="22" customHeight="1" x14ac:dyDescent="0.3">
      <c r="A1640" s="5">
        <v>42718</v>
      </c>
      <c r="B1640" s="12" t="str">
        <f t="shared" si="410"/>
        <v>December, 2016</v>
      </c>
      <c r="C1640" s="12" t="str">
        <f t="shared" si="411"/>
        <v>December, 2016´</v>
      </c>
      <c r="D1640" s="6" t="s">
        <v>37</v>
      </c>
      <c r="E1640" s="13" t="s">
        <v>1941</v>
      </c>
      <c r="F1640" s="6" t="s">
        <v>20</v>
      </c>
      <c r="G1640" s="6" t="s">
        <v>649</v>
      </c>
      <c r="H1640" s="6" t="s">
        <v>73</v>
      </c>
      <c r="I1640" s="6" t="s">
        <v>21</v>
      </c>
      <c r="J1640" s="6" t="s">
        <v>77</v>
      </c>
      <c r="K1640" s="6" t="s">
        <v>1378</v>
      </c>
      <c r="L1640" s="7">
        <v>34754</v>
      </c>
      <c r="M1640" s="7">
        <v>34.75</v>
      </c>
      <c r="N1640" s="7">
        <v>123000</v>
      </c>
      <c r="O1640">
        <f t="shared" si="419"/>
        <v>3.5391609598895091</v>
      </c>
      <c r="P1640" t="str">
        <f t="shared" ref="P1640" si="423">IF(ISNUMBER(SEARCH("TRITON",K1640)),"Surfactant",IF(ISNUMBER(SEARCH("DIMETHYLAMINE",K1640)),"Dimethylamine",IF(ISNUMBER(SEARCH("FLUAZINAN",K1640)),"Fluazinan","FIX IT")))</f>
        <v>Surfactant</v>
      </c>
      <c r="Q1640" t="str">
        <f>VLOOKUP(P1640,[1]Sheet1!$A$1:$C$40,2,FALSE)</f>
        <v>Triton</v>
      </c>
      <c r="R1640" t="str">
        <f>VLOOKUP(P1640,[1]Sheet1!$A$1:$C$40,3,FALSE)</f>
        <v>Surfactant</v>
      </c>
    </row>
    <row r="1641" spans="1:18" ht="22" customHeight="1" x14ac:dyDescent="0.3">
      <c r="A1641" s="2">
        <v>42718</v>
      </c>
      <c r="B1641" s="12" t="str">
        <f t="shared" si="410"/>
        <v>December, 2016</v>
      </c>
      <c r="C1641" s="12" t="str">
        <f t="shared" si="411"/>
        <v>December, 2016´</v>
      </c>
      <c r="D1641" s="3" t="s">
        <v>37</v>
      </c>
      <c r="E1641" s="9" t="s">
        <v>1941</v>
      </c>
      <c r="F1641" s="3" t="s">
        <v>20</v>
      </c>
      <c r="G1641" s="3" t="s">
        <v>42</v>
      </c>
      <c r="H1641" s="3" t="s">
        <v>43</v>
      </c>
      <c r="I1641" s="3" t="s">
        <v>21</v>
      </c>
      <c r="J1641" s="3" t="s">
        <v>1379</v>
      </c>
      <c r="K1641" s="3" t="s">
        <v>1380</v>
      </c>
      <c r="L1641" s="4">
        <v>127208</v>
      </c>
      <c r="M1641" s="4">
        <v>127.21</v>
      </c>
      <c r="N1641" s="4">
        <v>3356000</v>
      </c>
      <c r="O1641">
        <f t="shared" si="419"/>
        <v>26.381988554178982</v>
      </c>
      <c r="P1641" t="str">
        <f t="shared" si="421"/>
        <v>Chlorpyrifos</v>
      </c>
      <c r="Q1641" t="str">
        <f>VLOOKUP(P1641,[1]Sheet1!$A$1:$C$40,2,FALSE)</f>
        <v>Agripec</v>
      </c>
      <c r="R1641" t="str">
        <f>VLOOKUP(P1641,[1]Sheet1!$A$1:$C$40,3,FALSE)</f>
        <v>Pesticide</v>
      </c>
    </row>
    <row r="1642" spans="1:18" ht="22" customHeight="1" x14ac:dyDescent="0.3">
      <c r="A1642" s="5">
        <v>42718</v>
      </c>
      <c r="B1642" s="12" t="str">
        <f t="shared" si="410"/>
        <v>December, 2016</v>
      </c>
      <c r="C1642" s="12" t="str">
        <f t="shared" si="411"/>
        <v>December, 2016´</v>
      </c>
      <c r="D1642" s="6" t="s">
        <v>37</v>
      </c>
      <c r="E1642" s="13" t="s">
        <v>1941</v>
      </c>
      <c r="F1642" s="6" t="s">
        <v>20</v>
      </c>
      <c r="G1642" s="6" t="s">
        <v>38</v>
      </c>
      <c r="H1642" s="6" t="s">
        <v>39</v>
      </c>
      <c r="I1642" s="6" t="s">
        <v>812</v>
      </c>
      <c r="J1642" s="6" t="s">
        <v>1218</v>
      </c>
      <c r="K1642" s="6" t="s">
        <v>1381</v>
      </c>
      <c r="L1642" s="7">
        <v>41420</v>
      </c>
      <c r="M1642" s="7">
        <v>41.42</v>
      </c>
      <c r="N1642" s="7">
        <v>364000</v>
      </c>
      <c r="O1642">
        <f t="shared" si="419"/>
        <v>8.7880251086431684</v>
      </c>
      <c r="P1642" t="str">
        <f t="shared" si="420"/>
        <v>Cyhalothrin</v>
      </c>
      <c r="Q1642" t="str">
        <f>VLOOKUP(P1642,[1]Sheet1!$A$1:$C$40,2,FALSE)</f>
        <v>Kaiso</v>
      </c>
      <c r="R1642" t="str">
        <f>VLOOKUP(P1642,[1]Sheet1!$A$1:$C$40,3,FALSE)</f>
        <v>Pesticide</v>
      </c>
    </row>
    <row r="1643" spans="1:18" ht="22" customHeight="1" x14ac:dyDescent="0.3">
      <c r="A1643" s="2">
        <v>42717</v>
      </c>
      <c r="B1643" s="12" t="str">
        <f t="shared" si="410"/>
        <v>December, 2016</v>
      </c>
      <c r="C1643" s="12" t="str">
        <f t="shared" si="411"/>
        <v>December, 2016´</v>
      </c>
      <c r="D1643" s="3" t="s">
        <v>37</v>
      </c>
      <c r="E1643" s="9" t="s">
        <v>1941</v>
      </c>
      <c r="F1643" s="3" t="s">
        <v>20</v>
      </c>
      <c r="G1643" s="3" t="s">
        <v>38</v>
      </c>
      <c r="H1643" s="3" t="s">
        <v>39</v>
      </c>
      <c r="I1643" s="3" t="s">
        <v>812</v>
      </c>
      <c r="J1643" s="3" t="s">
        <v>201</v>
      </c>
      <c r="K1643" s="3" t="s">
        <v>1382</v>
      </c>
      <c r="L1643" s="4">
        <v>41420</v>
      </c>
      <c r="M1643" s="4">
        <v>41.42</v>
      </c>
      <c r="N1643" s="4">
        <v>1050000</v>
      </c>
      <c r="O1643">
        <f t="shared" si="419"/>
        <v>25.350072428778368</v>
      </c>
      <c r="P1643" t="str">
        <f t="shared" si="420"/>
        <v>Cyhalothrin</v>
      </c>
      <c r="Q1643" t="str">
        <f>VLOOKUP(P1643,[1]Sheet1!$A$1:$C$40,2,FALSE)</f>
        <v>Kaiso</v>
      </c>
      <c r="R1643" t="str">
        <f>VLOOKUP(P1643,[1]Sheet1!$A$1:$C$40,3,FALSE)</f>
        <v>Pesticide</v>
      </c>
    </row>
    <row r="1644" spans="1:18" ht="22" customHeight="1" x14ac:dyDescent="0.3">
      <c r="A1644" s="5">
        <v>42717</v>
      </c>
      <c r="B1644" s="12" t="str">
        <f t="shared" si="410"/>
        <v>December, 2016</v>
      </c>
      <c r="C1644" s="12" t="str">
        <f t="shared" si="411"/>
        <v>December, 2016´</v>
      </c>
      <c r="D1644" s="6" t="s">
        <v>37</v>
      </c>
      <c r="E1644" s="13" t="s">
        <v>1941</v>
      </c>
      <c r="F1644" s="6" t="s">
        <v>408</v>
      </c>
      <c r="G1644" s="6" t="s">
        <v>242</v>
      </c>
      <c r="H1644" s="6" t="s">
        <v>243</v>
      </c>
      <c r="I1644" s="6" t="s">
        <v>15</v>
      </c>
      <c r="J1644" s="6" t="s">
        <v>280</v>
      </c>
      <c r="K1644" s="6" t="s">
        <v>1383</v>
      </c>
      <c r="L1644" s="7">
        <v>112152</v>
      </c>
      <c r="M1644" s="7">
        <v>112.15</v>
      </c>
      <c r="N1644" s="7">
        <v>460000</v>
      </c>
      <c r="O1644">
        <f t="shared" si="419"/>
        <v>4.1015764319851629</v>
      </c>
      <c r="P1644" t="str">
        <f>IF(ISNUMBER(SEARCH("XYLENE",K1644)),"Xylene",IF(ISNUMBER(SEARCH("PARAQUAT",K1644)),"Paraquat",IF(ISNUMBER(SEARCH("LUFENURON",K1644)),"Lufenuron",IF(ISNUMBER(SEARCH("CLETHODIM",K1644)),"Clethodim",IF(ISNUMBER(SEARCH("ABAMECTIN",K1644)),"Abamectin")))))</f>
        <v>Paraquat</v>
      </c>
      <c r="Q1644" t="str">
        <f>VLOOKUP(P1644,[1]Sheet1!$A$1:$C$40,2,FALSE)</f>
        <v>Nuquat</v>
      </c>
      <c r="R1644" t="str">
        <f>VLOOKUP(P1644,[1]Sheet1!$A$1:$C$40,3,FALSE)</f>
        <v>Herbicide</v>
      </c>
    </row>
    <row r="1645" spans="1:18" ht="22" customHeight="1" x14ac:dyDescent="0.3">
      <c r="A1645" s="2">
        <v>42717</v>
      </c>
      <c r="B1645" s="12" t="str">
        <f t="shared" si="410"/>
        <v>December, 2016</v>
      </c>
      <c r="C1645" s="12" t="str">
        <f t="shared" si="411"/>
        <v>December, 2016´</v>
      </c>
      <c r="D1645" s="3" t="s">
        <v>37</v>
      </c>
      <c r="E1645" s="9" t="s">
        <v>1941</v>
      </c>
      <c r="F1645" s="3" t="s">
        <v>20</v>
      </c>
      <c r="G1645" s="3" t="s">
        <v>38</v>
      </c>
      <c r="H1645" s="3" t="s">
        <v>39</v>
      </c>
      <c r="I1645" s="3" t="s">
        <v>15</v>
      </c>
      <c r="J1645" s="3" t="s">
        <v>201</v>
      </c>
      <c r="K1645" s="3" t="s">
        <v>1384</v>
      </c>
      <c r="L1645" s="4">
        <v>19240</v>
      </c>
      <c r="M1645" s="4">
        <v>19.239999999999998</v>
      </c>
      <c r="N1645" s="4">
        <v>488000</v>
      </c>
      <c r="O1645">
        <f t="shared" si="419"/>
        <v>25.363825363825363</v>
      </c>
      <c r="P1645" t="str">
        <f t="shared" si="420"/>
        <v>Imidacloprid</v>
      </c>
      <c r="Q1645" t="str">
        <f>VLOOKUP(P1645,[1]Sheet1!$A$1:$C$40,2,FALSE)</f>
        <v>Nuprid</v>
      </c>
      <c r="R1645" t="str">
        <f>VLOOKUP(P1645,[1]Sheet1!$A$1:$C$40,3,FALSE)</f>
        <v>Insecticide</v>
      </c>
    </row>
    <row r="1646" spans="1:18" ht="22" customHeight="1" x14ac:dyDescent="0.3">
      <c r="A1646" s="5">
        <v>42717</v>
      </c>
      <c r="B1646" s="12" t="str">
        <f t="shared" si="410"/>
        <v>December, 2016</v>
      </c>
      <c r="C1646" s="12" t="str">
        <f t="shared" si="411"/>
        <v>December, 2016´</v>
      </c>
      <c r="D1646" s="6" t="s">
        <v>37</v>
      </c>
      <c r="E1646" s="13" t="s">
        <v>1941</v>
      </c>
      <c r="F1646" s="6" t="s">
        <v>20</v>
      </c>
      <c r="G1646" s="6" t="s">
        <v>173</v>
      </c>
      <c r="H1646" s="6" t="s">
        <v>174</v>
      </c>
      <c r="I1646" s="6" t="s">
        <v>21</v>
      </c>
      <c r="J1646" s="6" t="s">
        <v>165</v>
      </c>
      <c r="K1646" s="6" t="s">
        <v>1361</v>
      </c>
      <c r="L1646" s="7">
        <v>21280</v>
      </c>
      <c r="M1646" s="7">
        <v>21.28</v>
      </c>
      <c r="N1646" s="7">
        <v>204000</v>
      </c>
      <c r="O1646">
        <f t="shared" si="419"/>
        <v>9.5864661654135332</v>
      </c>
      <c r="P1646" t="str">
        <f t="shared" ref="P1646" si="424">IF(ISNUMBER(SEARCH("CIPERMET",K1646)),"Cypermethrin",IF(ISNUMBER(SEARCH("MANFIL",K1646)),"Mancozeb",IF(ISNUMBER(SEARCH("ISOPROPYLAMINE",K1646)),"Isopropylamine",IF(ISNUMBER(SEARCH("CARBENDAZIN",K1646)),"Carbendazin",IF(ISNUMBER(SEARCH("CHLORPYRIFOS",K1646)),"Chlorpyrifos","FIX IT")))))</f>
        <v>Cypermethrin</v>
      </c>
      <c r="Q1646" t="str">
        <f>VLOOKUP(P1646,[1]Sheet1!$A$1:$C$40,2,FALSE)</f>
        <v>Not Identified</v>
      </c>
      <c r="R1646" t="str">
        <f>VLOOKUP(P1646,[1]Sheet1!$A$1:$C$40,3,FALSE)</f>
        <v>Insecticide</v>
      </c>
    </row>
    <row r="1647" spans="1:18" ht="22" customHeight="1" x14ac:dyDescent="0.3">
      <c r="A1647" s="2">
        <v>42717</v>
      </c>
      <c r="B1647" s="12" t="str">
        <f t="shared" si="410"/>
        <v>December, 2016</v>
      </c>
      <c r="C1647" s="12" t="str">
        <f t="shared" si="411"/>
        <v>December, 2016´</v>
      </c>
      <c r="D1647" s="3" t="s">
        <v>37</v>
      </c>
      <c r="E1647" s="9" t="s">
        <v>1941</v>
      </c>
      <c r="F1647" s="3" t="s">
        <v>408</v>
      </c>
      <c r="G1647" s="3" t="s">
        <v>242</v>
      </c>
      <c r="H1647" s="3" t="s">
        <v>243</v>
      </c>
      <c r="I1647" s="3" t="s">
        <v>15</v>
      </c>
      <c r="J1647" s="3" t="s">
        <v>280</v>
      </c>
      <c r="K1647" s="3" t="s">
        <v>1383</v>
      </c>
      <c r="L1647" s="4">
        <v>112152</v>
      </c>
      <c r="M1647" s="4">
        <v>112.15</v>
      </c>
      <c r="N1647" s="4">
        <v>460000</v>
      </c>
      <c r="O1647">
        <f t="shared" si="419"/>
        <v>4.1015764319851629</v>
      </c>
      <c r="P1647" t="str">
        <f t="shared" ref="P1647:P1649" si="425">IF(ISNUMBER(SEARCH("XYLENE",K1647)),"Xylene",IF(ISNUMBER(SEARCH("PARAQUAT",K1647)),"Paraquat",IF(ISNUMBER(SEARCH("LUFENURON",K1647)),"Lufenuron",IF(ISNUMBER(SEARCH("CLETHODIM",K1647)),"Clethodim",IF(ISNUMBER(SEARCH("ABAMECTIN",K1647)),"Abamectin")))))</f>
        <v>Paraquat</v>
      </c>
      <c r="Q1647" t="str">
        <f>VLOOKUP(P1647,[1]Sheet1!$A$1:$C$40,2,FALSE)</f>
        <v>Nuquat</v>
      </c>
      <c r="R1647" t="str">
        <f>VLOOKUP(P1647,[1]Sheet1!$A$1:$C$40,3,FALSE)</f>
        <v>Herbicide</v>
      </c>
    </row>
    <row r="1648" spans="1:18" ht="22" customHeight="1" x14ac:dyDescent="0.3">
      <c r="A1648" s="5">
        <v>42715</v>
      </c>
      <c r="B1648" s="12" t="str">
        <f t="shared" si="410"/>
        <v>December, 2016</v>
      </c>
      <c r="C1648" s="12" t="str">
        <f t="shared" si="411"/>
        <v>December, 2016´</v>
      </c>
      <c r="D1648" s="6" t="s">
        <v>37</v>
      </c>
      <c r="E1648" s="13" t="s">
        <v>1941</v>
      </c>
      <c r="F1648" s="6" t="s">
        <v>408</v>
      </c>
      <c r="G1648" s="6" t="s">
        <v>242</v>
      </c>
      <c r="H1648" s="6" t="s">
        <v>243</v>
      </c>
      <c r="I1648" s="6" t="s">
        <v>15</v>
      </c>
      <c r="J1648" s="6" t="s">
        <v>280</v>
      </c>
      <c r="K1648" s="6" t="s">
        <v>1371</v>
      </c>
      <c r="L1648" s="7">
        <v>130850.01</v>
      </c>
      <c r="M1648" s="7">
        <v>130.85</v>
      </c>
      <c r="N1648" s="7">
        <v>537000</v>
      </c>
      <c r="O1648">
        <f t="shared" si="419"/>
        <v>4.1039354907194889</v>
      </c>
      <c r="P1648" t="str">
        <f t="shared" si="425"/>
        <v>Paraquat</v>
      </c>
      <c r="Q1648" t="str">
        <f>VLOOKUP(P1648,[1]Sheet1!$A$1:$C$40,2,FALSE)</f>
        <v>Nuquat</v>
      </c>
      <c r="R1648" t="str">
        <f>VLOOKUP(P1648,[1]Sheet1!$A$1:$C$40,3,FALSE)</f>
        <v>Herbicide</v>
      </c>
    </row>
    <row r="1649" spans="1:18" ht="22" customHeight="1" x14ac:dyDescent="0.3">
      <c r="A1649" s="2">
        <v>42715</v>
      </c>
      <c r="B1649" s="12" t="str">
        <f t="shared" si="410"/>
        <v>December, 2016</v>
      </c>
      <c r="C1649" s="12" t="str">
        <f t="shared" si="411"/>
        <v>December, 2016´</v>
      </c>
      <c r="D1649" s="3" t="s">
        <v>37</v>
      </c>
      <c r="E1649" s="9" t="s">
        <v>1941</v>
      </c>
      <c r="F1649" s="3" t="s">
        <v>408</v>
      </c>
      <c r="G1649" s="3" t="s">
        <v>242</v>
      </c>
      <c r="H1649" s="3" t="s">
        <v>243</v>
      </c>
      <c r="I1649" s="3" t="s">
        <v>15</v>
      </c>
      <c r="J1649" s="3" t="s">
        <v>280</v>
      </c>
      <c r="K1649" s="3" t="s">
        <v>1371</v>
      </c>
      <c r="L1649" s="4">
        <v>130850.01</v>
      </c>
      <c r="M1649" s="4">
        <v>130.85</v>
      </c>
      <c r="N1649" s="4">
        <v>537000</v>
      </c>
      <c r="O1649">
        <f t="shared" si="419"/>
        <v>4.1039354907194889</v>
      </c>
      <c r="P1649" t="str">
        <f t="shared" si="425"/>
        <v>Paraquat</v>
      </c>
      <c r="Q1649" t="str">
        <f>VLOOKUP(P1649,[1]Sheet1!$A$1:$C$40,2,FALSE)</f>
        <v>Nuquat</v>
      </c>
      <c r="R1649" t="str">
        <f>VLOOKUP(P1649,[1]Sheet1!$A$1:$C$40,3,FALSE)</f>
        <v>Herbicide</v>
      </c>
    </row>
    <row r="1650" spans="1:18" ht="22" customHeight="1" x14ac:dyDescent="0.3">
      <c r="A1650" s="5">
        <v>42714</v>
      </c>
      <c r="B1650" s="12" t="str">
        <f t="shared" si="410"/>
        <v>December, 2016</v>
      </c>
      <c r="C1650" s="12" t="str">
        <f t="shared" si="411"/>
        <v>December, 2016´</v>
      </c>
      <c r="D1650" s="6" t="s">
        <v>37</v>
      </c>
      <c r="E1650" s="13" t="s">
        <v>1941</v>
      </c>
      <c r="F1650" s="6" t="s">
        <v>20</v>
      </c>
      <c r="G1650" s="6" t="s">
        <v>70</v>
      </c>
      <c r="H1650" s="6" t="s">
        <v>14</v>
      </c>
      <c r="I1650" s="6" t="s">
        <v>21</v>
      </c>
      <c r="J1650" s="6" t="s">
        <v>22</v>
      </c>
      <c r="K1650" s="6" t="s">
        <v>1385</v>
      </c>
      <c r="L1650" s="7">
        <v>50300</v>
      </c>
      <c r="M1650" s="7">
        <v>50.3</v>
      </c>
      <c r="N1650" s="7">
        <v>1397000</v>
      </c>
      <c r="O1650">
        <f t="shared" si="419"/>
        <v>27.773359840954274</v>
      </c>
      <c r="P1650" t="str">
        <f t="shared" si="420"/>
        <v>Picloram</v>
      </c>
      <c r="Q1650" t="str">
        <f>VLOOKUP(P1650,[1]Sheet1!$A$1:$C$40,2,FALSE)</f>
        <v>Not Identified</v>
      </c>
      <c r="R1650" t="str">
        <f>VLOOKUP(P1650,[1]Sheet1!$A$1:$C$40,3,FALSE)</f>
        <v>Herbicide</v>
      </c>
    </row>
    <row r="1651" spans="1:18" ht="22" customHeight="1" x14ac:dyDescent="0.3">
      <c r="A1651" s="2">
        <v>42714</v>
      </c>
      <c r="B1651" s="12" t="str">
        <f t="shared" si="410"/>
        <v>December, 2016</v>
      </c>
      <c r="C1651" s="12" t="str">
        <f t="shared" si="411"/>
        <v>December, 2016´</v>
      </c>
      <c r="D1651" s="3" t="s">
        <v>37</v>
      </c>
      <c r="E1651" s="9" t="s">
        <v>1941</v>
      </c>
      <c r="F1651" s="3" t="s">
        <v>20</v>
      </c>
      <c r="G1651" s="3" t="s">
        <v>70</v>
      </c>
      <c r="H1651" s="3" t="s">
        <v>14</v>
      </c>
      <c r="I1651" s="3" t="s">
        <v>21</v>
      </c>
      <c r="J1651" s="3" t="s">
        <v>22</v>
      </c>
      <c r="K1651" s="3" t="s">
        <v>1385</v>
      </c>
      <c r="L1651" s="4">
        <v>50300</v>
      </c>
      <c r="M1651" s="4">
        <v>50.3</v>
      </c>
      <c r="N1651" s="4">
        <v>1397000</v>
      </c>
      <c r="O1651">
        <f t="shared" si="419"/>
        <v>27.773359840954274</v>
      </c>
      <c r="P1651" t="str">
        <f t="shared" si="420"/>
        <v>Picloram</v>
      </c>
      <c r="Q1651" t="str">
        <f>VLOOKUP(P1651,[1]Sheet1!$A$1:$C$40,2,FALSE)</f>
        <v>Not Identified</v>
      </c>
      <c r="R1651" t="str">
        <f>VLOOKUP(P1651,[1]Sheet1!$A$1:$C$40,3,FALSE)</f>
        <v>Herbicide</v>
      </c>
    </row>
    <row r="1652" spans="1:18" ht="22" customHeight="1" x14ac:dyDescent="0.3">
      <c r="A1652" s="5">
        <v>42714</v>
      </c>
      <c r="B1652" s="12" t="str">
        <f t="shared" si="410"/>
        <v>December, 2016</v>
      </c>
      <c r="C1652" s="12" t="str">
        <f t="shared" si="411"/>
        <v>December, 2016´</v>
      </c>
      <c r="D1652" s="6" t="s">
        <v>37</v>
      </c>
      <c r="E1652" s="13" t="s">
        <v>1941</v>
      </c>
      <c r="F1652" s="6" t="s">
        <v>20</v>
      </c>
      <c r="G1652" s="6" t="s">
        <v>792</v>
      </c>
      <c r="H1652" s="6" t="s">
        <v>14</v>
      </c>
      <c r="I1652" s="6" t="s">
        <v>812</v>
      </c>
      <c r="J1652" s="6" t="s">
        <v>326</v>
      </c>
      <c r="K1652" s="6" t="s">
        <v>602</v>
      </c>
      <c r="L1652" s="7">
        <v>8400</v>
      </c>
      <c r="M1652" s="7">
        <v>8.4</v>
      </c>
      <c r="N1652" s="7">
        <v>115000</v>
      </c>
      <c r="O1652">
        <f t="shared" si="419"/>
        <v>13.69047619047619</v>
      </c>
      <c r="P1652" t="str">
        <f>IF(ISNUMBER(SEARCH("XYLENE",K1652)),"Xylene",IF(ISNUMBER(SEARCH("PARAQUAT",K1652)),"Paraquat",IF(ISNUMBER(SEARCH("LUFENURON",K1652)),"Lufenuron",IF(ISNUMBER(SEARCH("CLETHODIM",K1652)),"Clethodim",IF(ISNUMBER(SEARCH("ABAMECTIN",K1652)),"Abamectin")))))</f>
        <v>Abamectin</v>
      </c>
      <c r="Q1652" t="str">
        <f>VLOOKUP(P1652,[1]Sheet1!$A$1:$C$40,2,FALSE)</f>
        <v>Not Identified</v>
      </c>
      <c r="R1652" t="str">
        <f>VLOOKUP(P1652,[1]Sheet1!$A$1:$C$40,3,FALSE)</f>
        <v>Insecticide</v>
      </c>
    </row>
    <row r="1653" spans="1:18" ht="22" customHeight="1" x14ac:dyDescent="0.3">
      <c r="A1653" s="2">
        <v>42711</v>
      </c>
      <c r="B1653" s="12" t="str">
        <f t="shared" si="410"/>
        <v>December, 2016</v>
      </c>
      <c r="C1653" s="12" t="str">
        <f t="shared" si="411"/>
        <v>December, 2016´</v>
      </c>
      <c r="D1653" s="3" t="s">
        <v>37</v>
      </c>
      <c r="E1653" s="9" t="s">
        <v>1941</v>
      </c>
      <c r="F1653" s="3" t="s">
        <v>20</v>
      </c>
      <c r="G1653" s="3" t="s">
        <v>649</v>
      </c>
      <c r="H1653" s="3" t="s">
        <v>73</v>
      </c>
      <c r="I1653" s="3" t="s">
        <v>21</v>
      </c>
      <c r="J1653" s="3" t="s">
        <v>77</v>
      </c>
      <c r="K1653" s="3" t="s">
        <v>1386</v>
      </c>
      <c r="L1653" s="4">
        <v>17377</v>
      </c>
      <c r="M1653" s="4">
        <v>17.38</v>
      </c>
      <c r="N1653" s="4">
        <v>61300</v>
      </c>
      <c r="O1653">
        <f t="shared" si="419"/>
        <v>3.5276514933532832</v>
      </c>
      <c r="P1653" t="str">
        <f t="shared" ref="P1653:P1661" si="426">IF(ISNUMBER(SEARCH("TRITON",K1653)),"Surfactant",IF(ISNUMBER(SEARCH("DIMETHYLAMINE",K1653)),"Dimethylamine",IF(ISNUMBER(SEARCH("FLUAZINAN",K1653)),"Fluazinan","FIX IT")))</f>
        <v>Surfactant</v>
      </c>
      <c r="Q1653" t="str">
        <f>VLOOKUP(P1653,[1]Sheet1!$A$1:$C$40,2,FALSE)</f>
        <v>Triton</v>
      </c>
      <c r="R1653" t="str">
        <f>VLOOKUP(P1653,[1]Sheet1!$A$1:$C$40,3,FALSE)</f>
        <v>Surfactant</v>
      </c>
    </row>
    <row r="1654" spans="1:18" ht="22" customHeight="1" x14ac:dyDescent="0.3">
      <c r="A1654" s="5">
        <v>42709</v>
      </c>
      <c r="B1654" s="12" t="str">
        <f t="shared" si="410"/>
        <v>December, 2016</v>
      </c>
      <c r="C1654" s="12" t="str">
        <f t="shared" si="411"/>
        <v>December, 2016´</v>
      </c>
      <c r="D1654" s="6" t="s">
        <v>37</v>
      </c>
      <c r="E1654" s="13" t="s">
        <v>1941</v>
      </c>
      <c r="F1654" s="6" t="s">
        <v>408</v>
      </c>
      <c r="G1654" s="6" t="s">
        <v>242</v>
      </c>
      <c r="H1654" s="6" t="s">
        <v>243</v>
      </c>
      <c r="I1654" s="6" t="s">
        <v>15</v>
      </c>
      <c r="J1654" s="6" t="s">
        <v>280</v>
      </c>
      <c r="K1654" s="6" t="s">
        <v>1387</v>
      </c>
      <c r="L1654" s="7">
        <v>117765</v>
      </c>
      <c r="M1654" s="7">
        <v>117.76</v>
      </c>
      <c r="N1654" s="7">
        <v>483000</v>
      </c>
      <c r="O1654">
        <f t="shared" si="419"/>
        <v>4.1013883581709338</v>
      </c>
      <c r="P1654" t="str">
        <f t="shared" ref="P1654:P1655" si="427">IF(ISNUMBER(SEARCH("XYLENE",K1654)),"Xylene",IF(ISNUMBER(SEARCH("PARAQUAT",K1654)),"Paraquat",IF(ISNUMBER(SEARCH("LUFENURON",K1654)),"Lufenuron",IF(ISNUMBER(SEARCH("CLETHODIM",K1654)),"Clethodim",IF(ISNUMBER(SEARCH("ABAMECTIN",K1654)),"Abamectin")))))</f>
        <v>Paraquat</v>
      </c>
      <c r="Q1654" t="str">
        <f>VLOOKUP(P1654,[1]Sheet1!$A$1:$C$40,2,FALSE)</f>
        <v>Nuquat</v>
      </c>
      <c r="R1654" t="str">
        <f>VLOOKUP(P1654,[1]Sheet1!$A$1:$C$40,3,FALSE)</f>
        <v>Herbicide</v>
      </c>
    </row>
    <row r="1655" spans="1:18" ht="22" customHeight="1" x14ac:dyDescent="0.3">
      <c r="A1655" s="2">
        <v>42709</v>
      </c>
      <c r="B1655" s="12" t="str">
        <f t="shared" si="410"/>
        <v>December, 2016</v>
      </c>
      <c r="C1655" s="12" t="str">
        <f t="shared" si="411"/>
        <v>December, 2016´</v>
      </c>
      <c r="D1655" s="3" t="s">
        <v>37</v>
      </c>
      <c r="E1655" s="9" t="s">
        <v>1941</v>
      </c>
      <c r="F1655" s="3" t="s">
        <v>408</v>
      </c>
      <c r="G1655" s="3" t="s">
        <v>242</v>
      </c>
      <c r="H1655" s="3" t="s">
        <v>243</v>
      </c>
      <c r="I1655" s="3" t="s">
        <v>15</v>
      </c>
      <c r="J1655" s="3" t="s">
        <v>280</v>
      </c>
      <c r="K1655" s="3" t="s">
        <v>1388</v>
      </c>
      <c r="L1655" s="4">
        <v>130843.99</v>
      </c>
      <c r="M1655" s="4">
        <v>130.84</v>
      </c>
      <c r="N1655" s="4">
        <v>537000</v>
      </c>
      <c r="O1655">
        <f t="shared" si="419"/>
        <v>4.1041243086518531</v>
      </c>
      <c r="P1655" t="str">
        <f t="shared" si="427"/>
        <v>Paraquat</v>
      </c>
      <c r="Q1655" t="str">
        <f>VLOOKUP(P1655,[1]Sheet1!$A$1:$C$40,2,FALSE)</f>
        <v>Nuquat</v>
      </c>
      <c r="R1655" t="str">
        <f>VLOOKUP(P1655,[1]Sheet1!$A$1:$C$40,3,FALSE)</f>
        <v>Herbicide</v>
      </c>
    </row>
    <row r="1656" spans="1:18" ht="22" customHeight="1" x14ac:dyDescent="0.3">
      <c r="A1656" s="5">
        <v>42707</v>
      </c>
      <c r="B1656" s="12" t="str">
        <f t="shared" si="410"/>
        <v>December, 2016</v>
      </c>
      <c r="C1656" s="12" t="str">
        <f t="shared" si="411"/>
        <v>December, 2016´</v>
      </c>
      <c r="D1656" s="6" t="s">
        <v>37</v>
      </c>
      <c r="E1656" s="13" t="s">
        <v>1941</v>
      </c>
      <c r="F1656" s="6" t="s">
        <v>20</v>
      </c>
      <c r="G1656" s="6" t="s">
        <v>792</v>
      </c>
      <c r="H1656" s="6" t="s">
        <v>14</v>
      </c>
      <c r="I1656" s="6" t="s">
        <v>812</v>
      </c>
      <c r="J1656" s="6" t="s">
        <v>643</v>
      </c>
      <c r="K1656" s="6" t="s">
        <v>1389</v>
      </c>
      <c r="L1656" s="7">
        <v>74592</v>
      </c>
      <c r="M1656" s="7">
        <v>74.59</v>
      </c>
      <c r="N1656" s="7">
        <v>369000</v>
      </c>
      <c r="O1656">
        <f t="shared" si="419"/>
        <v>4.9469111969111967</v>
      </c>
      <c r="P1656" s="11" t="s">
        <v>1926</v>
      </c>
      <c r="Q1656" t="str">
        <f>VLOOKUP(P1656,[1]Sheet1!$A$1:$C$40,2,FALSE)</f>
        <v>Not Identified</v>
      </c>
      <c r="R1656" t="str">
        <f>VLOOKUP(P1656,[1]Sheet1!$A$1:$C$40,3,FALSE)</f>
        <v>Insecticide</v>
      </c>
    </row>
    <row r="1657" spans="1:18" ht="22" customHeight="1" x14ac:dyDescent="0.3">
      <c r="A1657" s="2">
        <v>42703</v>
      </c>
      <c r="B1657" s="12" t="str">
        <f t="shared" si="410"/>
        <v>November, 2016</v>
      </c>
      <c r="C1657" s="12" t="str">
        <f t="shared" si="411"/>
        <v>November, 2016´</v>
      </c>
      <c r="D1657" s="3" t="s">
        <v>37</v>
      </c>
      <c r="E1657" s="9" t="s">
        <v>1941</v>
      </c>
      <c r="F1657" s="3" t="s">
        <v>20</v>
      </c>
      <c r="G1657" s="3" t="s">
        <v>203</v>
      </c>
      <c r="H1657" s="3" t="s">
        <v>39</v>
      </c>
      <c r="I1657" s="3" t="s">
        <v>15</v>
      </c>
      <c r="J1657" s="3" t="s">
        <v>626</v>
      </c>
      <c r="K1657" s="3" t="s">
        <v>1390</v>
      </c>
      <c r="L1657" s="4">
        <v>59520</v>
      </c>
      <c r="M1657" s="4">
        <v>59.52</v>
      </c>
      <c r="N1657" s="4">
        <v>749000</v>
      </c>
      <c r="O1657">
        <f t="shared" si="419"/>
        <v>12.584005376344086</v>
      </c>
      <c r="P1657" t="str">
        <f t="shared" ref="P1657" si="428">IF(ISNUMBER(SEARCH("CIPERMET",K1657)),"Cypermethrin",IF(ISNUMBER(SEARCH("MANFIL",K1657)),"Mancozeb",IF(ISNUMBER(SEARCH("ISOPROPYLAMINE",K1657)),"Isopropylamine",IF(ISNUMBER(SEARCH("CARBENDAZIN",K1657)),"Carbendazin",IF(ISNUMBER(SEARCH("CHLORPYRIFOS",K1657)),"Chlorpyrifos","FIX IT")))))</f>
        <v>Mancozeb</v>
      </c>
      <c r="Q1657" t="str">
        <f>VLOOKUP(P1657,[1]Sheet1!$A$1:$C$40,2,FALSE)</f>
        <v>Manfill 800 WP</v>
      </c>
      <c r="R1657" t="str">
        <f>VLOOKUP(P1657,[1]Sheet1!$A$1:$C$40,3,FALSE)</f>
        <v>Fungicide</v>
      </c>
    </row>
    <row r="1658" spans="1:18" ht="22" customHeight="1" x14ac:dyDescent="0.3">
      <c r="A1658" s="5">
        <v>42701</v>
      </c>
      <c r="B1658" s="12" t="str">
        <f t="shared" si="410"/>
        <v>November, 2016</v>
      </c>
      <c r="C1658" s="12" t="str">
        <f t="shared" si="411"/>
        <v>November, 2016´</v>
      </c>
      <c r="D1658" s="6" t="s">
        <v>37</v>
      </c>
      <c r="E1658" s="13" t="s">
        <v>1941</v>
      </c>
      <c r="F1658" s="6" t="s">
        <v>20</v>
      </c>
      <c r="G1658" s="6" t="s">
        <v>792</v>
      </c>
      <c r="H1658" s="6" t="s">
        <v>14</v>
      </c>
      <c r="I1658" s="6" t="s">
        <v>812</v>
      </c>
      <c r="J1658" s="6" t="s">
        <v>643</v>
      </c>
      <c r="K1658" s="6" t="s">
        <v>1391</v>
      </c>
      <c r="L1658" s="7">
        <v>24864</v>
      </c>
      <c r="M1658" s="7">
        <v>24.86</v>
      </c>
      <c r="N1658" s="7">
        <v>118000</v>
      </c>
      <c r="O1658">
        <f t="shared" si="419"/>
        <v>4.7458172458172454</v>
      </c>
      <c r="P1658" s="11" t="s">
        <v>1926</v>
      </c>
      <c r="Q1658" t="str">
        <f>VLOOKUP(P1658,[1]Sheet1!$A$1:$C$40,2,FALSE)</f>
        <v>Not Identified</v>
      </c>
      <c r="R1658" t="str">
        <f>VLOOKUP(P1658,[1]Sheet1!$A$1:$C$40,3,FALSE)</f>
        <v>Insecticide</v>
      </c>
    </row>
    <row r="1659" spans="1:18" ht="22" customHeight="1" x14ac:dyDescent="0.3">
      <c r="A1659" s="2">
        <v>42698</v>
      </c>
      <c r="B1659" s="12" t="str">
        <f t="shared" si="410"/>
        <v>November, 2016</v>
      </c>
      <c r="C1659" s="12" t="str">
        <f t="shared" si="411"/>
        <v>November, 2016´</v>
      </c>
      <c r="D1659" s="3" t="s">
        <v>37</v>
      </c>
      <c r="E1659" s="9" t="s">
        <v>1941</v>
      </c>
      <c r="F1659" s="3" t="s">
        <v>20</v>
      </c>
      <c r="G1659" s="3" t="s">
        <v>42</v>
      </c>
      <c r="H1659" s="3" t="s">
        <v>104</v>
      </c>
      <c r="I1659" s="3" t="s">
        <v>21</v>
      </c>
      <c r="J1659" s="3" t="s">
        <v>1392</v>
      </c>
      <c r="K1659" s="3" t="s">
        <v>1236</v>
      </c>
      <c r="L1659" s="4">
        <v>39520</v>
      </c>
      <c r="M1659" s="4">
        <v>39.520000000000003</v>
      </c>
      <c r="N1659" s="4">
        <v>547000</v>
      </c>
      <c r="O1659">
        <f t="shared" si="419"/>
        <v>13.841093117408906</v>
      </c>
      <c r="P1659" t="str">
        <f t="shared" ref="P1659" si="429">IF(ISNUMBER(SEARCH("FLUAZINAN",K1659)),"Fluazinan",IF(ISNUMBER(SEARCH("CYPERMETHRIN",K1659)),"Cypermethrin",IF(ISNUMBER(SEARCH("IMAZETAPIR",K1659)),"Imazetapyr",IF(ISNUMBER(SEARCH("FIPRONIL",K1659)),"Fipronil","FIX IT"))))</f>
        <v>Cypermethrin</v>
      </c>
      <c r="Q1659" t="str">
        <f>VLOOKUP(P1659,[1]Sheet1!$A$1:$C$40,2,FALSE)</f>
        <v>Not Identified</v>
      </c>
      <c r="R1659" t="str">
        <f>VLOOKUP(P1659,[1]Sheet1!$A$1:$C$40,3,FALSE)</f>
        <v>Insecticide</v>
      </c>
    </row>
    <row r="1660" spans="1:18" ht="22" customHeight="1" x14ac:dyDescent="0.3">
      <c r="A1660" s="5">
        <v>42698</v>
      </c>
      <c r="B1660" s="12" t="str">
        <f t="shared" si="410"/>
        <v>November, 2016</v>
      </c>
      <c r="C1660" s="12" t="str">
        <f t="shared" si="411"/>
        <v>November, 2016´</v>
      </c>
      <c r="D1660" s="6" t="s">
        <v>37</v>
      </c>
      <c r="E1660" s="13" t="s">
        <v>1941</v>
      </c>
      <c r="F1660" s="6" t="s">
        <v>20</v>
      </c>
      <c r="G1660" s="6" t="s">
        <v>967</v>
      </c>
      <c r="H1660" s="6" t="s">
        <v>968</v>
      </c>
      <c r="I1660" s="6" t="s">
        <v>21</v>
      </c>
      <c r="J1660" s="6" t="s">
        <v>969</v>
      </c>
      <c r="K1660" s="6" t="s">
        <v>1393</v>
      </c>
      <c r="L1660" s="7">
        <v>34674</v>
      </c>
      <c r="M1660" s="7">
        <v>34.67</v>
      </c>
      <c r="N1660" s="7">
        <v>86000</v>
      </c>
      <c r="O1660">
        <f t="shared" si="419"/>
        <v>2.4802445636499972</v>
      </c>
      <c r="P1660" s="11" t="s">
        <v>1928</v>
      </c>
      <c r="Q1660" t="str">
        <f>VLOOKUP(P1660,[1]Sheet1!$A$1:$C$40,2,FALSE)</f>
        <v>Not Identified</v>
      </c>
      <c r="R1660" t="str">
        <f>VLOOKUP(P1660,[1]Sheet1!$A$1:$C$40,3,FALSE)</f>
        <v>General Chemical</v>
      </c>
    </row>
    <row r="1661" spans="1:18" ht="22" customHeight="1" x14ac:dyDescent="0.3">
      <c r="A1661" s="5">
        <v>42697</v>
      </c>
      <c r="B1661" s="12" t="str">
        <f t="shared" si="410"/>
        <v>November, 2016</v>
      </c>
      <c r="C1661" s="12" t="str">
        <f t="shared" si="411"/>
        <v>November, 2016´</v>
      </c>
      <c r="D1661" s="6" t="s">
        <v>37</v>
      </c>
      <c r="E1661" s="9" t="s">
        <v>1941</v>
      </c>
      <c r="F1661" s="6" t="s">
        <v>20</v>
      </c>
      <c r="G1661" s="6" t="s">
        <v>1394</v>
      </c>
      <c r="H1661" s="6" t="s">
        <v>73</v>
      </c>
      <c r="I1661" s="6" t="s">
        <v>21</v>
      </c>
      <c r="J1661" s="6" t="s">
        <v>77</v>
      </c>
      <c r="K1661" s="6" t="s">
        <v>1395</v>
      </c>
      <c r="L1661" s="7">
        <v>104262</v>
      </c>
      <c r="M1661" s="7">
        <v>104.26</v>
      </c>
      <c r="N1661" s="7">
        <v>367000</v>
      </c>
      <c r="O1661">
        <f t="shared" si="419"/>
        <v>3.5199785156624657</v>
      </c>
      <c r="P1661" t="str">
        <f t="shared" si="426"/>
        <v>Surfactant</v>
      </c>
      <c r="Q1661" t="str">
        <f>VLOOKUP(P1661,[1]Sheet1!$A$1:$C$40,2,FALSE)</f>
        <v>Triton</v>
      </c>
      <c r="R1661" t="str">
        <f>VLOOKUP(P1661,[1]Sheet1!$A$1:$C$40,3,FALSE)</f>
        <v>Surfactant</v>
      </c>
    </row>
    <row r="1662" spans="1:18" ht="22" customHeight="1" x14ac:dyDescent="0.3">
      <c r="A1662" s="2">
        <v>42694</v>
      </c>
      <c r="B1662" s="12" t="str">
        <f t="shared" si="410"/>
        <v>November, 2016</v>
      </c>
      <c r="C1662" s="12" t="str">
        <f t="shared" si="411"/>
        <v>November, 2016´</v>
      </c>
      <c r="D1662" s="3" t="s">
        <v>37</v>
      </c>
      <c r="E1662" s="13" t="s">
        <v>1941</v>
      </c>
      <c r="F1662" s="3" t="s">
        <v>1396</v>
      </c>
      <c r="G1662" s="3" t="s">
        <v>242</v>
      </c>
      <c r="H1662" s="3" t="s">
        <v>243</v>
      </c>
      <c r="I1662" s="3" t="s">
        <v>15</v>
      </c>
      <c r="J1662" s="3" t="s">
        <v>244</v>
      </c>
      <c r="K1662" s="3" t="s">
        <v>1397</v>
      </c>
      <c r="L1662" s="4">
        <v>116100</v>
      </c>
      <c r="M1662" s="4">
        <v>116.1</v>
      </c>
      <c r="N1662" s="4">
        <v>469000</v>
      </c>
      <c r="O1662">
        <f t="shared" si="419"/>
        <v>4.039621016365202</v>
      </c>
      <c r="P1662" t="str">
        <f t="shared" si="420"/>
        <v>Glyphosate</v>
      </c>
      <c r="Q1662" t="str">
        <f>VLOOKUP(P1662,[1]Sheet1!$A$1:$C$40,2,FALSE)</f>
        <v>Nufosate</v>
      </c>
      <c r="R1662" t="str">
        <f>VLOOKUP(P1662,[1]Sheet1!$A$1:$C$40,3,FALSE)</f>
        <v>Herbicide</v>
      </c>
    </row>
    <row r="1663" spans="1:18" ht="22" customHeight="1" x14ac:dyDescent="0.3">
      <c r="A1663" s="5">
        <v>42694</v>
      </c>
      <c r="B1663" s="12" t="str">
        <f t="shared" si="410"/>
        <v>November, 2016</v>
      </c>
      <c r="C1663" s="12" t="str">
        <f t="shared" si="411"/>
        <v>November, 2016´</v>
      </c>
      <c r="D1663" s="6" t="s">
        <v>37</v>
      </c>
      <c r="E1663" s="9" t="s">
        <v>1941</v>
      </c>
      <c r="F1663" s="6" t="s">
        <v>1396</v>
      </c>
      <c r="G1663" s="6" t="s">
        <v>242</v>
      </c>
      <c r="H1663" s="6" t="s">
        <v>243</v>
      </c>
      <c r="I1663" s="6" t="s">
        <v>15</v>
      </c>
      <c r="J1663" s="6" t="s">
        <v>244</v>
      </c>
      <c r="K1663" s="6" t="s">
        <v>1397</v>
      </c>
      <c r="L1663" s="7">
        <v>139320.01</v>
      </c>
      <c r="M1663" s="7">
        <v>139.32</v>
      </c>
      <c r="N1663" s="7">
        <v>562000</v>
      </c>
      <c r="O1663">
        <f t="shared" si="419"/>
        <v>4.0338785505398684</v>
      </c>
      <c r="P1663" t="str">
        <f t="shared" si="420"/>
        <v>Glyphosate</v>
      </c>
      <c r="Q1663" t="str">
        <f>VLOOKUP(P1663,[1]Sheet1!$A$1:$C$40,2,FALSE)</f>
        <v>Nufosate</v>
      </c>
      <c r="R1663" t="str">
        <f>VLOOKUP(P1663,[1]Sheet1!$A$1:$C$40,3,FALSE)</f>
        <v>Herbicide</v>
      </c>
    </row>
    <row r="1664" spans="1:18" ht="22" customHeight="1" x14ac:dyDescent="0.3">
      <c r="A1664" s="2">
        <v>42694</v>
      </c>
      <c r="B1664" s="12" t="str">
        <f t="shared" si="410"/>
        <v>November, 2016</v>
      </c>
      <c r="C1664" s="12" t="str">
        <f t="shared" si="411"/>
        <v>November, 2016´</v>
      </c>
      <c r="D1664" s="3" t="s">
        <v>37</v>
      </c>
      <c r="E1664" s="13" t="s">
        <v>1941</v>
      </c>
      <c r="F1664" s="3" t="s">
        <v>20</v>
      </c>
      <c r="G1664" s="3" t="s">
        <v>378</v>
      </c>
      <c r="H1664" s="3" t="s">
        <v>14</v>
      </c>
      <c r="I1664" s="3" t="s">
        <v>21</v>
      </c>
      <c r="J1664" s="3" t="s">
        <v>31</v>
      </c>
      <c r="K1664" s="3" t="s">
        <v>1398</v>
      </c>
      <c r="L1664" s="4">
        <v>7950</v>
      </c>
      <c r="M1664" s="4">
        <v>7.95</v>
      </c>
      <c r="N1664" s="4">
        <v>100000</v>
      </c>
      <c r="O1664">
        <f t="shared" si="419"/>
        <v>12.578616352201259</v>
      </c>
      <c r="P1664" t="str">
        <f>IF(ISNUMBER(SEARCH("CLORPIRIFOS",K1664)),"Chlorpyrifos",IF(ISNUMBER(SEARCH("TEBUCONAZOLE",K1664)),"Tebuconazole",IF(ISNUMBER(SEARCH("ACID",K1664)),"2,4-Dichlorophenoxyacetic acid",IF(ISNUMBER(SEARCH("ACETAMIPRID",K1664)),"Acetamiprid",IF(ISNUMBER(SEARCH("NUFURON",K1664)),"Metsulfuron",IF(ISNUMBER(SEARCH("MONOISOPROPYLAMINE",K1664)),"Isopropylamine","FIX IT"))))))</f>
        <v>Tebuconazole</v>
      </c>
      <c r="Q1664" t="str">
        <f>VLOOKUP(P1664,[1]Sheet1!$A$1:$C$40,2,FALSE)</f>
        <v>Torque</v>
      </c>
      <c r="R1664" t="str">
        <f>VLOOKUP(P1664,[1]Sheet1!$A$1:$C$40,3,FALSE)</f>
        <v>Fungicide</v>
      </c>
    </row>
    <row r="1665" spans="1:18" ht="22" customHeight="1" x14ac:dyDescent="0.3">
      <c r="A1665" s="5">
        <v>42694</v>
      </c>
      <c r="B1665" s="12" t="str">
        <f t="shared" si="410"/>
        <v>November, 2016</v>
      </c>
      <c r="C1665" s="12" t="str">
        <f t="shared" si="411"/>
        <v>November, 2016´</v>
      </c>
      <c r="D1665" s="6" t="s">
        <v>37</v>
      </c>
      <c r="E1665" s="9" t="s">
        <v>1941</v>
      </c>
      <c r="F1665" s="6" t="s">
        <v>1396</v>
      </c>
      <c r="G1665" s="6" t="s">
        <v>242</v>
      </c>
      <c r="H1665" s="6" t="s">
        <v>243</v>
      </c>
      <c r="I1665" s="6" t="s">
        <v>15</v>
      </c>
      <c r="J1665" s="6" t="s">
        <v>244</v>
      </c>
      <c r="K1665" s="6" t="s">
        <v>1397</v>
      </c>
      <c r="L1665" s="7">
        <v>139320.01</v>
      </c>
      <c r="M1665" s="7">
        <v>139.32</v>
      </c>
      <c r="N1665" s="7">
        <v>562000</v>
      </c>
      <c r="O1665">
        <f t="shared" si="419"/>
        <v>4.0338785505398684</v>
      </c>
      <c r="P1665" t="str">
        <f t="shared" si="420"/>
        <v>Glyphosate</v>
      </c>
      <c r="Q1665" t="str">
        <f>VLOOKUP(P1665,[1]Sheet1!$A$1:$C$40,2,FALSE)</f>
        <v>Nufosate</v>
      </c>
      <c r="R1665" t="str">
        <f>VLOOKUP(P1665,[1]Sheet1!$A$1:$C$40,3,FALSE)</f>
        <v>Herbicide</v>
      </c>
    </row>
    <row r="1666" spans="1:18" ht="22" customHeight="1" x14ac:dyDescent="0.3">
      <c r="A1666" s="2">
        <v>42694</v>
      </c>
      <c r="B1666" s="12" t="str">
        <f t="shared" si="410"/>
        <v>November, 2016</v>
      </c>
      <c r="C1666" s="12" t="str">
        <f t="shared" si="411"/>
        <v>November, 2016´</v>
      </c>
      <c r="D1666" s="3" t="s">
        <v>37</v>
      </c>
      <c r="E1666" s="13" t="s">
        <v>1941</v>
      </c>
      <c r="F1666" s="3" t="s">
        <v>20</v>
      </c>
      <c r="G1666" s="3" t="s">
        <v>1160</v>
      </c>
      <c r="H1666" s="3" t="s">
        <v>14</v>
      </c>
      <c r="I1666" s="3" t="s">
        <v>21</v>
      </c>
      <c r="J1666" s="3" t="s">
        <v>31</v>
      </c>
      <c r="K1666" s="3" t="s">
        <v>1399</v>
      </c>
      <c r="L1666" s="4">
        <v>13650</v>
      </c>
      <c r="M1666" s="4">
        <v>13.65</v>
      </c>
      <c r="N1666" s="4">
        <v>172000</v>
      </c>
      <c r="O1666">
        <f t="shared" si="419"/>
        <v>12.6007326007326</v>
      </c>
      <c r="P1666" t="str">
        <f t="shared" si="420"/>
        <v>Flutriafol</v>
      </c>
      <c r="Q1666" t="str">
        <f>VLOOKUP(P1666,[1]Sheet1!$A$1:$C$40,2,FALSE)</f>
        <v>Intake</v>
      </c>
      <c r="R1666" t="str">
        <f>VLOOKUP(P1666,[1]Sheet1!$A$1:$C$40,3,FALSE)</f>
        <v>Fungicide</v>
      </c>
    </row>
    <row r="1667" spans="1:18" ht="22" customHeight="1" x14ac:dyDescent="0.3">
      <c r="A1667" s="5">
        <v>42693</v>
      </c>
      <c r="B1667" s="12" t="str">
        <f t="shared" ref="B1667:B1730" si="430">TEXT(A1667,"MMMM, YYYY")</f>
        <v>November, 2016</v>
      </c>
      <c r="C1667" s="12" t="str">
        <f t="shared" ref="C1667:C1730" si="431">B1667&amp;"´"</f>
        <v>November, 2016´</v>
      </c>
      <c r="D1667" s="6" t="s">
        <v>37</v>
      </c>
      <c r="E1667" s="9" t="s">
        <v>1941</v>
      </c>
      <c r="F1667" s="6" t="s">
        <v>1325</v>
      </c>
      <c r="G1667" s="6" t="s">
        <v>203</v>
      </c>
      <c r="H1667" s="6" t="s">
        <v>39</v>
      </c>
      <c r="I1667" s="6" t="s">
        <v>15</v>
      </c>
      <c r="J1667" s="6" t="s">
        <v>626</v>
      </c>
      <c r="K1667" s="6" t="s">
        <v>1400</v>
      </c>
      <c r="L1667" s="7">
        <v>148800</v>
      </c>
      <c r="M1667" s="7">
        <v>148.80000000000001</v>
      </c>
      <c r="N1667" s="7">
        <v>1874000</v>
      </c>
      <c r="O1667">
        <f t="shared" si="419"/>
        <v>12.594086021505376</v>
      </c>
      <c r="P1667" t="str">
        <f t="shared" ref="P1667" si="432">IF(ISNUMBER(SEARCH("CIPERMET",K1667)),"Cypermethrin",IF(ISNUMBER(SEARCH("MANFIL",K1667)),"Mancozeb",IF(ISNUMBER(SEARCH("ISOPROPYLAMINE",K1667)),"Isopropylamine",IF(ISNUMBER(SEARCH("CARBENDAZIN",K1667)),"Carbendazin",IF(ISNUMBER(SEARCH("CHLORPYRIFOS",K1667)),"Chlorpyrifos","FIX IT")))))</f>
        <v>Mancozeb</v>
      </c>
      <c r="Q1667" t="str">
        <f>VLOOKUP(P1667,[1]Sheet1!$A$1:$C$40,2,FALSE)</f>
        <v>Manfill 800 WP</v>
      </c>
      <c r="R1667" t="str">
        <f>VLOOKUP(P1667,[1]Sheet1!$A$1:$C$40,3,FALSE)</f>
        <v>Fungicide</v>
      </c>
    </row>
    <row r="1668" spans="1:18" ht="22" customHeight="1" x14ac:dyDescent="0.3">
      <c r="A1668" s="2">
        <v>42693</v>
      </c>
      <c r="B1668" s="12" t="str">
        <f t="shared" si="430"/>
        <v>November, 2016</v>
      </c>
      <c r="C1668" s="12" t="str">
        <f t="shared" si="431"/>
        <v>November, 2016´</v>
      </c>
      <c r="D1668" s="3" t="s">
        <v>37</v>
      </c>
      <c r="E1668" s="13" t="s">
        <v>1941</v>
      </c>
      <c r="F1668" s="3" t="s">
        <v>1325</v>
      </c>
      <c r="G1668" s="3" t="s">
        <v>203</v>
      </c>
      <c r="H1668" s="3" t="s">
        <v>39</v>
      </c>
      <c r="I1668" s="3" t="s">
        <v>15</v>
      </c>
      <c r="J1668" s="3" t="s">
        <v>626</v>
      </c>
      <c r="K1668" s="3" t="s">
        <v>1401</v>
      </c>
      <c r="L1668" s="4">
        <v>33120</v>
      </c>
      <c r="M1668" s="4">
        <v>33.119999999999997</v>
      </c>
      <c r="N1668" s="4">
        <v>417000</v>
      </c>
      <c r="O1668">
        <f t="shared" si="419"/>
        <v>12.590579710144928</v>
      </c>
      <c r="P1668" s="11" t="s">
        <v>1931</v>
      </c>
      <c r="Q1668" t="str">
        <f>VLOOKUP(P1668,[1]Sheet1!$A$1:$C$40,2,FALSE)</f>
        <v>Manfill 800 WP</v>
      </c>
      <c r="R1668" t="str">
        <f>VLOOKUP(P1668,[1]Sheet1!$A$1:$C$40,3,FALSE)</f>
        <v>Fungicide</v>
      </c>
    </row>
    <row r="1669" spans="1:18" ht="22" customHeight="1" x14ac:dyDescent="0.3">
      <c r="A1669" s="5">
        <v>42693</v>
      </c>
      <c r="B1669" s="12" t="str">
        <f t="shared" si="430"/>
        <v>November, 2016</v>
      </c>
      <c r="C1669" s="12" t="str">
        <f t="shared" si="431"/>
        <v>November, 2016´</v>
      </c>
      <c r="D1669" s="6" t="s">
        <v>37</v>
      </c>
      <c r="E1669" s="9" t="s">
        <v>1941</v>
      </c>
      <c r="F1669" s="6" t="s">
        <v>20</v>
      </c>
      <c r="G1669" s="6" t="s">
        <v>171</v>
      </c>
      <c r="H1669" s="6" t="s">
        <v>34</v>
      </c>
      <c r="I1669" s="6" t="s">
        <v>21</v>
      </c>
      <c r="J1669" s="6" t="s">
        <v>201</v>
      </c>
      <c r="K1669" s="6" t="s">
        <v>1402</v>
      </c>
      <c r="L1669" s="7">
        <v>16525</v>
      </c>
      <c r="M1669" s="7">
        <v>16.52</v>
      </c>
      <c r="N1669" s="7">
        <v>416000</v>
      </c>
      <c r="O1669">
        <f t="shared" si="419"/>
        <v>25.173978819969744</v>
      </c>
      <c r="P1669" t="str">
        <f t="shared" si="420"/>
        <v>Imidacloprid</v>
      </c>
      <c r="Q1669" t="str">
        <f>VLOOKUP(P1669,[1]Sheet1!$A$1:$C$40,2,FALSE)</f>
        <v>Nuprid</v>
      </c>
      <c r="R1669" t="str">
        <f>VLOOKUP(P1669,[1]Sheet1!$A$1:$C$40,3,FALSE)</f>
        <v>Insecticide</v>
      </c>
    </row>
    <row r="1670" spans="1:18" ht="22" customHeight="1" x14ac:dyDescent="0.3">
      <c r="A1670" s="2">
        <v>42693</v>
      </c>
      <c r="B1670" s="12" t="str">
        <f t="shared" si="430"/>
        <v>November, 2016</v>
      </c>
      <c r="C1670" s="12" t="str">
        <f t="shared" si="431"/>
        <v>November, 2016´</v>
      </c>
      <c r="D1670" s="3" t="s">
        <v>37</v>
      </c>
      <c r="E1670" s="13" t="s">
        <v>1941</v>
      </c>
      <c r="F1670" s="3" t="s">
        <v>408</v>
      </c>
      <c r="G1670" s="3" t="s">
        <v>203</v>
      </c>
      <c r="H1670" s="3" t="s">
        <v>39</v>
      </c>
      <c r="I1670" s="3" t="s">
        <v>15</v>
      </c>
      <c r="J1670" s="3" t="s">
        <v>626</v>
      </c>
      <c r="K1670" s="3" t="s">
        <v>1403</v>
      </c>
      <c r="L1670" s="4">
        <v>59520</v>
      </c>
      <c r="M1670" s="4">
        <v>59.52</v>
      </c>
      <c r="N1670" s="4">
        <v>749000</v>
      </c>
      <c r="O1670">
        <f t="shared" si="419"/>
        <v>12.584005376344086</v>
      </c>
      <c r="P1670" t="str">
        <f>IF(ISNUMBER(SEARCH("CIPERMET",K1670)),"Cypermethrin",IF(ISNUMBER(SEARCH("MANFIL",K1670)),"Mancozeb",IF(ISNUMBER(SEARCH("ISOPROPYLAMINE",K1670)),"Isopropylamine",IF(ISNUMBER(SEARCH("CARBENDAZIN",K1670)),"Carbendazin",IF(ISNUMBER(SEARCH("CHLORPYRIFOS",K1670)),"Chlorpyrifos","FIX IT")))))</f>
        <v>Mancozeb</v>
      </c>
      <c r="Q1670" t="str">
        <f>VLOOKUP(P1670,[1]Sheet1!$A$1:$C$40,2,FALSE)</f>
        <v>Manfill 800 WP</v>
      </c>
      <c r="R1670" t="str">
        <f>VLOOKUP(P1670,[1]Sheet1!$A$1:$C$40,3,FALSE)</f>
        <v>Fungicide</v>
      </c>
    </row>
    <row r="1671" spans="1:18" ht="22" customHeight="1" x14ac:dyDescent="0.3">
      <c r="A1671" s="5">
        <v>42688</v>
      </c>
      <c r="B1671" s="12" t="str">
        <f t="shared" si="430"/>
        <v>November, 2016</v>
      </c>
      <c r="C1671" s="12" t="str">
        <f t="shared" si="431"/>
        <v>November, 2016´</v>
      </c>
      <c r="D1671" s="6" t="s">
        <v>37</v>
      </c>
      <c r="E1671" s="9" t="s">
        <v>1941</v>
      </c>
      <c r="F1671" s="6" t="s">
        <v>20</v>
      </c>
      <c r="G1671" s="6" t="s">
        <v>38</v>
      </c>
      <c r="H1671" s="6" t="s">
        <v>39</v>
      </c>
      <c r="I1671" s="6" t="s">
        <v>21</v>
      </c>
      <c r="J1671" s="6" t="s">
        <v>201</v>
      </c>
      <c r="K1671" s="6" t="s">
        <v>1031</v>
      </c>
      <c r="L1671" s="7">
        <v>20710</v>
      </c>
      <c r="M1671" s="7">
        <v>20.71</v>
      </c>
      <c r="N1671" s="7">
        <v>521000</v>
      </c>
      <c r="O1671">
        <f t="shared" si="419"/>
        <v>25.1569290197972</v>
      </c>
      <c r="P1671" t="str">
        <f t="shared" si="420"/>
        <v>Cyhalothrin</v>
      </c>
      <c r="Q1671" t="str">
        <f>VLOOKUP(P1671,[1]Sheet1!$A$1:$C$40,2,FALSE)</f>
        <v>Kaiso</v>
      </c>
      <c r="R1671" t="str">
        <f>VLOOKUP(P1671,[1]Sheet1!$A$1:$C$40,3,FALSE)</f>
        <v>Pesticide</v>
      </c>
    </row>
    <row r="1672" spans="1:18" ht="22" customHeight="1" x14ac:dyDescent="0.3">
      <c r="A1672" s="2">
        <v>42686</v>
      </c>
      <c r="B1672" s="12" t="str">
        <f t="shared" si="430"/>
        <v>November, 2016</v>
      </c>
      <c r="C1672" s="12" t="str">
        <f t="shared" si="431"/>
        <v>November, 2016´</v>
      </c>
      <c r="D1672" s="3" t="s">
        <v>37</v>
      </c>
      <c r="E1672" s="13" t="s">
        <v>1941</v>
      </c>
      <c r="F1672" s="3" t="s">
        <v>20</v>
      </c>
      <c r="G1672" s="3" t="s">
        <v>203</v>
      </c>
      <c r="H1672" s="3" t="s">
        <v>39</v>
      </c>
      <c r="I1672" s="3" t="s">
        <v>15</v>
      </c>
      <c r="J1672" s="3" t="s">
        <v>626</v>
      </c>
      <c r="K1672" s="3" t="s">
        <v>1404</v>
      </c>
      <c r="L1672" s="4">
        <v>33120</v>
      </c>
      <c r="M1672" s="4">
        <v>33.119999999999997</v>
      </c>
      <c r="N1672" s="4">
        <v>417000</v>
      </c>
      <c r="O1672">
        <f t="shared" si="419"/>
        <v>12.590579710144928</v>
      </c>
      <c r="P1672" t="str">
        <f t="shared" ref="P1672:P1676" si="433">IF(ISNUMBER(SEARCH("CIPERMET",K1672)),"Cypermethrin",IF(ISNUMBER(SEARCH("MANFIL",K1672)),"Mancozeb",IF(ISNUMBER(SEARCH("ISOPROPYLAMINE",K1672)),"Isopropylamine",IF(ISNUMBER(SEARCH("CARBENDAZIN",K1672)),"Carbendazin",IF(ISNUMBER(SEARCH("CHLORPYRIFOS",K1672)),"Chlorpyrifos","FIX IT")))))</f>
        <v>Mancozeb</v>
      </c>
      <c r="Q1672" t="str">
        <f>VLOOKUP(P1672,[1]Sheet1!$A$1:$C$40,2,FALSE)</f>
        <v>Manfill 800 WP</v>
      </c>
      <c r="R1672" t="str">
        <f>VLOOKUP(P1672,[1]Sheet1!$A$1:$C$40,3,FALSE)</f>
        <v>Fungicide</v>
      </c>
    </row>
    <row r="1673" spans="1:18" ht="22" customHeight="1" x14ac:dyDescent="0.3">
      <c r="A1673" s="5">
        <v>42686</v>
      </c>
      <c r="B1673" s="12" t="str">
        <f t="shared" si="430"/>
        <v>November, 2016</v>
      </c>
      <c r="C1673" s="12" t="str">
        <f t="shared" si="431"/>
        <v>November, 2016´</v>
      </c>
      <c r="D1673" s="6" t="s">
        <v>37</v>
      </c>
      <c r="E1673" s="9" t="s">
        <v>1941</v>
      </c>
      <c r="F1673" s="6" t="s">
        <v>20</v>
      </c>
      <c r="G1673" s="6" t="s">
        <v>203</v>
      </c>
      <c r="H1673" s="6" t="s">
        <v>39</v>
      </c>
      <c r="I1673" s="6" t="s">
        <v>15</v>
      </c>
      <c r="J1673" s="6" t="s">
        <v>626</v>
      </c>
      <c r="K1673" s="6" t="s">
        <v>1405</v>
      </c>
      <c r="L1673" s="7">
        <v>148800</v>
      </c>
      <c r="M1673" s="7">
        <v>148.80000000000001</v>
      </c>
      <c r="N1673" s="7">
        <v>1874000</v>
      </c>
      <c r="O1673">
        <f t="shared" si="419"/>
        <v>12.594086021505376</v>
      </c>
      <c r="P1673" t="str">
        <f t="shared" si="433"/>
        <v>Mancozeb</v>
      </c>
      <c r="Q1673" t="str">
        <f>VLOOKUP(P1673,[1]Sheet1!$A$1:$C$40,2,FALSE)</f>
        <v>Manfill 800 WP</v>
      </c>
      <c r="R1673" t="str">
        <f>VLOOKUP(P1673,[1]Sheet1!$A$1:$C$40,3,FALSE)</f>
        <v>Fungicide</v>
      </c>
    </row>
    <row r="1674" spans="1:18" ht="22" customHeight="1" x14ac:dyDescent="0.3">
      <c r="A1674" s="2">
        <v>42686</v>
      </c>
      <c r="B1674" s="12" t="str">
        <f t="shared" si="430"/>
        <v>November, 2016</v>
      </c>
      <c r="C1674" s="12" t="str">
        <f t="shared" si="431"/>
        <v>November, 2016´</v>
      </c>
      <c r="D1674" s="3" t="s">
        <v>37</v>
      </c>
      <c r="E1674" s="13" t="s">
        <v>1941</v>
      </c>
      <c r="F1674" s="3" t="s">
        <v>20</v>
      </c>
      <c r="G1674" s="3" t="s">
        <v>203</v>
      </c>
      <c r="H1674" s="3" t="s">
        <v>39</v>
      </c>
      <c r="I1674" s="3" t="s">
        <v>15</v>
      </c>
      <c r="J1674" s="3" t="s">
        <v>626</v>
      </c>
      <c r="K1674" s="3" t="s">
        <v>1400</v>
      </c>
      <c r="L1674" s="4">
        <v>148800</v>
      </c>
      <c r="M1674" s="4">
        <v>148.80000000000001</v>
      </c>
      <c r="N1674" s="4">
        <v>1874000</v>
      </c>
      <c r="O1674">
        <f t="shared" si="419"/>
        <v>12.594086021505376</v>
      </c>
      <c r="P1674" t="str">
        <f t="shared" si="433"/>
        <v>Mancozeb</v>
      </c>
      <c r="Q1674" t="str">
        <f>VLOOKUP(P1674,[1]Sheet1!$A$1:$C$40,2,FALSE)</f>
        <v>Manfill 800 WP</v>
      </c>
      <c r="R1674" t="str">
        <f>VLOOKUP(P1674,[1]Sheet1!$A$1:$C$40,3,FALSE)</f>
        <v>Fungicide</v>
      </c>
    </row>
    <row r="1675" spans="1:18" ht="22" customHeight="1" x14ac:dyDescent="0.3">
      <c r="A1675" s="5">
        <v>42686</v>
      </c>
      <c r="B1675" s="12" t="str">
        <f t="shared" si="430"/>
        <v>November, 2016</v>
      </c>
      <c r="C1675" s="12" t="str">
        <f t="shared" si="431"/>
        <v>November, 2016´</v>
      </c>
      <c r="D1675" s="6" t="s">
        <v>37</v>
      </c>
      <c r="E1675" s="9" t="s">
        <v>1941</v>
      </c>
      <c r="F1675" s="6" t="s">
        <v>408</v>
      </c>
      <c r="G1675" s="6" t="s">
        <v>203</v>
      </c>
      <c r="H1675" s="6" t="s">
        <v>39</v>
      </c>
      <c r="I1675" s="6" t="s">
        <v>15</v>
      </c>
      <c r="J1675" s="6" t="s">
        <v>626</v>
      </c>
      <c r="K1675" s="6" t="s">
        <v>1406</v>
      </c>
      <c r="L1675" s="7">
        <v>89280</v>
      </c>
      <c r="M1675" s="7">
        <v>89.28</v>
      </c>
      <c r="N1675" s="7">
        <v>1124000</v>
      </c>
      <c r="O1675">
        <f t="shared" si="419"/>
        <v>12.589605734767025</v>
      </c>
      <c r="P1675" t="str">
        <f t="shared" si="433"/>
        <v>Mancozeb</v>
      </c>
      <c r="Q1675" t="str">
        <f>VLOOKUP(P1675,[1]Sheet1!$A$1:$C$40,2,FALSE)</f>
        <v>Manfill 800 WP</v>
      </c>
      <c r="R1675" t="str">
        <f>VLOOKUP(P1675,[1]Sheet1!$A$1:$C$40,3,FALSE)</f>
        <v>Fungicide</v>
      </c>
    </row>
    <row r="1676" spans="1:18" ht="22" customHeight="1" x14ac:dyDescent="0.3">
      <c r="A1676" s="2">
        <v>42686</v>
      </c>
      <c r="B1676" s="12" t="str">
        <f t="shared" si="430"/>
        <v>November, 2016</v>
      </c>
      <c r="C1676" s="12" t="str">
        <f t="shared" si="431"/>
        <v>November, 2016´</v>
      </c>
      <c r="D1676" s="3" t="s">
        <v>37</v>
      </c>
      <c r="E1676" s="13" t="s">
        <v>1941</v>
      </c>
      <c r="F1676" s="3" t="s">
        <v>408</v>
      </c>
      <c r="G1676" s="3" t="s">
        <v>203</v>
      </c>
      <c r="H1676" s="3" t="s">
        <v>39</v>
      </c>
      <c r="I1676" s="3" t="s">
        <v>15</v>
      </c>
      <c r="J1676" s="3" t="s">
        <v>626</v>
      </c>
      <c r="K1676" s="3" t="s">
        <v>1400</v>
      </c>
      <c r="L1676" s="4">
        <v>148800</v>
      </c>
      <c r="M1676" s="4">
        <v>148.80000000000001</v>
      </c>
      <c r="N1676" s="4">
        <v>1874000</v>
      </c>
      <c r="O1676">
        <f t="shared" si="419"/>
        <v>12.594086021505376</v>
      </c>
      <c r="P1676" t="str">
        <f t="shared" si="433"/>
        <v>Mancozeb</v>
      </c>
      <c r="Q1676" t="str">
        <f>VLOOKUP(P1676,[1]Sheet1!$A$1:$C$40,2,FALSE)</f>
        <v>Manfill 800 WP</v>
      </c>
      <c r="R1676" t="str">
        <f>VLOOKUP(P1676,[1]Sheet1!$A$1:$C$40,3,FALSE)</f>
        <v>Fungicide</v>
      </c>
    </row>
    <row r="1677" spans="1:18" ht="22" customHeight="1" x14ac:dyDescent="0.3">
      <c r="A1677" s="5">
        <v>42684</v>
      </c>
      <c r="B1677" s="12" t="str">
        <f t="shared" si="430"/>
        <v>November, 2016</v>
      </c>
      <c r="C1677" s="12" t="str">
        <f t="shared" si="431"/>
        <v>November, 2016´</v>
      </c>
      <c r="D1677" s="6" t="s">
        <v>37</v>
      </c>
      <c r="E1677" s="9" t="s">
        <v>1941</v>
      </c>
      <c r="F1677" s="6" t="s">
        <v>20</v>
      </c>
      <c r="G1677" s="6" t="s">
        <v>1407</v>
      </c>
      <c r="H1677" s="6" t="s">
        <v>1408</v>
      </c>
      <c r="I1677" s="6" t="s">
        <v>21</v>
      </c>
      <c r="J1677" s="6" t="s">
        <v>201</v>
      </c>
      <c r="K1677" s="6" t="s">
        <v>1409</v>
      </c>
      <c r="L1677" s="7">
        <v>43105</v>
      </c>
      <c r="M1677" s="7">
        <v>43.1</v>
      </c>
      <c r="N1677" s="7">
        <v>1085000</v>
      </c>
      <c r="O1677">
        <f t="shared" si="419"/>
        <v>25.171093840621737</v>
      </c>
      <c r="P1677" t="str">
        <f t="shared" si="420"/>
        <v>Cyhalothrin</v>
      </c>
      <c r="Q1677" t="str">
        <f>VLOOKUP(P1677,[1]Sheet1!$A$1:$C$40,2,FALSE)</f>
        <v>Kaiso</v>
      </c>
      <c r="R1677" t="str">
        <f>VLOOKUP(P1677,[1]Sheet1!$A$1:$C$40,3,FALSE)</f>
        <v>Pesticide</v>
      </c>
    </row>
    <row r="1678" spans="1:18" ht="22" customHeight="1" x14ac:dyDescent="0.3">
      <c r="A1678" s="2">
        <v>42684</v>
      </c>
      <c r="B1678" s="12" t="str">
        <f t="shared" si="430"/>
        <v>November, 2016</v>
      </c>
      <c r="C1678" s="12" t="str">
        <f t="shared" si="431"/>
        <v>November, 2016´</v>
      </c>
      <c r="D1678" s="3" t="s">
        <v>37</v>
      </c>
      <c r="E1678" s="13" t="s">
        <v>1941</v>
      </c>
      <c r="F1678" s="3" t="s">
        <v>20</v>
      </c>
      <c r="G1678" s="3" t="s">
        <v>80</v>
      </c>
      <c r="H1678" s="3" t="s">
        <v>81</v>
      </c>
      <c r="I1678" s="3" t="s">
        <v>21</v>
      </c>
      <c r="J1678" s="3" t="s">
        <v>82</v>
      </c>
      <c r="K1678" s="3" t="s">
        <v>1410</v>
      </c>
      <c r="L1678" s="4">
        <v>112980</v>
      </c>
      <c r="M1678" s="4">
        <v>112.98</v>
      </c>
      <c r="N1678" s="4">
        <v>381000</v>
      </c>
      <c r="O1678">
        <f t="shared" si="419"/>
        <v>3.3722782793414763</v>
      </c>
      <c r="P1678" t="str">
        <f>IF(ISNUMBER(SEARCH("TRITON",K1678)),"Surfactant",IF(ISNUMBER(SEARCH("DIMETHYLAMINE",K1678)),"Dimethylamine",IF(ISNUMBER(SEARCH("FLUAZINAN",K1678)),"Fluazinan","FIX IT")))</f>
        <v>Dimethylamine</v>
      </c>
      <c r="Q1678" t="str">
        <f>VLOOKUP(P1678,[1]Sheet1!$A$1:$C$40,2,FALSE)</f>
        <v>Not Identified</v>
      </c>
      <c r="R1678" t="str">
        <f>VLOOKUP(P1678,[1]Sheet1!$A$1:$C$40,3,FALSE)</f>
        <v>General Chemical</v>
      </c>
    </row>
    <row r="1679" spans="1:18" ht="22" customHeight="1" x14ac:dyDescent="0.3">
      <c r="A1679" s="5">
        <v>42680</v>
      </c>
      <c r="B1679" s="12" t="str">
        <f t="shared" si="430"/>
        <v>November, 2016</v>
      </c>
      <c r="C1679" s="12" t="str">
        <f t="shared" si="431"/>
        <v>November, 2016´</v>
      </c>
      <c r="D1679" s="6" t="s">
        <v>37</v>
      </c>
      <c r="E1679" s="9" t="s">
        <v>1941</v>
      </c>
      <c r="F1679" s="6" t="s">
        <v>408</v>
      </c>
      <c r="G1679" s="6" t="s">
        <v>242</v>
      </c>
      <c r="H1679" s="6" t="s">
        <v>243</v>
      </c>
      <c r="I1679" s="6" t="s">
        <v>15</v>
      </c>
      <c r="J1679" s="6" t="s">
        <v>244</v>
      </c>
      <c r="K1679" s="6" t="s">
        <v>1411</v>
      </c>
      <c r="L1679" s="7">
        <v>139320.01</v>
      </c>
      <c r="M1679" s="7">
        <v>139.32</v>
      </c>
      <c r="N1679" s="7">
        <v>562000</v>
      </c>
      <c r="O1679">
        <f t="shared" si="419"/>
        <v>4.0338785505398684</v>
      </c>
      <c r="P1679" t="str">
        <f t="shared" si="420"/>
        <v>Glyphosate</v>
      </c>
      <c r="Q1679" t="str">
        <f>VLOOKUP(P1679,[1]Sheet1!$A$1:$C$40,2,FALSE)</f>
        <v>Nufosate</v>
      </c>
      <c r="R1679" t="str">
        <f>VLOOKUP(P1679,[1]Sheet1!$A$1:$C$40,3,FALSE)</f>
        <v>Herbicide</v>
      </c>
    </row>
    <row r="1680" spans="1:18" ht="22" customHeight="1" x14ac:dyDescent="0.3">
      <c r="A1680" s="2">
        <v>42680</v>
      </c>
      <c r="B1680" s="12" t="str">
        <f t="shared" si="430"/>
        <v>November, 2016</v>
      </c>
      <c r="C1680" s="12" t="str">
        <f t="shared" si="431"/>
        <v>November, 2016´</v>
      </c>
      <c r="D1680" s="3" t="s">
        <v>37</v>
      </c>
      <c r="E1680" s="13" t="s">
        <v>1941</v>
      </c>
      <c r="F1680" s="3" t="s">
        <v>20</v>
      </c>
      <c r="G1680" s="3" t="s">
        <v>378</v>
      </c>
      <c r="H1680" s="3" t="s">
        <v>14</v>
      </c>
      <c r="I1680" s="3" t="s">
        <v>21</v>
      </c>
      <c r="J1680" s="3" t="s">
        <v>31</v>
      </c>
      <c r="K1680" s="3" t="s">
        <v>1398</v>
      </c>
      <c r="L1680" s="4">
        <v>15900</v>
      </c>
      <c r="M1680" s="4">
        <v>15.9</v>
      </c>
      <c r="N1680" s="4">
        <v>201000</v>
      </c>
      <c r="O1680">
        <f t="shared" si="419"/>
        <v>12.641509433962264</v>
      </c>
      <c r="P1680" t="str">
        <f t="shared" ref="P1680:P1683" si="434">IF(ISNUMBER(SEARCH("CLORPIRIFOS",K1680)),"Chlorpyrifos",IF(ISNUMBER(SEARCH("TEBUCONAZOLE",K1680)),"Tebuconazole",IF(ISNUMBER(SEARCH("ACID",K1680)),"2,4-Dichlorophenoxyacetic acid",IF(ISNUMBER(SEARCH("ACETAMIPRID",K1680)),"Acetamiprid",IF(ISNUMBER(SEARCH("NUFURON",K1680)),"Metsulfuron",IF(ISNUMBER(SEARCH("MONOISOPROPYLAMINE",K1680)),"Isopropylamine","FIX IT"))))))</f>
        <v>Tebuconazole</v>
      </c>
      <c r="Q1680" t="str">
        <f>VLOOKUP(P1680,[1]Sheet1!$A$1:$C$40,2,FALSE)</f>
        <v>Torque</v>
      </c>
      <c r="R1680" t="str">
        <f>VLOOKUP(P1680,[1]Sheet1!$A$1:$C$40,3,FALSE)</f>
        <v>Fungicide</v>
      </c>
    </row>
    <row r="1681" spans="1:18" ht="22" customHeight="1" x14ac:dyDescent="0.3">
      <c r="A1681" s="5">
        <v>42680</v>
      </c>
      <c r="B1681" s="12" t="str">
        <f t="shared" si="430"/>
        <v>November, 2016</v>
      </c>
      <c r="C1681" s="12" t="str">
        <f t="shared" si="431"/>
        <v>November, 2016´</v>
      </c>
      <c r="D1681" s="6" t="s">
        <v>37</v>
      </c>
      <c r="E1681" s="9" t="s">
        <v>1941</v>
      </c>
      <c r="F1681" s="6" t="s">
        <v>1325</v>
      </c>
      <c r="G1681" s="6" t="s">
        <v>242</v>
      </c>
      <c r="H1681" s="6" t="s">
        <v>243</v>
      </c>
      <c r="I1681" s="6" t="s">
        <v>15</v>
      </c>
      <c r="J1681" s="6" t="s">
        <v>280</v>
      </c>
      <c r="K1681" s="6" t="s">
        <v>1412</v>
      </c>
      <c r="L1681" s="7">
        <v>134588</v>
      </c>
      <c r="M1681" s="7">
        <v>134.59</v>
      </c>
      <c r="N1681" s="7">
        <v>543000</v>
      </c>
      <c r="O1681">
        <f t="shared" si="419"/>
        <v>4.0345350254108832</v>
      </c>
      <c r="P1681" t="str">
        <f t="shared" ref="P1681:P1682" si="435">IF(ISNUMBER(SEARCH("XYLENE",K1681)),"Xylene",IF(ISNUMBER(SEARCH("PARAQUAT",K1681)),"Paraquat",IF(ISNUMBER(SEARCH("LUFENURON",K1681)),"Lufenuron",IF(ISNUMBER(SEARCH("CLETHODIM",K1681)),"Clethodim",IF(ISNUMBER(SEARCH("ABAMECTIN",K1681)),"Abamectin")))))</f>
        <v>Paraquat</v>
      </c>
      <c r="Q1681" t="str">
        <f>VLOOKUP(P1681,[1]Sheet1!$A$1:$C$40,2,FALSE)</f>
        <v>Nuquat</v>
      </c>
      <c r="R1681" t="str">
        <f>VLOOKUP(P1681,[1]Sheet1!$A$1:$C$40,3,FALSE)</f>
        <v>Herbicide</v>
      </c>
    </row>
    <row r="1682" spans="1:18" ht="22" customHeight="1" x14ac:dyDescent="0.3">
      <c r="A1682" s="2">
        <v>42680</v>
      </c>
      <c r="B1682" s="12" t="str">
        <f t="shared" si="430"/>
        <v>November, 2016</v>
      </c>
      <c r="C1682" s="12" t="str">
        <f t="shared" si="431"/>
        <v>November, 2016´</v>
      </c>
      <c r="D1682" s="3" t="s">
        <v>37</v>
      </c>
      <c r="E1682" s="13" t="s">
        <v>1941</v>
      </c>
      <c r="F1682" s="3" t="s">
        <v>1325</v>
      </c>
      <c r="G1682" s="3" t="s">
        <v>242</v>
      </c>
      <c r="H1682" s="3" t="s">
        <v>243</v>
      </c>
      <c r="I1682" s="3" t="s">
        <v>15</v>
      </c>
      <c r="J1682" s="3" t="s">
        <v>280</v>
      </c>
      <c r="K1682" s="3" t="s">
        <v>1412</v>
      </c>
      <c r="L1682" s="4">
        <v>134588</v>
      </c>
      <c r="M1682" s="4">
        <v>134.59</v>
      </c>
      <c r="N1682" s="4">
        <v>543000</v>
      </c>
      <c r="O1682">
        <f t="shared" si="419"/>
        <v>4.0345350254108832</v>
      </c>
      <c r="P1682" t="str">
        <f t="shared" si="435"/>
        <v>Paraquat</v>
      </c>
      <c r="Q1682" t="str">
        <f>VLOOKUP(P1682,[1]Sheet1!$A$1:$C$40,2,FALSE)</f>
        <v>Nuquat</v>
      </c>
      <c r="R1682" t="str">
        <f>VLOOKUP(P1682,[1]Sheet1!$A$1:$C$40,3,FALSE)</f>
        <v>Herbicide</v>
      </c>
    </row>
    <row r="1683" spans="1:18" ht="22" customHeight="1" x14ac:dyDescent="0.3">
      <c r="A1683" s="5">
        <v>42680</v>
      </c>
      <c r="B1683" s="12" t="str">
        <f t="shared" si="430"/>
        <v>November, 2016</v>
      </c>
      <c r="C1683" s="12" t="str">
        <f t="shared" si="431"/>
        <v>November, 2016´</v>
      </c>
      <c r="D1683" s="6" t="s">
        <v>37</v>
      </c>
      <c r="E1683" s="9" t="s">
        <v>1941</v>
      </c>
      <c r="F1683" s="6" t="s">
        <v>20</v>
      </c>
      <c r="G1683" s="6" t="s">
        <v>378</v>
      </c>
      <c r="H1683" s="6" t="s">
        <v>14</v>
      </c>
      <c r="I1683" s="6" t="s">
        <v>21</v>
      </c>
      <c r="J1683" s="6" t="s">
        <v>31</v>
      </c>
      <c r="K1683" s="6" t="s">
        <v>1398</v>
      </c>
      <c r="L1683" s="7">
        <v>45450</v>
      </c>
      <c r="M1683" s="7">
        <v>45.45</v>
      </c>
      <c r="N1683" s="7">
        <v>574000</v>
      </c>
      <c r="O1683">
        <f t="shared" si="419"/>
        <v>12.629262926292629</v>
      </c>
      <c r="P1683" t="str">
        <f t="shared" si="434"/>
        <v>Tebuconazole</v>
      </c>
      <c r="Q1683" t="str">
        <f>VLOOKUP(P1683,[1]Sheet1!$A$1:$C$40,2,FALSE)</f>
        <v>Torque</v>
      </c>
      <c r="R1683" t="str">
        <f>VLOOKUP(P1683,[1]Sheet1!$A$1:$C$40,3,FALSE)</f>
        <v>Fungicide</v>
      </c>
    </row>
    <row r="1684" spans="1:18" ht="22" customHeight="1" x14ac:dyDescent="0.3">
      <c r="A1684" s="2">
        <v>42680</v>
      </c>
      <c r="B1684" s="12" t="str">
        <f t="shared" si="430"/>
        <v>November, 2016</v>
      </c>
      <c r="C1684" s="12" t="str">
        <f t="shared" si="431"/>
        <v>November, 2016´</v>
      </c>
      <c r="D1684" s="3" t="s">
        <v>37</v>
      </c>
      <c r="E1684" s="13" t="s">
        <v>1941</v>
      </c>
      <c r="F1684" s="3" t="s">
        <v>408</v>
      </c>
      <c r="G1684" s="3" t="s">
        <v>242</v>
      </c>
      <c r="H1684" s="3" t="s">
        <v>243</v>
      </c>
      <c r="I1684" s="3" t="s">
        <v>15</v>
      </c>
      <c r="J1684" s="3" t="s">
        <v>244</v>
      </c>
      <c r="K1684" s="3" t="s">
        <v>1413</v>
      </c>
      <c r="L1684" s="4">
        <v>139320.01</v>
      </c>
      <c r="M1684" s="4">
        <v>139.32</v>
      </c>
      <c r="N1684" s="4">
        <v>562000</v>
      </c>
      <c r="O1684">
        <f t="shared" si="419"/>
        <v>4.0338785505398684</v>
      </c>
      <c r="P1684" t="str">
        <f t="shared" si="420"/>
        <v>Glyphosate</v>
      </c>
      <c r="Q1684" t="str">
        <f>VLOOKUP(P1684,[1]Sheet1!$A$1:$C$40,2,FALSE)</f>
        <v>Nufosate</v>
      </c>
      <c r="R1684" t="str">
        <f>VLOOKUP(P1684,[1]Sheet1!$A$1:$C$40,3,FALSE)</f>
        <v>Herbicide</v>
      </c>
    </row>
    <row r="1685" spans="1:18" ht="22" customHeight="1" x14ac:dyDescent="0.3">
      <c r="A1685" s="5">
        <v>42680</v>
      </c>
      <c r="B1685" s="12" t="str">
        <f t="shared" si="430"/>
        <v>November, 2016</v>
      </c>
      <c r="C1685" s="12" t="str">
        <f t="shared" si="431"/>
        <v>November, 2016´</v>
      </c>
      <c r="D1685" s="6" t="s">
        <v>37</v>
      </c>
      <c r="E1685" s="9" t="s">
        <v>1941</v>
      </c>
      <c r="F1685" s="6" t="s">
        <v>408</v>
      </c>
      <c r="G1685" s="6" t="s">
        <v>242</v>
      </c>
      <c r="H1685" s="6" t="s">
        <v>243</v>
      </c>
      <c r="I1685" s="6" t="s">
        <v>15</v>
      </c>
      <c r="J1685" s="6" t="s">
        <v>244</v>
      </c>
      <c r="K1685" s="6" t="s">
        <v>1414</v>
      </c>
      <c r="L1685" s="7">
        <v>139320.01</v>
      </c>
      <c r="M1685" s="7">
        <v>139.32</v>
      </c>
      <c r="N1685" s="7">
        <v>562000</v>
      </c>
      <c r="O1685">
        <f t="shared" si="419"/>
        <v>4.0338785505398684</v>
      </c>
      <c r="P1685" t="str">
        <f t="shared" si="420"/>
        <v>Glyphosate</v>
      </c>
      <c r="Q1685" t="str">
        <f>VLOOKUP(P1685,[1]Sheet1!$A$1:$C$40,2,FALSE)</f>
        <v>Nufosate</v>
      </c>
      <c r="R1685" t="str">
        <f>VLOOKUP(P1685,[1]Sheet1!$A$1:$C$40,3,FALSE)</f>
        <v>Herbicide</v>
      </c>
    </row>
    <row r="1686" spans="1:18" ht="22" customHeight="1" x14ac:dyDescent="0.3">
      <c r="A1686" s="2">
        <v>42677</v>
      </c>
      <c r="B1686" s="12" t="str">
        <f t="shared" si="430"/>
        <v>November, 2016</v>
      </c>
      <c r="C1686" s="12" t="str">
        <f t="shared" si="431"/>
        <v>November, 2016´</v>
      </c>
      <c r="D1686" s="3" t="s">
        <v>37</v>
      </c>
      <c r="E1686" s="13" t="s">
        <v>1941</v>
      </c>
      <c r="F1686" s="3" t="s">
        <v>20</v>
      </c>
      <c r="G1686" s="3" t="s">
        <v>1407</v>
      </c>
      <c r="H1686" s="3" t="s">
        <v>1408</v>
      </c>
      <c r="I1686" s="3" t="s">
        <v>21</v>
      </c>
      <c r="J1686" s="3" t="s">
        <v>201</v>
      </c>
      <c r="K1686" s="3" t="s">
        <v>1415</v>
      </c>
      <c r="L1686" s="4">
        <v>21619</v>
      </c>
      <c r="M1686" s="4">
        <v>21.62</v>
      </c>
      <c r="N1686" s="4">
        <v>544000</v>
      </c>
      <c r="O1686">
        <f t="shared" si="419"/>
        <v>25.163051019936166</v>
      </c>
      <c r="P1686" t="str">
        <f t="shared" si="420"/>
        <v>Cyhalothrin</v>
      </c>
      <c r="Q1686" t="str">
        <f>VLOOKUP(P1686,[1]Sheet1!$A$1:$C$40,2,FALSE)</f>
        <v>Kaiso</v>
      </c>
      <c r="R1686" t="str">
        <f>VLOOKUP(P1686,[1]Sheet1!$A$1:$C$40,3,FALSE)</f>
        <v>Pesticide</v>
      </c>
    </row>
    <row r="1687" spans="1:18" ht="22" customHeight="1" x14ac:dyDescent="0.3">
      <c r="A1687" s="5">
        <v>42677</v>
      </c>
      <c r="B1687" s="12" t="str">
        <f t="shared" si="430"/>
        <v>November, 2016</v>
      </c>
      <c r="C1687" s="12" t="str">
        <f t="shared" si="431"/>
        <v>November, 2016´</v>
      </c>
      <c r="D1687" s="6" t="s">
        <v>37</v>
      </c>
      <c r="E1687" s="9" t="s">
        <v>1941</v>
      </c>
      <c r="F1687" s="6" t="s">
        <v>20</v>
      </c>
      <c r="G1687" s="6" t="s">
        <v>579</v>
      </c>
      <c r="H1687" s="6" t="s">
        <v>28</v>
      </c>
      <c r="I1687" s="6" t="s">
        <v>21</v>
      </c>
      <c r="J1687" s="6" t="s">
        <v>29</v>
      </c>
      <c r="K1687" s="6" t="s">
        <v>1416</v>
      </c>
      <c r="L1687" s="7">
        <v>163679.99</v>
      </c>
      <c r="M1687" s="7">
        <v>163.68</v>
      </c>
      <c r="N1687" s="7">
        <v>2201000</v>
      </c>
      <c r="O1687">
        <f t="shared" si="419"/>
        <v>13.44697051850993</v>
      </c>
      <c r="P1687" t="str">
        <f t="shared" ref="P1687" si="436">IF(ISNUMBER(SEARCH("CLORPIRIFOS",K1687)),"Chlorpyrifos",IF(ISNUMBER(SEARCH("TEBUCONAZOLE",K1687)),"Tebuconazole",IF(ISNUMBER(SEARCH("ACID",K1687)),"2,4-Dichlorophenoxyacetic acid",IF(ISNUMBER(SEARCH("ACETAMIPRID",K1687)),"Acetamiprid",IF(ISNUMBER(SEARCH("NUFURON",K1687)),"Metsulfuron",IF(ISNUMBER(SEARCH("MONOISOPROPYLAMINE",K1687)),"Isopropylamine","FIX IT"))))))</f>
        <v>2,4-Dichlorophenoxyacetic acid</v>
      </c>
      <c r="Q1687" t="str">
        <f>VLOOKUP(P1687,[1]Sheet1!$A$1:$C$40,2,FALSE)</f>
        <v>2,4 D</v>
      </c>
      <c r="R1687" t="str">
        <f>VLOOKUP(P1687,[1]Sheet1!$A$1:$C$40,3,FALSE)</f>
        <v>Herbicide</v>
      </c>
    </row>
    <row r="1688" spans="1:18" ht="22" customHeight="1" x14ac:dyDescent="0.3">
      <c r="A1688" s="2">
        <v>42677</v>
      </c>
      <c r="B1688" s="12" t="str">
        <f t="shared" si="430"/>
        <v>November, 2016</v>
      </c>
      <c r="C1688" s="12" t="str">
        <f t="shared" si="431"/>
        <v>November, 2016´</v>
      </c>
      <c r="D1688" s="3" t="s">
        <v>37</v>
      </c>
      <c r="E1688" s="13" t="s">
        <v>1941</v>
      </c>
      <c r="F1688" s="3" t="s">
        <v>20</v>
      </c>
      <c r="G1688" s="3" t="s">
        <v>967</v>
      </c>
      <c r="H1688" s="3" t="s">
        <v>968</v>
      </c>
      <c r="I1688" s="3" t="s">
        <v>21</v>
      </c>
      <c r="J1688" s="3" t="s">
        <v>969</v>
      </c>
      <c r="K1688" s="3" t="s">
        <v>1417</v>
      </c>
      <c r="L1688" s="4">
        <v>34674</v>
      </c>
      <c r="M1688" s="4">
        <v>34.67</v>
      </c>
      <c r="N1688" s="4">
        <v>86000</v>
      </c>
      <c r="O1688">
        <f t="shared" si="419"/>
        <v>2.4802445636499972</v>
      </c>
      <c r="P1688" s="11" t="s">
        <v>1928</v>
      </c>
      <c r="Q1688" t="str">
        <f>VLOOKUP(P1688,[1]Sheet1!$A$1:$C$40,2,FALSE)</f>
        <v>Not Identified</v>
      </c>
      <c r="R1688" t="str">
        <f>VLOOKUP(P1688,[1]Sheet1!$A$1:$C$40,3,FALSE)</f>
        <v>General Chemical</v>
      </c>
    </row>
    <row r="1689" spans="1:18" ht="22" customHeight="1" x14ac:dyDescent="0.3">
      <c r="A1689" s="5">
        <v>42676</v>
      </c>
      <c r="B1689" s="12" t="str">
        <f t="shared" si="430"/>
        <v>November, 2016</v>
      </c>
      <c r="C1689" s="12" t="str">
        <f t="shared" si="431"/>
        <v>November, 2016´</v>
      </c>
      <c r="D1689" s="6" t="s">
        <v>37</v>
      </c>
      <c r="E1689" s="9" t="s">
        <v>1941</v>
      </c>
      <c r="F1689" s="6" t="s">
        <v>20</v>
      </c>
      <c r="G1689" s="6" t="s">
        <v>1307</v>
      </c>
      <c r="H1689" s="6" t="s">
        <v>73</v>
      </c>
      <c r="I1689" s="6" t="s">
        <v>21</v>
      </c>
      <c r="J1689" s="6" t="s">
        <v>1308</v>
      </c>
      <c r="K1689" s="6" t="s">
        <v>1418</v>
      </c>
      <c r="L1689" s="7">
        <v>58949</v>
      </c>
      <c r="M1689" s="7">
        <v>58.95</v>
      </c>
      <c r="N1689" s="7">
        <v>45500</v>
      </c>
      <c r="O1689">
        <f t="shared" si="419"/>
        <v>0.77185363619399816</v>
      </c>
      <c r="P1689" s="11" t="s">
        <v>1933</v>
      </c>
      <c r="Q1689" t="str">
        <f>VLOOKUP(P1689,[1]Sheet1!$A$1:$C$40,2,FALSE)</f>
        <v>Not Identified</v>
      </c>
      <c r="R1689" t="str">
        <f>VLOOKUP(P1689,[1]Sheet1!$A$1:$C$40,3,FALSE)</f>
        <v>General Chemical</v>
      </c>
    </row>
    <row r="1690" spans="1:18" ht="22" customHeight="1" x14ac:dyDescent="0.3">
      <c r="A1690" s="5">
        <v>42674</v>
      </c>
      <c r="B1690" s="12" t="str">
        <f t="shared" si="430"/>
        <v>October, 2016</v>
      </c>
      <c r="C1690" s="12" t="str">
        <f t="shared" si="431"/>
        <v>October, 2016´</v>
      </c>
      <c r="D1690" s="6" t="s">
        <v>37</v>
      </c>
      <c r="E1690" s="13" t="s">
        <v>1941</v>
      </c>
      <c r="F1690" s="6" t="s">
        <v>20</v>
      </c>
      <c r="G1690" s="6" t="s">
        <v>242</v>
      </c>
      <c r="H1690" s="6" t="s">
        <v>243</v>
      </c>
      <c r="I1690" s="6" t="s">
        <v>15</v>
      </c>
      <c r="J1690" s="6" t="s">
        <v>244</v>
      </c>
      <c r="K1690" s="6" t="s">
        <v>1419</v>
      </c>
      <c r="L1690" s="7">
        <v>139320.01</v>
      </c>
      <c r="M1690" s="7">
        <v>139.32</v>
      </c>
      <c r="N1690" s="7">
        <v>864000</v>
      </c>
      <c r="O1690">
        <f t="shared" si="419"/>
        <v>6.2015499424669862</v>
      </c>
      <c r="P1690" t="str">
        <f t="shared" si="420"/>
        <v>Glyphosate</v>
      </c>
      <c r="Q1690" t="str">
        <f>VLOOKUP(P1690,[1]Sheet1!$A$1:$C$40,2,FALSE)</f>
        <v>Nufosate</v>
      </c>
      <c r="R1690" t="str">
        <f>VLOOKUP(P1690,[1]Sheet1!$A$1:$C$40,3,FALSE)</f>
        <v>Herbicide</v>
      </c>
    </row>
    <row r="1691" spans="1:18" ht="22" customHeight="1" x14ac:dyDescent="0.3">
      <c r="A1691" s="2">
        <v>42674</v>
      </c>
      <c r="B1691" s="12" t="str">
        <f t="shared" si="430"/>
        <v>October, 2016</v>
      </c>
      <c r="C1691" s="12" t="str">
        <f t="shared" si="431"/>
        <v>October, 2016´</v>
      </c>
      <c r="D1691" s="3" t="s">
        <v>37</v>
      </c>
      <c r="E1691" s="9" t="s">
        <v>1941</v>
      </c>
      <c r="F1691" s="3" t="s">
        <v>20</v>
      </c>
      <c r="G1691" s="3" t="s">
        <v>42</v>
      </c>
      <c r="H1691" s="3" t="s">
        <v>43</v>
      </c>
      <c r="I1691" s="3" t="s">
        <v>21</v>
      </c>
      <c r="J1691" s="3" t="s">
        <v>702</v>
      </c>
      <c r="K1691" s="3" t="s">
        <v>1420</v>
      </c>
      <c r="L1691" s="4">
        <v>42044</v>
      </c>
      <c r="M1691" s="4">
        <v>42.04</v>
      </c>
      <c r="N1691" s="4">
        <v>804000</v>
      </c>
      <c r="O1691">
        <f t="shared" si="419"/>
        <v>19.122823708495861</v>
      </c>
      <c r="P1691" s="11" t="s">
        <v>1925</v>
      </c>
      <c r="Q1691" t="str">
        <f>VLOOKUP(P1691,[1]Sheet1!$A$1:$C$40,2,FALSE)</f>
        <v>Not Identified</v>
      </c>
      <c r="R1691" t="str">
        <f>VLOOKUP(P1691,[1]Sheet1!$A$1:$C$40,3,FALSE)</f>
        <v>Insecticide</v>
      </c>
    </row>
    <row r="1692" spans="1:18" ht="22" customHeight="1" x14ac:dyDescent="0.3">
      <c r="A1692" s="5">
        <v>42674</v>
      </c>
      <c r="B1692" s="12" t="str">
        <f t="shared" si="430"/>
        <v>October, 2016</v>
      </c>
      <c r="C1692" s="12" t="str">
        <f t="shared" si="431"/>
        <v>October, 2016´</v>
      </c>
      <c r="D1692" s="6" t="s">
        <v>37</v>
      </c>
      <c r="E1692" s="13" t="s">
        <v>1941</v>
      </c>
      <c r="F1692" s="6" t="s">
        <v>20</v>
      </c>
      <c r="G1692" s="6" t="s">
        <v>38</v>
      </c>
      <c r="H1692" s="6" t="s">
        <v>39</v>
      </c>
      <c r="I1692" s="6" t="s">
        <v>21</v>
      </c>
      <c r="J1692" s="6" t="s">
        <v>201</v>
      </c>
      <c r="K1692" s="6" t="s">
        <v>1421</v>
      </c>
      <c r="L1692" s="7">
        <v>20710</v>
      </c>
      <c r="M1692" s="7">
        <v>20.71</v>
      </c>
      <c r="N1692" s="7">
        <v>515000</v>
      </c>
      <c r="O1692">
        <f t="shared" si="419"/>
        <v>24.867213906325446</v>
      </c>
      <c r="P1692" t="str">
        <f t="shared" si="420"/>
        <v>Cyhalothrin</v>
      </c>
      <c r="Q1692" t="str">
        <f>VLOOKUP(P1692,[1]Sheet1!$A$1:$C$40,2,FALSE)</f>
        <v>Kaiso</v>
      </c>
      <c r="R1692" t="str">
        <f>VLOOKUP(P1692,[1]Sheet1!$A$1:$C$40,3,FALSE)</f>
        <v>Pesticide</v>
      </c>
    </row>
    <row r="1693" spans="1:18" ht="22" customHeight="1" x14ac:dyDescent="0.3">
      <c r="A1693" s="2">
        <v>42674</v>
      </c>
      <c r="B1693" s="12" t="str">
        <f t="shared" si="430"/>
        <v>October, 2016</v>
      </c>
      <c r="C1693" s="12" t="str">
        <f t="shared" si="431"/>
        <v>October, 2016´</v>
      </c>
      <c r="D1693" s="3" t="s">
        <v>37</v>
      </c>
      <c r="E1693" s="9" t="s">
        <v>1941</v>
      </c>
      <c r="F1693" s="3" t="s">
        <v>20</v>
      </c>
      <c r="G1693" s="3" t="s">
        <v>38</v>
      </c>
      <c r="H1693" s="3" t="s">
        <v>39</v>
      </c>
      <c r="I1693" s="3" t="s">
        <v>21</v>
      </c>
      <c r="J1693" s="3" t="s">
        <v>201</v>
      </c>
      <c r="K1693" s="3" t="s">
        <v>1422</v>
      </c>
      <c r="L1693" s="4">
        <v>20710</v>
      </c>
      <c r="M1693" s="4">
        <v>20.71</v>
      </c>
      <c r="N1693" s="4">
        <v>515000</v>
      </c>
      <c r="O1693">
        <f t="shared" si="419"/>
        <v>24.867213906325446</v>
      </c>
      <c r="P1693" t="str">
        <f t="shared" si="420"/>
        <v>Cyhalothrin</v>
      </c>
      <c r="Q1693" t="str">
        <f>VLOOKUP(P1693,[1]Sheet1!$A$1:$C$40,2,FALSE)</f>
        <v>Kaiso</v>
      </c>
      <c r="R1693" t="str">
        <f>VLOOKUP(P1693,[1]Sheet1!$A$1:$C$40,3,FALSE)</f>
        <v>Pesticide</v>
      </c>
    </row>
    <row r="1694" spans="1:18" ht="22" customHeight="1" x14ac:dyDescent="0.3">
      <c r="A1694" s="5">
        <v>42673</v>
      </c>
      <c r="B1694" s="12" t="str">
        <f t="shared" si="430"/>
        <v>October, 2016</v>
      </c>
      <c r="C1694" s="12" t="str">
        <f t="shared" si="431"/>
        <v>October, 2016´</v>
      </c>
      <c r="D1694" s="6" t="s">
        <v>37</v>
      </c>
      <c r="E1694" s="13" t="s">
        <v>1941</v>
      </c>
      <c r="F1694" s="6" t="s">
        <v>408</v>
      </c>
      <c r="G1694" s="6" t="s">
        <v>242</v>
      </c>
      <c r="H1694" s="6" t="s">
        <v>243</v>
      </c>
      <c r="I1694" s="6" t="s">
        <v>15</v>
      </c>
      <c r="J1694" s="6" t="s">
        <v>244</v>
      </c>
      <c r="K1694" s="6" t="s">
        <v>1423</v>
      </c>
      <c r="L1694" s="7">
        <v>144120</v>
      </c>
      <c r="M1694" s="7">
        <v>144.12</v>
      </c>
      <c r="N1694" s="7">
        <v>893000</v>
      </c>
      <c r="O1694">
        <f t="shared" ref="O1694:O1756" si="437">N1694/L1694</f>
        <v>6.1962253677490979</v>
      </c>
      <c r="P1694" s="11" t="str">
        <f>IF(ISNUMBER(SEARCH("NUFOSATE",K1694)),"Glyphosate",IF(ISNUMBER(SEARCH("HALOXYFOP",K1694)),"Haloxyfop - P",IF(ISNUMBER(SEARCH("AZOXYSTROBIN",K1694)),"Azoxystrobin",IF(ISNUMBER(SEARCH("ETHEPHON",K1694)),"Ethephon",IF(ISNUMBER(SEARCH("KROMO",K1694)),"Clorimuron",IF(ISNUMBER(SEARCH("MAESTRO",K1694)),"3,5-dibromo-4-hydroxybenzonitrile",))))))</f>
        <v>Glyphosate</v>
      </c>
      <c r="Q1694" t="str">
        <f>VLOOKUP(P1694,[1]Sheet1!$A$1:$C$40,2,FALSE)</f>
        <v>Nufosate</v>
      </c>
      <c r="R1694" t="str">
        <f>VLOOKUP(P1694,[1]Sheet1!$A$1:$C$40,3,FALSE)</f>
        <v>Herbicide</v>
      </c>
    </row>
    <row r="1695" spans="1:18" ht="22" customHeight="1" x14ac:dyDescent="0.3">
      <c r="A1695" s="2">
        <v>42673</v>
      </c>
      <c r="B1695" s="12" t="str">
        <f t="shared" si="430"/>
        <v>October, 2016</v>
      </c>
      <c r="C1695" s="12" t="str">
        <f t="shared" si="431"/>
        <v>October, 2016´</v>
      </c>
      <c r="D1695" s="3" t="s">
        <v>37</v>
      </c>
      <c r="E1695" s="9" t="s">
        <v>1941</v>
      </c>
      <c r="F1695" s="3" t="s">
        <v>20</v>
      </c>
      <c r="G1695" s="3" t="s">
        <v>1160</v>
      </c>
      <c r="H1695" s="3" t="s">
        <v>14</v>
      </c>
      <c r="I1695" s="3" t="s">
        <v>21</v>
      </c>
      <c r="J1695" s="3" t="s">
        <v>31</v>
      </c>
      <c r="K1695" s="3" t="s">
        <v>1164</v>
      </c>
      <c r="L1695" s="4">
        <v>13650</v>
      </c>
      <c r="M1695" s="4">
        <v>13.65</v>
      </c>
      <c r="N1695" s="4">
        <v>182000</v>
      </c>
      <c r="O1695">
        <f t="shared" si="437"/>
        <v>13.333333333333334</v>
      </c>
      <c r="P1695" t="str">
        <f t="shared" ref="P1695:P1754" si="438">IF(ISNUMBER(SEARCH("IMAZETHAPYR",K1695)),"Imazethapyr",IF(ISNUMBER(SEARCH("NIPPON 40",K1695)),"Nicosulfuron",IF(ISNUMBER(SEARCH("PICLORAM",K1695)),"Picloram",IF(ISNUMBER(SEARCH("GLYPHOSATE",K1695)),"Glyphosate",IF(ISNUMBER(SEARCH("FLUTRIAFOL",K1695)),"Flutriafol",IF(ISNUMBER(SEARCH("IMIDACLOPRID",K1695)),"Imidacloprid",IF(ISNUMBER(SEARCH("CYHALOTHRIN",K1695)),"Cyhalothrin","FIX IT")))))))</f>
        <v>Flutriafol</v>
      </c>
      <c r="Q1695" t="str">
        <f>VLOOKUP(P1695,[1]Sheet1!$A$1:$C$40,2,FALSE)</f>
        <v>Intake</v>
      </c>
      <c r="R1695" t="str">
        <f>VLOOKUP(P1695,[1]Sheet1!$A$1:$C$40,3,FALSE)</f>
        <v>Fungicide</v>
      </c>
    </row>
    <row r="1696" spans="1:18" ht="22" customHeight="1" x14ac:dyDescent="0.3">
      <c r="A1696" s="5">
        <v>42673</v>
      </c>
      <c r="B1696" s="12" t="str">
        <f t="shared" si="430"/>
        <v>October, 2016</v>
      </c>
      <c r="C1696" s="12" t="str">
        <f t="shared" si="431"/>
        <v>October, 2016´</v>
      </c>
      <c r="D1696" s="6" t="s">
        <v>37</v>
      </c>
      <c r="E1696" s="13" t="s">
        <v>1941</v>
      </c>
      <c r="F1696" s="6" t="s">
        <v>408</v>
      </c>
      <c r="G1696" s="6" t="s">
        <v>242</v>
      </c>
      <c r="H1696" s="6" t="s">
        <v>243</v>
      </c>
      <c r="I1696" s="6" t="s">
        <v>15</v>
      </c>
      <c r="J1696" s="6" t="s">
        <v>244</v>
      </c>
      <c r="K1696" s="6" t="s">
        <v>1423</v>
      </c>
      <c r="L1696" s="7">
        <v>144120</v>
      </c>
      <c r="M1696" s="7">
        <v>144.12</v>
      </c>
      <c r="N1696" s="7">
        <v>893000</v>
      </c>
      <c r="O1696">
        <f t="shared" si="437"/>
        <v>6.1962253677490979</v>
      </c>
      <c r="P1696" s="11" t="str">
        <f>IF(ISNUMBER(SEARCH("NUFOSATE",K1696)),"Glyphosate",IF(ISNUMBER(SEARCH("HALOXYFOP",K1696)),"Haloxyfop - P",IF(ISNUMBER(SEARCH("AZOXYSTROBIN",K1696)),"Azoxystrobin",IF(ISNUMBER(SEARCH("ETHEPHON",K1696)),"Ethephon",IF(ISNUMBER(SEARCH("KROMO",K1696)),"Clorimuron",IF(ISNUMBER(SEARCH("MAESTRO",K1696)),"3,5-dibromo-4-hydroxybenzonitrile",))))))</f>
        <v>Glyphosate</v>
      </c>
      <c r="Q1696" t="str">
        <f>VLOOKUP(P1696,[1]Sheet1!$A$1:$C$40,2,FALSE)</f>
        <v>Nufosate</v>
      </c>
      <c r="R1696" t="str">
        <f>VLOOKUP(P1696,[1]Sheet1!$A$1:$C$40,3,FALSE)</f>
        <v>Herbicide</v>
      </c>
    </row>
    <row r="1697" spans="1:18" ht="22" customHeight="1" x14ac:dyDescent="0.3">
      <c r="A1697" s="2">
        <v>42672</v>
      </c>
      <c r="B1697" s="12" t="str">
        <f t="shared" si="430"/>
        <v>October, 2016</v>
      </c>
      <c r="C1697" s="12" t="str">
        <f t="shared" si="431"/>
        <v>October, 2016´</v>
      </c>
      <c r="D1697" s="3" t="s">
        <v>37</v>
      </c>
      <c r="E1697" s="9" t="s">
        <v>1941</v>
      </c>
      <c r="F1697" s="3" t="s">
        <v>1325</v>
      </c>
      <c r="G1697" s="3" t="s">
        <v>203</v>
      </c>
      <c r="H1697" s="3" t="s">
        <v>39</v>
      </c>
      <c r="I1697" s="3" t="s">
        <v>15</v>
      </c>
      <c r="J1697" s="3" t="s">
        <v>626</v>
      </c>
      <c r="K1697" s="3" t="s">
        <v>1424</v>
      </c>
      <c r="L1697" s="4">
        <v>24840</v>
      </c>
      <c r="M1697" s="4">
        <v>24.84</v>
      </c>
      <c r="N1697" s="4">
        <v>317000</v>
      </c>
      <c r="O1697">
        <f t="shared" si="437"/>
        <v>12.761674718196458</v>
      </c>
      <c r="P1697" t="str">
        <f t="shared" ref="P1697:P1698" si="439">IF(ISNUMBER(SEARCH("CIPERMET",K1697)),"Cypermethrin",IF(ISNUMBER(SEARCH("MANFIL",K1697)),"Mancozeb",IF(ISNUMBER(SEARCH("ISOPROPYLAMINE",K1697)),"Isopropylamine",IF(ISNUMBER(SEARCH("CARBENDAZIN",K1697)),"Carbendazin",IF(ISNUMBER(SEARCH("CHLORPYRIFOS",K1697)),"Chlorpyrifos","FIX IT")))))</f>
        <v>Mancozeb</v>
      </c>
      <c r="Q1697" t="str">
        <f>VLOOKUP(P1697,[1]Sheet1!$A$1:$C$40,2,FALSE)</f>
        <v>Manfill 800 WP</v>
      </c>
      <c r="R1697" t="str">
        <f>VLOOKUP(P1697,[1]Sheet1!$A$1:$C$40,3,FALSE)</f>
        <v>Fungicide</v>
      </c>
    </row>
    <row r="1698" spans="1:18" ht="22" customHeight="1" x14ac:dyDescent="0.3">
      <c r="A1698" s="5">
        <v>42672</v>
      </c>
      <c r="B1698" s="12" t="str">
        <f t="shared" si="430"/>
        <v>October, 2016</v>
      </c>
      <c r="C1698" s="12" t="str">
        <f t="shared" si="431"/>
        <v>October, 2016´</v>
      </c>
      <c r="D1698" s="6" t="s">
        <v>37</v>
      </c>
      <c r="E1698" s="13" t="s">
        <v>1941</v>
      </c>
      <c r="F1698" s="6" t="s">
        <v>1325</v>
      </c>
      <c r="G1698" s="6" t="s">
        <v>203</v>
      </c>
      <c r="H1698" s="6" t="s">
        <v>39</v>
      </c>
      <c r="I1698" s="6" t="s">
        <v>15</v>
      </c>
      <c r="J1698" s="6" t="s">
        <v>626</v>
      </c>
      <c r="K1698" s="6" t="s">
        <v>1425</v>
      </c>
      <c r="L1698" s="7">
        <v>89280</v>
      </c>
      <c r="M1698" s="7">
        <v>89.28</v>
      </c>
      <c r="N1698" s="7">
        <v>1139000</v>
      </c>
      <c r="O1698">
        <f t="shared" si="437"/>
        <v>12.757616487455197</v>
      </c>
      <c r="P1698" t="str">
        <f t="shared" si="439"/>
        <v>Mancozeb</v>
      </c>
      <c r="Q1698" t="str">
        <f>VLOOKUP(P1698,[1]Sheet1!$A$1:$C$40,2,FALSE)</f>
        <v>Manfill 800 WP</v>
      </c>
      <c r="R1698" t="str">
        <f>VLOOKUP(P1698,[1]Sheet1!$A$1:$C$40,3,FALSE)</f>
        <v>Fungicide</v>
      </c>
    </row>
    <row r="1699" spans="1:18" ht="22" customHeight="1" x14ac:dyDescent="0.3">
      <c r="A1699" s="2">
        <v>42670</v>
      </c>
      <c r="B1699" s="12" t="str">
        <f t="shared" si="430"/>
        <v>October, 2016</v>
      </c>
      <c r="C1699" s="12" t="str">
        <f t="shared" si="431"/>
        <v>October, 2016´</v>
      </c>
      <c r="D1699" s="3" t="s">
        <v>37</v>
      </c>
      <c r="E1699" s="9" t="s">
        <v>1941</v>
      </c>
      <c r="F1699" s="3" t="s">
        <v>20</v>
      </c>
      <c r="G1699" s="3" t="s">
        <v>80</v>
      </c>
      <c r="H1699" s="3" t="s">
        <v>81</v>
      </c>
      <c r="I1699" s="3" t="s">
        <v>21</v>
      </c>
      <c r="J1699" s="3" t="s">
        <v>137</v>
      </c>
      <c r="K1699" s="3" t="s">
        <v>1426</v>
      </c>
      <c r="L1699" s="4">
        <v>112620</v>
      </c>
      <c r="M1699" s="4">
        <v>112.62</v>
      </c>
      <c r="N1699" s="4">
        <v>364000</v>
      </c>
      <c r="O1699">
        <f t="shared" si="437"/>
        <v>3.232107973716924</v>
      </c>
      <c r="P1699" t="str">
        <f t="shared" ref="P1699" si="440">IF(ISNUMBER(SEARCH("TRITON",K1699)),"Surfactant",IF(ISNUMBER(SEARCH("DIMETHYLAMINE",K1699)),"Dimethylamine",IF(ISNUMBER(SEARCH("FLUAZINAN",K1699)),"Fluazinan","FIX IT")))</f>
        <v>Dimethylamine</v>
      </c>
      <c r="Q1699" t="str">
        <f>VLOOKUP(P1699,[1]Sheet1!$A$1:$C$40,2,FALSE)</f>
        <v>Not Identified</v>
      </c>
      <c r="R1699" t="str">
        <f>VLOOKUP(P1699,[1]Sheet1!$A$1:$C$40,3,FALSE)</f>
        <v>General Chemical</v>
      </c>
    </row>
    <row r="1700" spans="1:18" ht="22" customHeight="1" x14ac:dyDescent="0.3">
      <c r="A1700" s="5">
        <v>42669</v>
      </c>
      <c r="B1700" s="12" t="str">
        <f t="shared" si="430"/>
        <v>October, 2016</v>
      </c>
      <c r="C1700" s="12" t="str">
        <f t="shared" si="431"/>
        <v>October, 2016´</v>
      </c>
      <c r="D1700" s="6" t="s">
        <v>37</v>
      </c>
      <c r="E1700" s="13" t="s">
        <v>1941</v>
      </c>
      <c r="F1700" s="6" t="s">
        <v>408</v>
      </c>
      <c r="G1700" s="6" t="s">
        <v>242</v>
      </c>
      <c r="H1700" s="6" t="s">
        <v>243</v>
      </c>
      <c r="I1700" s="6" t="s">
        <v>15</v>
      </c>
      <c r="J1700" s="6" t="s">
        <v>1201</v>
      </c>
      <c r="K1700" s="6" t="s">
        <v>1427</v>
      </c>
      <c r="L1700" s="7">
        <v>139320.01</v>
      </c>
      <c r="M1700" s="7">
        <v>139.32</v>
      </c>
      <c r="N1700" s="7">
        <v>403000</v>
      </c>
      <c r="O1700">
        <f t="shared" si="437"/>
        <v>2.8926210958497633</v>
      </c>
      <c r="P1700" t="str">
        <f t="shared" si="438"/>
        <v>Glyphosate</v>
      </c>
      <c r="Q1700" t="str">
        <f>VLOOKUP(P1700,[1]Sheet1!$A$1:$C$40,2,FALSE)</f>
        <v>Nufosate</v>
      </c>
      <c r="R1700" t="str">
        <f>VLOOKUP(P1700,[1]Sheet1!$A$1:$C$40,3,FALSE)</f>
        <v>Herbicide</v>
      </c>
    </row>
    <row r="1701" spans="1:18" ht="22" customHeight="1" x14ac:dyDescent="0.3">
      <c r="A1701" s="2">
        <v>42669</v>
      </c>
      <c r="B1701" s="12" t="str">
        <f t="shared" si="430"/>
        <v>October, 2016</v>
      </c>
      <c r="C1701" s="12" t="str">
        <f t="shared" si="431"/>
        <v>October, 2016´</v>
      </c>
      <c r="D1701" s="3" t="s">
        <v>37</v>
      </c>
      <c r="E1701" s="9" t="s">
        <v>1941</v>
      </c>
      <c r="F1701" s="3" t="s">
        <v>408</v>
      </c>
      <c r="G1701" s="3" t="s">
        <v>1050</v>
      </c>
      <c r="H1701" s="3" t="s">
        <v>14</v>
      </c>
      <c r="I1701" s="3" t="s">
        <v>15</v>
      </c>
      <c r="J1701" s="3" t="s">
        <v>18</v>
      </c>
      <c r="K1701" s="3" t="s">
        <v>1428</v>
      </c>
      <c r="L1701" s="4">
        <v>14400</v>
      </c>
      <c r="M1701" s="4">
        <v>14.4</v>
      </c>
      <c r="N1701" s="4">
        <v>89300</v>
      </c>
      <c r="O1701">
        <f t="shared" si="437"/>
        <v>6.2013888888888893</v>
      </c>
      <c r="P1701" t="str">
        <f t="shared" ref="P1701" si="441">IF(ISNUMBER(SEARCH("CLORPIRIFOS",K1701)),"Chlorpyrifos",IF(ISNUMBER(SEARCH("TEBUCONAZOLE",K1701)),"Tebuconazole",IF(ISNUMBER(SEARCH("ACID",K1701)),"2,4-Dichlorophenoxyacetic acid",IF(ISNUMBER(SEARCH("ACETAMIPRID",K1701)),"Acetamiprid",IF(ISNUMBER(SEARCH("NUFURON",K1701)),"Metsulfuron",IF(ISNUMBER(SEARCH("MONOISOPROPYLAMINE",K1701)),"Isopropylamine","FIX IT"))))))</f>
        <v>Metsulfuron</v>
      </c>
      <c r="Q1701" t="str">
        <f>VLOOKUP(P1701,[1]Sheet1!$A$1:$C$40,2,FALSE)</f>
        <v>Nufuron</v>
      </c>
      <c r="R1701" t="str">
        <f>VLOOKUP(P1701,[1]Sheet1!$A$1:$C$40,3,FALSE)</f>
        <v>Herbicide</v>
      </c>
    </row>
    <row r="1702" spans="1:18" ht="22" customHeight="1" x14ac:dyDescent="0.3">
      <c r="A1702" s="5">
        <v>42666</v>
      </c>
      <c r="B1702" s="12" t="str">
        <f t="shared" si="430"/>
        <v>October, 2016</v>
      </c>
      <c r="C1702" s="12" t="str">
        <f t="shared" si="431"/>
        <v>October, 2016´</v>
      </c>
      <c r="D1702" s="6" t="s">
        <v>37</v>
      </c>
      <c r="E1702" s="13" t="s">
        <v>1941</v>
      </c>
      <c r="F1702" s="6" t="s">
        <v>408</v>
      </c>
      <c r="G1702" s="6" t="s">
        <v>242</v>
      </c>
      <c r="H1702" s="6" t="s">
        <v>243</v>
      </c>
      <c r="I1702" s="6" t="s">
        <v>15</v>
      </c>
      <c r="J1702" s="6" t="s">
        <v>244</v>
      </c>
      <c r="K1702" s="6" t="s">
        <v>1429</v>
      </c>
      <c r="L1702" s="7">
        <v>144120</v>
      </c>
      <c r="M1702" s="7">
        <v>144.12</v>
      </c>
      <c r="N1702" s="7">
        <v>893000</v>
      </c>
      <c r="O1702">
        <f t="shared" si="437"/>
        <v>6.1962253677490979</v>
      </c>
      <c r="P1702" s="11" t="str">
        <f>IF(ISNUMBER(SEARCH("NUFOSATE",K1702)),"Glyphosate",IF(ISNUMBER(SEARCH("HALOXYFOP",K1702)),"Haloxyfop - P",IF(ISNUMBER(SEARCH("AZOXYSTROBIN",K1702)),"Azoxystrobin",IF(ISNUMBER(SEARCH("ETHEPHON",K1702)),"Ethephon",IF(ISNUMBER(SEARCH("KROMO",K1702)),"Clorimuron",IF(ISNUMBER(SEARCH("MAESTRO",K1702)),"3,5-dibromo-4-hydroxybenzonitrile",))))))</f>
        <v>Glyphosate</v>
      </c>
      <c r="Q1702" t="str">
        <f>VLOOKUP(P1702,[1]Sheet1!$A$1:$C$40,2,FALSE)</f>
        <v>Nufosate</v>
      </c>
      <c r="R1702" t="str">
        <f>VLOOKUP(P1702,[1]Sheet1!$A$1:$C$40,3,FALSE)</f>
        <v>Herbicide</v>
      </c>
    </row>
    <row r="1703" spans="1:18" ht="22" customHeight="1" x14ac:dyDescent="0.3">
      <c r="A1703" s="2">
        <v>42666</v>
      </c>
      <c r="B1703" s="12" t="str">
        <f t="shared" si="430"/>
        <v>October, 2016</v>
      </c>
      <c r="C1703" s="12" t="str">
        <f t="shared" si="431"/>
        <v>October, 2016´</v>
      </c>
      <c r="D1703" s="3" t="s">
        <v>37</v>
      </c>
      <c r="E1703" s="9" t="s">
        <v>1941</v>
      </c>
      <c r="F1703" s="3" t="s">
        <v>408</v>
      </c>
      <c r="G1703" s="3" t="s">
        <v>792</v>
      </c>
      <c r="H1703" s="3" t="s">
        <v>14</v>
      </c>
      <c r="I1703" s="3" t="s">
        <v>15</v>
      </c>
      <c r="J1703" s="3" t="s">
        <v>18</v>
      </c>
      <c r="K1703" s="3" t="s">
        <v>1430</v>
      </c>
      <c r="L1703" s="4">
        <v>25200</v>
      </c>
      <c r="M1703" s="4">
        <v>25.2</v>
      </c>
      <c r="N1703" s="4">
        <v>156000</v>
      </c>
      <c r="O1703">
        <f t="shared" si="437"/>
        <v>6.1904761904761907</v>
      </c>
      <c r="P1703" t="str">
        <f t="shared" si="438"/>
        <v>Nicosulfuron</v>
      </c>
      <c r="Q1703" t="str">
        <f>VLOOKUP(P1703,[1]Sheet1!$A$1:$C$40,2,FALSE)</f>
        <v>Nippon 40</v>
      </c>
      <c r="R1703" t="str">
        <f>VLOOKUP(P1703,[1]Sheet1!$A$1:$C$40,3,FALSE)</f>
        <v>Herbicide</v>
      </c>
    </row>
    <row r="1704" spans="1:18" ht="22" customHeight="1" x14ac:dyDescent="0.3">
      <c r="A1704" s="5">
        <v>42665</v>
      </c>
      <c r="B1704" s="12" t="str">
        <f t="shared" si="430"/>
        <v>October, 2016</v>
      </c>
      <c r="C1704" s="12" t="str">
        <f t="shared" si="431"/>
        <v>October, 2016´</v>
      </c>
      <c r="D1704" s="6" t="s">
        <v>37</v>
      </c>
      <c r="E1704" s="13" t="s">
        <v>1941</v>
      </c>
      <c r="F1704" s="6" t="s">
        <v>1325</v>
      </c>
      <c r="G1704" s="6" t="s">
        <v>203</v>
      </c>
      <c r="H1704" s="6" t="s">
        <v>39</v>
      </c>
      <c r="I1704" s="6" t="s">
        <v>15</v>
      </c>
      <c r="J1704" s="6" t="s">
        <v>626</v>
      </c>
      <c r="K1704" s="6" t="s">
        <v>1431</v>
      </c>
      <c r="L1704" s="7">
        <v>148800</v>
      </c>
      <c r="M1704" s="7">
        <v>148.80000000000001</v>
      </c>
      <c r="N1704" s="7">
        <v>1898000</v>
      </c>
      <c r="O1704">
        <f t="shared" si="437"/>
        <v>12.755376344086022</v>
      </c>
      <c r="P1704" t="str">
        <f>IF(ISNUMBER(SEARCH("CIPERMET",K1704)),"Cypermethrin",IF(ISNUMBER(SEARCH("MANFIL",K1704)),"Mancozeb",IF(ISNUMBER(SEARCH("ISOPROPYLAMINE",K1704)),"Isopropylamine",IF(ISNUMBER(SEARCH("CARBENDAZIN",K1704)),"Carbendazin",IF(ISNUMBER(SEARCH("CHLORPYRIFOS",K1704)),"Chlorpyrifos","FIX IT")))))</f>
        <v>Mancozeb</v>
      </c>
      <c r="Q1704" t="str">
        <f>VLOOKUP(P1704,[1]Sheet1!$A$1:$C$40,2,FALSE)</f>
        <v>Manfill 800 WP</v>
      </c>
      <c r="R1704" t="str">
        <f>VLOOKUP(P1704,[1]Sheet1!$A$1:$C$40,3,FALSE)</f>
        <v>Fungicide</v>
      </c>
    </row>
    <row r="1705" spans="1:18" ht="22" customHeight="1" x14ac:dyDescent="0.3">
      <c r="A1705" s="2">
        <v>42665</v>
      </c>
      <c r="B1705" s="12" t="str">
        <f t="shared" si="430"/>
        <v>October, 2016</v>
      </c>
      <c r="C1705" s="12" t="str">
        <f t="shared" si="431"/>
        <v>October, 2016´</v>
      </c>
      <c r="D1705" s="3" t="s">
        <v>37</v>
      </c>
      <c r="E1705" s="9" t="s">
        <v>1941</v>
      </c>
      <c r="F1705" s="3" t="s">
        <v>20</v>
      </c>
      <c r="G1705" s="3" t="s">
        <v>171</v>
      </c>
      <c r="H1705" s="3" t="s">
        <v>34</v>
      </c>
      <c r="I1705" s="3" t="s">
        <v>21</v>
      </c>
      <c r="J1705" s="3" t="s">
        <v>201</v>
      </c>
      <c r="K1705" s="3" t="s">
        <v>1372</v>
      </c>
      <c r="L1705" s="4">
        <v>45984</v>
      </c>
      <c r="M1705" s="4">
        <v>45.98</v>
      </c>
      <c r="N1705" s="4">
        <v>1144000</v>
      </c>
      <c r="O1705">
        <f t="shared" si="437"/>
        <v>24.878218510786361</v>
      </c>
      <c r="P1705" t="str">
        <f t="shared" si="438"/>
        <v>Imidacloprid</v>
      </c>
      <c r="Q1705" t="str">
        <f>VLOOKUP(P1705,[1]Sheet1!$A$1:$C$40,2,FALSE)</f>
        <v>Nuprid</v>
      </c>
      <c r="R1705" t="str">
        <f>VLOOKUP(P1705,[1]Sheet1!$A$1:$C$40,3,FALSE)</f>
        <v>Insecticide</v>
      </c>
    </row>
    <row r="1706" spans="1:18" ht="22" customHeight="1" x14ac:dyDescent="0.3">
      <c r="A1706" s="5">
        <v>42664</v>
      </c>
      <c r="B1706" s="12" t="str">
        <f t="shared" si="430"/>
        <v>October, 2016</v>
      </c>
      <c r="C1706" s="12" t="str">
        <f t="shared" si="431"/>
        <v>October, 2016´</v>
      </c>
      <c r="D1706" s="6" t="s">
        <v>37</v>
      </c>
      <c r="E1706" s="13" t="s">
        <v>1941</v>
      </c>
      <c r="F1706" s="6" t="s">
        <v>408</v>
      </c>
      <c r="G1706" s="6" t="s">
        <v>242</v>
      </c>
      <c r="H1706" s="6" t="s">
        <v>243</v>
      </c>
      <c r="I1706" s="6" t="s">
        <v>15</v>
      </c>
      <c r="J1706" s="6" t="s">
        <v>244</v>
      </c>
      <c r="K1706" s="6" t="s">
        <v>1429</v>
      </c>
      <c r="L1706" s="7">
        <v>144120</v>
      </c>
      <c r="M1706" s="7">
        <v>144.12</v>
      </c>
      <c r="N1706" s="7">
        <v>893000</v>
      </c>
      <c r="O1706">
        <f t="shared" si="437"/>
        <v>6.1962253677490979</v>
      </c>
      <c r="P1706" s="11" t="str">
        <f t="shared" ref="P1706" si="442">IF(ISNUMBER(SEARCH("NUFOSATE",K1706)),"Glyphosate",IF(ISNUMBER(SEARCH("HALOXYFOP",K1706)),"Haloxyfop - P",IF(ISNUMBER(SEARCH("AZOXYSTROBIN",K1706)),"Azoxystrobin",IF(ISNUMBER(SEARCH("ETHEPHON",K1706)),"Ethephon",IF(ISNUMBER(SEARCH("KROMO",K1706)),"Clorimuron",IF(ISNUMBER(SEARCH("MAESTRO",K1706)),"3,5-dibromo-4-hydroxybenzonitrile",))))))</f>
        <v>Glyphosate</v>
      </c>
      <c r="Q1706" t="str">
        <f>VLOOKUP(P1706,[1]Sheet1!$A$1:$C$40,2,FALSE)</f>
        <v>Nufosate</v>
      </c>
      <c r="R1706" t="str">
        <f>VLOOKUP(P1706,[1]Sheet1!$A$1:$C$40,3,FALSE)</f>
        <v>Herbicide</v>
      </c>
    </row>
    <row r="1707" spans="1:18" ht="22" customHeight="1" x14ac:dyDescent="0.3">
      <c r="A1707" s="2">
        <v>42660</v>
      </c>
      <c r="B1707" s="12" t="str">
        <f t="shared" si="430"/>
        <v>October, 2016</v>
      </c>
      <c r="C1707" s="12" t="str">
        <f t="shared" si="431"/>
        <v>October, 2016´</v>
      </c>
      <c r="D1707" s="3" t="s">
        <v>37</v>
      </c>
      <c r="E1707" s="9" t="s">
        <v>1941</v>
      </c>
      <c r="F1707" s="3" t="s">
        <v>20</v>
      </c>
      <c r="G1707" s="3" t="s">
        <v>42</v>
      </c>
      <c r="H1707" s="3" t="s">
        <v>43</v>
      </c>
      <c r="I1707" s="3" t="s">
        <v>21</v>
      </c>
      <c r="J1707" s="3" t="s">
        <v>702</v>
      </c>
      <c r="K1707" s="3" t="s">
        <v>1432</v>
      </c>
      <c r="L1707" s="4">
        <v>41986</v>
      </c>
      <c r="M1707" s="4">
        <v>41.99</v>
      </c>
      <c r="N1707" s="4">
        <v>803000</v>
      </c>
      <c r="O1707">
        <f t="shared" si="437"/>
        <v>19.125422759967609</v>
      </c>
      <c r="P1707" s="11" t="s">
        <v>1925</v>
      </c>
      <c r="Q1707" t="str">
        <f>VLOOKUP(P1707,[1]Sheet1!$A$1:$C$40,2,FALSE)</f>
        <v>Not Identified</v>
      </c>
      <c r="R1707" t="str">
        <f>VLOOKUP(P1707,[1]Sheet1!$A$1:$C$40,3,FALSE)</f>
        <v>Insecticide</v>
      </c>
    </row>
    <row r="1708" spans="1:18" ht="22" customHeight="1" x14ac:dyDescent="0.3">
      <c r="A1708" s="5">
        <v>42659</v>
      </c>
      <c r="B1708" s="12" t="str">
        <f t="shared" si="430"/>
        <v>October, 2016</v>
      </c>
      <c r="C1708" s="12" t="str">
        <f t="shared" si="431"/>
        <v>October, 2016´</v>
      </c>
      <c r="D1708" s="6" t="s">
        <v>37</v>
      </c>
      <c r="E1708" s="13" t="s">
        <v>1941</v>
      </c>
      <c r="F1708" s="6" t="s">
        <v>1325</v>
      </c>
      <c r="G1708" s="6" t="s">
        <v>649</v>
      </c>
      <c r="H1708" s="6" t="s">
        <v>73</v>
      </c>
      <c r="I1708" s="6" t="s">
        <v>21</v>
      </c>
      <c r="J1708" s="6" t="s">
        <v>77</v>
      </c>
      <c r="K1708" s="6" t="s">
        <v>1433</v>
      </c>
      <c r="L1708" s="7">
        <v>69508</v>
      </c>
      <c r="M1708" s="7">
        <v>69.510000000000005</v>
      </c>
      <c r="N1708" s="7">
        <v>164000</v>
      </c>
      <c r="O1708">
        <f t="shared" si="437"/>
        <v>2.3594406399263392</v>
      </c>
      <c r="P1708" t="str">
        <f t="shared" ref="P1708" si="443">IF(ISNUMBER(SEARCH("TRITON",K1708)),"Surfactant",IF(ISNUMBER(SEARCH("DIMETHYLAMINE",K1708)),"Dimethylamine",IF(ISNUMBER(SEARCH("FLUAZINAN",K1708)),"Fluazinan","FIX IT")))</f>
        <v>Surfactant</v>
      </c>
      <c r="Q1708" t="str">
        <f>VLOOKUP(P1708,[1]Sheet1!$A$1:$C$40,2,FALSE)</f>
        <v>Triton</v>
      </c>
      <c r="R1708" t="str">
        <f>VLOOKUP(P1708,[1]Sheet1!$A$1:$C$40,3,FALSE)</f>
        <v>Surfactant</v>
      </c>
    </row>
    <row r="1709" spans="1:18" ht="22" customHeight="1" x14ac:dyDescent="0.3">
      <c r="A1709" s="2">
        <v>42659</v>
      </c>
      <c r="B1709" s="12" t="str">
        <f t="shared" si="430"/>
        <v>October, 2016</v>
      </c>
      <c r="C1709" s="12" t="str">
        <f t="shared" si="431"/>
        <v>October, 2016´</v>
      </c>
      <c r="D1709" s="3" t="s">
        <v>37</v>
      </c>
      <c r="E1709" s="9" t="s">
        <v>1941</v>
      </c>
      <c r="F1709" s="3" t="s">
        <v>20</v>
      </c>
      <c r="G1709" s="3" t="s">
        <v>449</v>
      </c>
      <c r="H1709" s="3" t="s">
        <v>73</v>
      </c>
      <c r="I1709" s="3" t="s">
        <v>21</v>
      </c>
      <c r="J1709" s="3" t="s">
        <v>264</v>
      </c>
      <c r="K1709" s="3" t="s">
        <v>1434</v>
      </c>
      <c r="L1709" s="4">
        <v>19650</v>
      </c>
      <c r="M1709" s="4">
        <v>19.649999999999999</v>
      </c>
      <c r="N1709" s="3" t="s">
        <v>107</v>
      </c>
      <c r="O1709" t="e">
        <f t="shared" si="437"/>
        <v>#VALUE!</v>
      </c>
      <c r="P1709" t="str">
        <f t="shared" ref="P1709" si="444">IF(ISNUMBER(SEARCH("XYLENE",K1709)),"Xylene",IF(ISNUMBER(SEARCH("PARAQUAT",K1709)),"Paraquat",IF(ISNUMBER(SEARCH("LUFENURON",K1709)),"Lufenuron",IF(ISNUMBER(SEARCH("CLETHODIM",K1709)),"Clethodim",IF(ISNUMBER(SEARCH("ABAMECTIN",K1709)),"Abamectin")))))</f>
        <v>Xylene</v>
      </c>
      <c r="Q1709" t="str">
        <f>VLOOKUP(P1709,[1]Sheet1!$A$1:$C$40,2,FALSE)</f>
        <v>Not Identified</v>
      </c>
      <c r="R1709" t="str">
        <f>VLOOKUP(P1709,[1]Sheet1!$A$1:$C$40,3,FALSE)</f>
        <v>General Chemical</v>
      </c>
    </row>
    <row r="1710" spans="1:18" ht="22" customHeight="1" x14ac:dyDescent="0.3">
      <c r="A1710" s="5">
        <v>42659</v>
      </c>
      <c r="B1710" s="12" t="str">
        <f t="shared" si="430"/>
        <v>October, 2016</v>
      </c>
      <c r="C1710" s="12" t="str">
        <f t="shared" si="431"/>
        <v>October, 2016´</v>
      </c>
      <c r="D1710" s="6" t="s">
        <v>37</v>
      </c>
      <c r="E1710" s="13" t="s">
        <v>1941</v>
      </c>
      <c r="F1710" s="6" t="s">
        <v>408</v>
      </c>
      <c r="G1710" s="6" t="s">
        <v>242</v>
      </c>
      <c r="H1710" s="6" t="s">
        <v>243</v>
      </c>
      <c r="I1710" s="6" t="s">
        <v>15</v>
      </c>
      <c r="J1710" s="6" t="s">
        <v>244</v>
      </c>
      <c r="K1710" s="6" t="s">
        <v>1435</v>
      </c>
      <c r="L1710" s="7">
        <v>168140</v>
      </c>
      <c r="M1710" s="7">
        <v>168.14</v>
      </c>
      <c r="N1710" s="7">
        <v>1042000</v>
      </c>
      <c r="O1710">
        <f t="shared" si="437"/>
        <v>6.1972166052099444</v>
      </c>
      <c r="P1710" s="11" t="str">
        <f>IF(ISNUMBER(SEARCH("NUFOSATE",K1710)),"Glyphosate",IF(ISNUMBER(SEARCH("HALOXYFOP",K1710)),"Haloxyfop - P",IF(ISNUMBER(SEARCH("AZOXYSTROBIN",K1710)),"Azoxystrobin",IF(ISNUMBER(SEARCH("ETHEPHON",K1710)),"Ethephon",IF(ISNUMBER(SEARCH("KROMO",K1710)),"Clorimuron",IF(ISNUMBER(SEARCH("MAESTRO",K1710)),"3,5-dibromo-4-hydroxybenzonitrile",))))))</f>
        <v>Glyphosate</v>
      </c>
      <c r="Q1710" t="str">
        <f>VLOOKUP(P1710,[1]Sheet1!$A$1:$C$40,2,FALSE)</f>
        <v>Nufosate</v>
      </c>
      <c r="R1710" t="str">
        <f>VLOOKUP(P1710,[1]Sheet1!$A$1:$C$40,3,FALSE)</f>
        <v>Herbicide</v>
      </c>
    </row>
    <row r="1711" spans="1:18" ht="22" customHeight="1" x14ac:dyDescent="0.3">
      <c r="A1711" s="2">
        <v>42658</v>
      </c>
      <c r="B1711" s="12" t="str">
        <f t="shared" si="430"/>
        <v>October, 2016</v>
      </c>
      <c r="C1711" s="12" t="str">
        <f t="shared" si="431"/>
        <v>October, 2016´</v>
      </c>
      <c r="D1711" s="3" t="s">
        <v>37</v>
      </c>
      <c r="E1711" s="9" t="s">
        <v>1941</v>
      </c>
      <c r="F1711" s="3" t="s">
        <v>20</v>
      </c>
      <c r="G1711" s="3" t="s">
        <v>203</v>
      </c>
      <c r="H1711" s="3" t="s">
        <v>39</v>
      </c>
      <c r="I1711" s="3" t="s">
        <v>15</v>
      </c>
      <c r="J1711" s="3" t="s">
        <v>626</v>
      </c>
      <c r="K1711" s="3" t="s">
        <v>1431</v>
      </c>
      <c r="L1711" s="4">
        <v>148800</v>
      </c>
      <c r="M1711" s="4">
        <v>148.80000000000001</v>
      </c>
      <c r="N1711" s="4">
        <v>1898000</v>
      </c>
      <c r="O1711">
        <f t="shared" si="437"/>
        <v>12.755376344086022</v>
      </c>
      <c r="P1711" t="str">
        <f t="shared" ref="P1711" si="445">IF(ISNUMBER(SEARCH("CIPERMET",K1711)),"Cypermethrin",IF(ISNUMBER(SEARCH("MANFIL",K1711)),"Mancozeb",IF(ISNUMBER(SEARCH("ISOPROPYLAMINE",K1711)),"Isopropylamine",IF(ISNUMBER(SEARCH("CARBENDAZIN",K1711)),"Carbendazin",IF(ISNUMBER(SEARCH("CHLORPYRIFOS",K1711)),"Chlorpyrifos","FIX IT")))))</f>
        <v>Mancozeb</v>
      </c>
      <c r="Q1711" t="str">
        <f>VLOOKUP(P1711,[1]Sheet1!$A$1:$C$40,2,FALSE)</f>
        <v>Manfill 800 WP</v>
      </c>
      <c r="R1711" t="str">
        <f>VLOOKUP(P1711,[1]Sheet1!$A$1:$C$40,3,FALSE)</f>
        <v>Fungicide</v>
      </c>
    </row>
    <row r="1712" spans="1:18" ht="22" customHeight="1" x14ac:dyDescent="0.3">
      <c r="A1712" s="5">
        <v>42658</v>
      </c>
      <c r="B1712" s="12" t="str">
        <f t="shared" si="430"/>
        <v>October, 2016</v>
      </c>
      <c r="C1712" s="12" t="str">
        <f t="shared" si="431"/>
        <v>October, 2016´</v>
      </c>
      <c r="D1712" s="6" t="s">
        <v>37</v>
      </c>
      <c r="E1712" s="13" t="s">
        <v>1941</v>
      </c>
      <c r="F1712" s="6" t="s">
        <v>20</v>
      </c>
      <c r="G1712" s="6" t="s">
        <v>171</v>
      </c>
      <c r="H1712" s="6" t="s">
        <v>34</v>
      </c>
      <c r="I1712" s="6" t="s">
        <v>21</v>
      </c>
      <c r="J1712" s="6" t="s">
        <v>201</v>
      </c>
      <c r="K1712" s="6" t="s">
        <v>1436</v>
      </c>
      <c r="L1712" s="7">
        <v>22992</v>
      </c>
      <c r="M1712" s="7">
        <v>22.99</v>
      </c>
      <c r="N1712" s="7">
        <v>572000</v>
      </c>
      <c r="O1712">
        <f t="shared" si="437"/>
        <v>24.878218510786361</v>
      </c>
      <c r="P1712" t="str">
        <f t="shared" si="438"/>
        <v>Imidacloprid</v>
      </c>
      <c r="Q1712" t="str">
        <f>VLOOKUP(P1712,[1]Sheet1!$A$1:$C$40,2,FALSE)</f>
        <v>Nuprid</v>
      </c>
      <c r="R1712" t="str">
        <f>VLOOKUP(P1712,[1]Sheet1!$A$1:$C$40,3,FALSE)</f>
        <v>Insecticide</v>
      </c>
    </row>
    <row r="1713" spans="1:18" ht="22" customHeight="1" x14ac:dyDescent="0.3">
      <c r="A1713" s="2">
        <v>42658</v>
      </c>
      <c r="B1713" s="12" t="str">
        <f t="shared" si="430"/>
        <v>October, 2016</v>
      </c>
      <c r="C1713" s="12" t="str">
        <f t="shared" si="431"/>
        <v>October, 2016´</v>
      </c>
      <c r="D1713" s="3" t="s">
        <v>37</v>
      </c>
      <c r="E1713" s="9" t="s">
        <v>1941</v>
      </c>
      <c r="F1713" s="3" t="s">
        <v>20</v>
      </c>
      <c r="G1713" s="3" t="s">
        <v>171</v>
      </c>
      <c r="H1713" s="3" t="s">
        <v>34</v>
      </c>
      <c r="I1713" s="3" t="s">
        <v>21</v>
      </c>
      <c r="J1713" s="3" t="s">
        <v>201</v>
      </c>
      <c r="K1713" s="3" t="s">
        <v>1436</v>
      </c>
      <c r="L1713" s="4">
        <v>22992</v>
      </c>
      <c r="M1713" s="4">
        <v>22.99</v>
      </c>
      <c r="N1713" s="4">
        <v>572000</v>
      </c>
      <c r="O1713">
        <f t="shared" si="437"/>
        <v>24.878218510786361</v>
      </c>
      <c r="P1713" t="str">
        <f t="shared" si="438"/>
        <v>Imidacloprid</v>
      </c>
      <c r="Q1713" t="str">
        <f>VLOOKUP(P1713,[1]Sheet1!$A$1:$C$40,2,FALSE)</f>
        <v>Nuprid</v>
      </c>
      <c r="R1713" t="str">
        <f>VLOOKUP(P1713,[1]Sheet1!$A$1:$C$40,3,FALSE)</f>
        <v>Insecticide</v>
      </c>
    </row>
    <row r="1714" spans="1:18" ht="22" customHeight="1" x14ac:dyDescent="0.3">
      <c r="A1714" s="5">
        <v>42656</v>
      </c>
      <c r="B1714" s="12" t="str">
        <f t="shared" si="430"/>
        <v>October, 2016</v>
      </c>
      <c r="C1714" s="12" t="str">
        <f t="shared" si="431"/>
        <v>October, 2016´</v>
      </c>
      <c r="D1714" s="6" t="s">
        <v>37</v>
      </c>
      <c r="E1714" s="13" t="s">
        <v>1941</v>
      </c>
      <c r="F1714" s="6" t="s">
        <v>20</v>
      </c>
      <c r="G1714" s="6" t="s">
        <v>579</v>
      </c>
      <c r="H1714" s="6" t="s">
        <v>28</v>
      </c>
      <c r="I1714" s="6" t="s">
        <v>21</v>
      </c>
      <c r="J1714" s="6" t="s">
        <v>29</v>
      </c>
      <c r="K1714" s="6" t="s">
        <v>1437</v>
      </c>
      <c r="L1714" s="7">
        <v>81840</v>
      </c>
      <c r="M1714" s="7">
        <v>81.84</v>
      </c>
      <c r="N1714" s="7">
        <v>815000</v>
      </c>
      <c r="O1714">
        <f t="shared" si="437"/>
        <v>9.9584555229716525</v>
      </c>
      <c r="P1714" t="str">
        <f t="shared" ref="P1714" si="446">IF(ISNUMBER(SEARCH("CLORPIRIFOS",K1714)),"Chlorpyrifos",IF(ISNUMBER(SEARCH("TEBUCONAZOLE",K1714)),"Tebuconazole",IF(ISNUMBER(SEARCH("ACID",K1714)),"2,4-Dichlorophenoxyacetic acid",IF(ISNUMBER(SEARCH("ACETAMIPRID",K1714)),"Acetamiprid",IF(ISNUMBER(SEARCH("NUFURON",K1714)),"Metsulfuron",IF(ISNUMBER(SEARCH("MONOISOPROPYLAMINE",K1714)),"Isopropylamine","FIX IT"))))))</f>
        <v>2,4-Dichlorophenoxyacetic acid</v>
      </c>
      <c r="Q1714" t="str">
        <f>VLOOKUP(P1714,[1]Sheet1!$A$1:$C$40,2,FALSE)</f>
        <v>2,4 D</v>
      </c>
      <c r="R1714" t="str">
        <f>VLOOKUP(P1714,[1]Sheet1!$A$1:$C$40,3,FALSE)</f>
        <v>Herbicide</v>
      </c>
    </row>
    <row r="1715" spans="1:18" ht="22" customHeight="1" x14ac:dyDescent="0.3">
      <c r="A1715" s="2">
        <v>42655</v>
      </c>
      <c r="B1715" s="12" t="str">
        <f t="shared" si="430"/>
        <v>October, 2016</v>
      </c>
      <c r="C1715" s="12" t="str">
        <f t="shared" si="431"/>
        <v>October, 2016´</v>
      </c>
      <c r="D1715" s="3" t="s">
        <v>37</v>
      </c>
      <c r="E1715" s="9" t="s">
        <v>1941</v>
      </c>
      <c r="F1715" s="3" t="s">
        <v>20</v>
      </c>
      <c r="G1715" s="3" t="s">
        <v>1307</v>
      </c>
      <c r="H1715" s="3" t="s">
        <v>73</v>
      </c>
      <c r="I1715" s="3" t="s">
        <v>21</v>
      </c>
      <c r="J1715" s="3" t="s">
        <v>1308</v>
      </c>
      <c r="K1715" s="3" t="s">
        <v>1438</v>
      </c>
      <c r="L1715" s="4">
        <v>19940</v>
      </c>
      <c r="M1715" s="4">
        <v>19.940000000000001</v>
      </c>
      <c r="N1715" s="4">
        <v>14800</v>
      </c>
      <c r="O1715">
        <f t="shared" si="437"/>
        <v>0.74222668004012038</v>
      </c>
      <c r="P1715" s="11" t="s">
        <v>1933</v>
      </c>
      <c r="Q1715" t="str">
        <f>VLOOKUP(P1715,[1]Sheet1!$A$1:$C$40,2,FALSE)</f>
        <v>Not Identified</v>
      </c>
      <c r="R1715" t="str">
        <f>VLOOKUP(P1715,[1]Sheet1!$A$1:$C$40,3,FALSE)</f>
        <v>General Chemical</v>
      </c>
    </row>
    <row r="1716" spans="1:18" ht="22" customHeight="1" x14ac:dyDescent="0.3">
      <c r="A1716" s="5">
        <v>42651</v>
      </c>
      <c r="B1716" s="12" t="str">
        <f t="shared" si="430"/>
        <v>October, 2016</v>
      </c>
      <c r="C1716" s="12" t="str">
        <f t="shared" si="431"/>
        <v>October, 2016´</v>
      </c>
      <c r="D1716" s="6" t="s">
        <v>37</v>
      </c>
      <c r="E1716" s="13" t="s">
        <v>1941</v>
      </c>
      <c r="F1716" s="6" t="s">
        <v>20</v>
      </c>
      <c r="G1716" s="6" t="s">
        <v>171</v>
      </c>
      <c r="H1716" s="6" t="s">
        <v>34</v>
      </c>
      <c r="I1716" s="6" t="s">
        <v>21</v>
      </c>
      <c r="J1716" s="6" t="s">
        <v>201</v>
      </c>
      <c r="K1716" s="6" t="s">
        <v>1439</v>
      </c>
      <c r="L1716" s="7">
        <v>21814</v>
      </c>
      <c r="M1716" s="7">
        <v>21.81</v>
      </c>
      <c r="N1716" s="7">
        <v>543000</v>
      </c>
      <c r="O1716">
        <f t="shared" si="437"/>
        <v>24.892271018611901</v>
      </c>
      <c r="P1716" t="str">
        <f t="shared" si="438"/>
        <v>Imidacloprid</v>
      </c>
      <c r="Q1716" t="str">
        <f>VLOOKUP(P1716,[1]Sheet1!$A$1:$C$40,2,FALSE)</f>
        <v>Nuprid</v>
      </c>
      <c r="R1716" t="str">
        <f>VLOOKUP(P1716,[1]Sheet1!$A$1:$C$40,3,FALSE)</f>
        <v>Insecticide</v>
      </c>
    </row>
    <row r="1717" spans="1:18" ht="22" customHeight="1" x14ac:dyDescent="0.3">
      <c r="A1717" s="2">
        <v>42651</v>
      </c>
      <c r="B1717" s="12" t="str">
        <f t="shared" si="430"/>
        <v>October, 2016</v>
      </c>
      <c r="C1717" s="12" t="str">
        <f t="shared" si="431"/>
        <v>October, 2016´</v>
      </c>
      <c r="D1717" s="3" t="s">
        <v>37</v>
      </c>
      <c r="E1717" s="9" t="s">
        <v>1941</v>
      </c>
      <c r="F1717" s="3" t="s">
        <v>20</v>
      </c>
      <c r="G1717" s="3" t="s">
        <v>171</v>
      </c>
      <c r="H1717" s="3" t="s">
        <v>34</v>
      </c>
      <c r="I1717" s="3" t="s">
        <v>21</v>
      </c>
      <c r="J1717" s="3" t="s">
        <v>201</v>
      </c>
      <c r="K1717" s="3" t="s">
        <v>1440</v>
      </c>
      <c r="L1717" s="4">
        <v>22992</v>
      </c>
      <c r="M1717" s="4">
        <v>22.99</v>
      </c>
      <c r="N1717" s="4">
        <v>572000</v>
      </c>
      <c r="O1717">
        <f t="shared" si="437"/>
        <v>24.878218510786361</v>
      </c>
      <c r="P1717" t="str">
        <f t="shared" si="438"/>
        <v>Imidacloprid</v>
      </c>
      <c r="Q1717" t="str">
        <f>VLOOKUP(P1717,[1]Sheet1!$A$1:$C$40,2,FALSE)</f>
        <v>Nuprid</v>
      </c>
      <c r="R1717" t="str">
        <f>VLOOKUP(P1717,[1]Sheet1!$A$1:$C$40,3,FALSE)</f>
        <v>Insecticide</v>
      </c>
    </row>
    <row r="1718" spans="1:18" ht="22" customHeight="1" x14ac:dyDescent="0.3">
      <c r="A1718" s="5">
        <v>42651</v>
      </c>
      <c r="B1718" s="12" t="str">
        <f t="shared" si="430"/>
        <v>October, 2016</v>
      </c>
      <c r="C1718" s="12" t="str">
        <f t="shared" si="431"/>
        <v>October, 2016´</v>
      </c>
      <c r="D1718" s="6" t="s">
        <v>37</v>
      </c>
      <c r="E1718" s="13" t="s">
        <v>1941</v>
      </c>
      <c r="F1718" s="6" t="s">
        <v>408</v>
      </c>
      <c r="G1718" s="6" t="s">
        <v>242</v>
      </c>
      <c r="H1718" s="6" t="s">
        <v>243</v>
      </c>
      <c r="I1718" s="6" t="s">
        <v>15</v>
      </c>
      <c r="J1718" s="6" t="s">
        <v>244</v>
      </c>
      <c r="K1718" s="6" t="s">
        <v>1441</v>
      </c>
      <c r="L1718" s="7">
        <v>120100</v>
      </c>
      <c r="M1718" s="7">
        <v>120.1</v>
      </c>
      <c r="N1718" s="7">
        <v>744000</v>
      </c>
      <c r="O1718">
        <f t="shared" si="437"/>
        <v>6.1948376353039132</v>
      </c>
      <c r="P1718" s="11" t="str">
        <f t="shared" ref="P1718:P1719" si="447">IF(ISNUMBER(SEARCH("NUFOSATE",K1718)),"Glyphosate",IF(ISNUMBER(SEARCH("HALOXYFOP",K1718)),"Haloxyfop - P",IF(ISNUMBER(SEARCH("AZOXYSTROBIN",K1718)),"Azoxystrobin",IF(ISNUMBER(SEARCH("ETHEPHON",K1718)),"Ethephon",IF(ISNUMBER(SEARCH("KROMO",K1718)),"Clorimuron",IF(ISNUMBER(SEARCH("MAESTRO",K1718)),"3,5-dibromo-4-hydroxybenzonitrile",))))))</f>
        <v>Glyphosate</v>
      </c>
      <c r="Q1718" t="str">
        <f>VLOOKUP(P1718,[1]Sheet1!$A$1:$C$40,2,FALSE)</f>
        <v>Nufosate</v>
      </c>
      <c r="R1718" t="str">
        <f>VLOOKUP(P1718,[1]Sheet1!$A$1:$C$40,3,FALSE)</f>
        <v>Herbicide</v>
      </c>
    </row>
    <row r="1719" spans="1:18" ht="22" customHeight="1" x14ac:dyDescent="0.3">
      <c r="A1719" s="2">
        <v>42651</v>
      </c>
      <c r="B1719" s="12" t="str">
        <f t="shared" si="430"/>
        <v>October, 2016</v>
      </c>
      <c r="C1719" s="12" t="str">
        <f t="shared" si="431"/>
        <v>October, 2016´</v>
      </c>
      <c r="D1719" s="3" t="s">
        <v>37</v>
      </c>
      <c r="E1719" s="9" t="s">
        <v>1941</v>
      </c>
      <c r="F1719" s="3" t="s">
        <v>408</v>
      </c>
      <c r="G1719" s="3" t="s">
        <v>242</v>
      </c>
      <c r="H1719" s="3" t="s">
        <v>243</v>
      </c>
      <c r="I1719" s="3" t="s">
        <v>15</v>
      </c>
      <c r="J1719" s="3" t="s">
        <v>244</v>
      </c>
      <c r="K1719" s="3" t="s">
        <v>1442</v>
      </c>
      <c r="L1719" s="4">
        <v>168140</v>
      </c>
      <c r="M1719" s="4">
        <v>168.14</v>
      </c>
      <c r="N1719" s="4">
        <v>1042000</v>
      </c>
      <c r="O1719">
        <f t="shared" si="437"/>
        <v>6.1972166052099444</v>
      </c>
      <c r="P1719" s="11" t="str">
        <f t="shared" si="447"/>
        <v>Glyphosate</v>
      </c>
      <c r="Q1719" t="str">
        <f>VLOOKUP(P1719,[1]Sheet1!$A$1:$C$40,2,FALSE)</f>
        <v>Nufosate</v>
      </c>
      <c r="R1719" t="str">
        <f>VLOOKUP(P1719,[1]Sheet1!$A$1:$C$40,3,FALSE)</f>
        <v>Herbicide</v>
      </c>
    </row>
    <row r="1720" spans="1:18" ht="22" customHeight="1" x14ac:dyDescent="0.3">
      <c r="A1720" s="5">
        <v>42651</v>
      </c>
      <c r="B1720" s="12" t="str">
        <f t="shared" si="430"/>
        <v>October, 2016</v>
      </c>
      <c r="C1720" s="12" t="str">
        <f t="shared" si="431"/>
        <v>October, 2016´</v>
      </c>
      <c r="D1720" s="6" t="s">
        <v>37</v>
      </c>
      <c r="E1720" s="13" t="s">
        <v>1941</v>
      </c>
      <c r="F1720" s="6" t="s">
        <v>20</v>
      </c>
      <c r="G1720" s="6" t="s">
        <v>171</v>
      </c>
      <c r="H1720" s="6" t="s">
        <v>34</v>
      </c>
      <c r="I1720" s="6" t="s">
        <v>21</v>
      </c>
      <c r="J1720" s="6" t="s">
        <v>201</v>
      </c>
      <c r="K1720" s="6" t="s">
        <v>1443</v>
      </c>
      <c r="L1720" s="7">
        <v>7185</v>
      </c>
      <c r="M1720" s="7">
        <v>7.18</v>
      </c>
      <c r="N1720" s="7">
        <v>179000</v>
      </c>
      <c r="O1720">
        <f t="shared" si="437"/>
        <v>24.913013221990258</v>
      </c>
      <c r="P1720" t="str">
        <f t="shared" si="438"/>
        <v>Imidacloprid</v>
      </c>
      <c r="Q1720" t="str">
        <f>VLOOKUP(P1720,[1]Sheet1!$A$1:$C$40,2,FALSE)</f>
        <v>Nuprid</v>
      </c>
      <c r="R1720" t="str">
        <f>VLOOKUP(P1720,[1]Sheet1!$A$1:$C$40,3,FALSE)</f>
        <v>Insecticide</v>
      </c>
    </row>
    <row r="1721" spans="1:18" ht="22" customHeight="1" x14ac:dyDescent="0.3">
      <c r="A1721" s="2">
        <v>42651</v>
      </c>
      <c r="B1721" s="12" t="str">
        <f t="shared" si="430"/>
        <v>October, 2016</v>
      </c>
      <c r="C1721" s="12" t="str">
        <f t="shared" si="431"/>
        <v>October, 2016´</v>
      </c>
      <c r="D1721" s="3" t="s">
        <v>37</v>
      </c>
      <c r="E1721" s="9" t="s">
        <v>1941</v>
      </c>
      <c r="F1721" s="3" t="s">
        <v>408</v>
      </c>
      <c r="G1721" s="3" t="s">
        <v>242</v>
      </c>
      <c r="H1721" s="3" t="s">
        <v>243</v>
      </c>
      <c r="I1721" s="3" t="s">
        <v>15</v>
      </c>
      <c r="J1721" s="3" t="s">
        <v>244</v>
      </c>
      <c r="K1721" s="3" t="s">
        <v>1444</v>
      </c>
      <c r="L1721" s="4">
        <v>168140</v>
      </c>
      <c r="M1721" s="4">
        <v>168.14</v>
      </c>
      <c r="N1721" s="4">
        <v>1042000</v>
      </c>
      <c r="O1721">
        <f t="shared" si="437"/>
        <v>6.1972166052099444</v>
      </c>
      <c r="P1721" s="11" t="str">
        <f>IF(ISNUMBER(SEARCH("NUFOSATE",K1721)),"Glyphosate",IF(ISNUMBER(SEARCH("HALOXYFOP",K1721)),"Haloxyfop - P",IF(ISNUMBER(SEARCH("AZOXYSTROBIN",K1721)),"Azoxystrobin",IF(ISNUMBER(SEARCH("ETHEPHON",K1721)),"Ethephon",IF(ISNUMBER(SEARCH("KROMO",K1721)),"Clorimuron",IF(ISNUMBER(SEARCH("MAESTRO",K1721)),"3,5-dibromo-4-hydroxybenzonitrile",))))))</f>
        <v>Glyphosate</v>
      </c>
      <c r="Q1721" t="str">
        <f>VLOOKUP(P1721,[1]Sheet1!$A$1:$C$40,2,FALSE)</f>
        <v>Nufosate</v>
      </c>
      <c r="R1721" t="str">
        <f>VLOOKUP(P1721,[1]Sheet1!$A$1:$C$40,3,FALSE)</f>
        <v>Herbicide</v>
      </c>
    </row>
    <row r="1722" spans="1:18" ht="22" customHeight="1" x14ac:dyDescent="0.3">
      <c r="A1722" s="5">
        <v>42651</v>
      </c>
      <c r="B1722" s="12" t="str">
        <f t="shared" si="430"/>
        <v>October, 2016</v>
      </c>
      <c r="C1722" s="12" t="str">
        <f t="shared" si="431"/>
        <v>October, 2016´</v>
      </c>
      <c r="D1722" s="6" t="s">
        <v>37</v>
      </c>
      <c r="E1722" s="13" t="s">
        <v>1941</v>
      </c>
      <c r="F1722" s="6" t="s">
        <v>20</v>
      </c>
      <c r="G1722" s="6" t="s">
        <v>171</v>
      </c>
      <c r="H1722" s="6" t="s">
        <v>34</v>
      </c>
      <c r="I1722" s="6" t="s">
        <v>21</v>
      </c>
      <c r="J1722" s="6" t="s">
        <v>201</v>
      </c>
      <c r="K1722" s="6" t="s">
        <v>1445</v>
      </c>
      <c r="L1722" s="7">
        <v>21555</v>
      </c>
      <c r="M1722" s="7">
        <v>21.56</v>
      </c>
      <c r="N1722" s="7">
        <v>536000</v>
      </c>
      <c r="O1722">
        <f t="shared" si="437"/>
        <v>24.866620273718397</v>
      </c>
      <c r="P1722" t="str">
        <f t="shared" si="438"/>
        <v>Imidacloprid</v>
      </c>
      <c r="Q1722" t="str">
        <f>VLOOKUP(P1722,[1]Sheet1!$A$1:$C$40,2,FALSE)</f>
        <v>Nuprid</v>
      </c>
      <c r="R1722" t="str">
        <f>VLOOKUP(P1722,[1]Sheet1!$A$1:$C$40,3,FALSE)</f>
        <v>Insecticide</v>
      </c>
    </row>
    <row r="1723" spans="1:18" ht="22" customHeight="1" x14ac:dyDescent="0.3">
      <c r="A1723" s="2">
        <v>42649</v>
      </c>
      <c r="B1723" s="12" t="str">
        <f t="shared" si="430"/>
        <v>October, 2016</v>
      </c>
      <c r="C1723" s="12" t="str">
        <f t="shared" si="431"/>
        <v>October, 2016´</v>
      </c>
      <c r="D1723" s="3" t="s">
        <v>37</v>
      </c>
      <c r="E1723" s="9" t="s">
        <v>1941</v>
      </c>
      <c r="F1723" s="3" t="s">
        <v>20</v>
      </c>
      <c r="G1723" s="3" t="s">
        <v>579</v>
      </c>
      <c r="H1723" s="3" t="s">
        <v>28</v>
      </c>
      <c r="I1723" s="3" t="s">
        <v>21</v>
      </c>
      <c r="J1723" s="3" t="s">
        <v>29</v>
      </c>
      <c r="K1723" s="3" t="s">
        <v>508</v>
      </c>
      <c r="L1723" s="4">
        <v>167679.99</v>
      </c>
      <c r="M1723" s="4">
        <v>167.68</v>
      </c>
      <c r="N1723" s="4">
        <v>1669000</v>
      </c>
      <c r="O1723">
        <f t="shared" si="437"/>
        <v>9.9534834180273997</v>
      </c>
      <c r="P1723" t="str">
        <f t="shared" ref="P1723:P1724" si="448">IF(ISNUMBER(SEARCH("CLORPIRIFOS",K1723)),"Chlorpyrifos",IF(ISNUMBER(SEARCH("TEBUCONAZOLE",K1723)),"Tebuconazole",IF(ISNUMBER(SEARCH("ACID",K1723)),"2,4-Dichlorophenoxyacetic acid",IF(ISNUMBER(SEARCH("ACETAMIPRID",K1723)),"Acetamiprid",IF(ISNUMBER(SEARCH("NUFURON",K1723)),"Metsulfuron",IF(ISNUMBER(SEARCH("MONOISOPROPYLAMINE",K1723)),"Isopropylamine","FIX IT"))))))</f>
        <v>2,4-Dichlorophenoxyacetic acid</v>
      </c>
      <c r="Q1723" t="str">
        <f>VLOOKUP(P1723,[1]Sheet1!$A$1:$C$40,2,FALSE)</f>
        <v>2,4 D</v>
      </c>
      <c r="R1723" t="str">
        <f>VLOOKUP(P1723,[1]Sheet1!$A$1:$C$40,3,FALSE)</f>
        <v>Herbicide</v>
      </c>
    </row>
    <row r="1724" spans="1:18" ht="22" customHeight="1" x14ac:dyDescent="0.3">
      <c r="A1724" s="5">
        <v>42649</v>
      </c>
      <c r="B1724" s="12" t="str">
        <f t="shared" si="430"/>
        <v>October, 2016</v>
      </c>
      <c r="C1724" s="12" t="str">
        <f t="shared" si="431"/>
        <v>October, 2016´</v>
      </c>
      <c r="D1724" s="6" t="s">
        <v>37</v>
      </c>
      <c r="E1724" s="13" t="s">
        <v>1941</v>
      </c>
      <c r="F1724" s="6" t="s">
        <v>20</v>
      </c>
      <c r="G1724" s="6" t="s">
        <v>579</v>
      </c>
      <c r="H1724" s="6" t="s">
        <v>28</v>
      </c>
      <c r="I1724" s="6" t="s">
        <v>21</v>
      </c>
      <c r="J1724" s="6" t="s">
        <v>29</v>
      </c>
      <c r="K1724" s="6" t="s">
        <v>1446</v>
      </c>
      <c r="L1724" s="7">
        <v>163679.99</v>
      </c>
      <c r="M1724" s="7">
        <v>163.68</v>
      </c>
      <c r="N1724" s="7">
        <v>1629000</v>
      </c>
      <c r="O1724">
        <f t="shared" si="437"/>
        <v>9.9523466490925383</v>
      </c>
      <c r="P1724" t="str">
        <f t="shared" si="448"/>
        <v>2,4-Dichlorophenoxyacetic acid</v>
      </c>
      <c r="Q1724" t="str">
        <f>VLOOKUP(P1724,[1]Sheet1!$A$1:$C$40,2,FALSE)</f>
        <v>2,4 D</v>
      </c>
      <c r="R1724" t="str">
        <f>VLOOKUP(P1724,[1]Sheet1!$A$1:$C$40,3,FALSE)</f>
        <v>Herbicide</v>
      </c>
    </row>
    <row r="1725" spans="1:18" ht="22" customHeight="1" x14ac:dyDescent="0.3">
      <c r="A1725" s="2">
        <v>42648</v>
      </c>
      <c r="B1725" s="12" t="str">
        <f t="shared" si="430"/>
        <v>October, 2016</v>
      </c>
      <c r="C1725" s="12" t="str">
        <f t="shared" si="431"/>
        <v>October, 2016´</v>
      </c>
      <c r="D1725" s="3" t="s">
        <v>37</v>
      </c>
      <c r="E1725" s="9" t="s">
        <v>1941</v>
      </c>
      <c r="F1725" s="3" t="s">
        <v>20</v>
      </c>
      <c r="G1725" s="3" t="s">
        <v>1307</v>
      </c>
      <c r="H1725" s="3" t="s">
        <v>73</v>
      </c>
      <c r="I1725" s="3" t="s">
        <v>21</v>
      </c>
      <c r="J1725" s="3" t="s">
        <v>1308</v>
      </c>
      <c r="K1725" s="3" t="s">
        <v>1447</v>
      </c>
      <c r="L1725" s="4">
        <v>59656</v>
      </c>
      <c r="M1725" s="4">
        <v>59.66</v>
      </c>
      <c r="N1725" s="4">
        <v>44200</v>
      </c>
      <c r="O1725">
        <f t="shared" si="437"/>
        <v>0.74091457690760354</v>
      </c>
      <c r="P1725" s="11" t="s">
        <v>1933</v>
      </c>
      <c r="Q1725" t="str">
        <f>VLOOKUP(P1725,[1]Sheet1!$A$1:$C$40,2,FALSE)</f>
        <v>Not Identified</v>
      </c>
      <c r="R1725" t="str">
        <f>VLOOKUP(P1725,[1]Sheet1!$A$1:$C$40,3,FALSE)</f>
        <v>General Chemical</v>
      </c>
    </row>
    <row r="1726" spans="1:18" ht="22" customHeight="1" x14ac:dyDescent="0.3">
      <c r="A1726" s="5">
        <v>42646</v>
      </c>
      <c r="B1726" s="12" t="str">
        <f t="shared" si="430"/>
        <v>October, 2016</v>
      </c>
      <c r="C1726" s="12" t="str">
        <f t="shared" si="431"/>
        <v>October, 2016´</v>
      </c>
      <c r="D1726" s="6" t="s">
        <v>37</v>
      </c>
      <c r="E1726" s="13" t="s">
        <v>1941</v>
      </c>
      <c r="F1726" s="6" t="s">
        <v>408</v>
      </c>
      <c r="G1726" s="6" t="s">
        <v>242</v>
      </c>
      <c r="H1726" s="6" t="s">
        <v>243</v>
      </c>
      <c r="I1726" s="6" t="s">
        <v>15</v>
      </c>
      <c r="J1726" s="6" t="s">
        <v>244</v>
      </c>
      <c r="K1726" s="6" t="s">
        <v>1448</v>
      </c>
      <c r="L1726" s="7">
        <v>162539.99</v>
      </c>
      <c r="M1726" s="7">
        <v>162.54</v>
      </c>
      <c r="N1726" s="7">
        <v>1008000</v>
      </c>
      <c r="O1726">
        <f t="shared" si="437"/>
        <v>6.2015507691368752</v>
      </c>
      <c r="P1726" s="11" t="str">
        <f t="shared" ref="P1726" si="449">IF(ISNUMBER(SEARCH("NUFOSATE",K1726)),"Glyphosate",IF(ISNUMBER(SEARCH("HALOXYFOP",K1726)),"Haloxyfop - P",IF(ISNUMBER(SEARCH("AZOXYSTROBIN",K1726)),"Azoxystrobin",IF(ISNUMBER(SEARCH("ETHEPHON",K1726)),"Ethephon",IF(ISNUMBER(SEARCH("KROMO",K1726)),"Clorimuron",IF(ISNUMBER(SEARCH("MAESTRO",K1726)),"3,5-dibromo-4-hydroxybenzonitrile",))))))</f>
        <v>Glyphosate</v>
      </c>
      <c r="Q1726" t="str">
        <f>VLOOKUP(P1726,[1]Sheet1!$A$1:$C$40,2,FALSE)</f>
        <v>Nufosate</v>
      </c>
      <c r="R1726" t="str">
        <f>VLOOKUP(P1726,[1]Sheet1!$A$1:$C$40,3,FALSE)</f>
        <v>Herbicide</v>
      </c>
    </row>
    <row r="1727" spans="1:18" ht="22" customHeight="1" x14ac:dyDescent="0.3">
      <c r="A1727" s="2">
        <v>42644</v>
      </c>
      <c r="B1727" s="12" t="str">
        <f t="shared" si="430"/>
        <v>October, 2016</v>
      </c>
      <c r="C1727" s="12" t="str">
        <f t="shared" si="431"/>
        <v>October, 2016´</v>
      </c>
      <c r="D1727" s="3" t="s">
        <v>37</v>
      </c>
      <c r="E1727" s="9" t="s">
        <v>1941</v>
      </c>
      <c r="F1727" s="3" t="s">
        <v>20</v>
      </c>
      <c r="G1727" s="3" t="s">
        <v>171</v>
      </c>
      <c r="H1727" s="3" t="s">
        <v>34</v>
      </c>
      <c r="I1727" s="3" t="s">
        <v>21</v>
      </c>
      <c r="J1727" s="3" t="s">
        <v>201</v>
      </c>
      <c r="K1727" s="3" t="s">
        <v>1449</v>
      </c>
      <c r="L1727" s="4">
        <v>22992</v>
      </c>
      <c r="M1727" s="4">
        <v>22.99</v>
      </c>
      <c r="N1727" s="4">
        <v>572000</v>
      </c>
      <c r="O1727">
        <f t="shared" si="437"/>
        <v>24.878218510786361</v>
      </c>
      <c r="P1727" t="str">
        <f t="shared" si="438"/>
        <v>Imidacloprid</v>
      </c>
      <c r="Q1727" t="str">
        <f>VLOOKUP(P1727,[1]Sheet1!$A$1:$C$40,2,FALSE)</f>
        <v>Nuprid</v>
      </c>
      <c r="R1727" t="str">
        <f>VLOOKUP(P1727,[1]Sheet1!$A$1:$C$40,3,FALSE)</f>
        <v>Insecticide</v>
      </c>
    </row>
    <row r="1728" spans="1:18" ht="22" customHeight="1" x14ac:dyDescent="0.3">
      <c r="A1728" s="5">
        <v>42644</v>
      </c>
      <c r="B1728" s="12" t="str">
        <f t="shared" si="430"/>
        <v>October, 2016</v>
      </c>
      <c r="C1728" s="12" t="str">
        <f t="shared" si="431"/>
        <v>October, 2016´</v>
      </c>
      <c r="D1728" s="6" t="s">
        <v>37</v>
      </c>
      <c r="E1728" s="13" t="s">
        <v>1941</v>
      </c>
      <c r="F1728" s="6" t="s">
        <v>20</v>
      </c>
      <c r="G1728" s="6" t="s">
        <v>171</v>
      </c>
      <c r="H1728" s="6" t="s">
        <v>34</v>
      </c>
      <c r="I1728" s="6" t="s">
        <v>21</v>
      </c>
      <c r="J1728" s="6" t="s">
        <v>201</v>
      </c>
      <c r="K1728" s="6" t="s">
        <v>1449</v>
      </c>
      <c r="L1728" s="7">
        <v>22992</v>
      </c>
      <c r="M1728" s="7">
        <v>22.99</v>
      </c>
      <c r="N1728" s="7">
        <v>572000</v>
      </c>
      <c r="O1728">
        <f t="shared" si="437"/>
        <v>24.878218510786361</v>
      </c>
      <c r="P1728" t="str">
        <f t="shared" si="438"/>
        <v>Imidacloprid</v>
      </c>
      <c r="Q1728" t="str">
        <f>VLOOKUP(P1728,[1]Sheet1!$A$1:$C$40,2,FALSE)</f>
        <v>Nuprid</v>
      </c>
      <c r="R1728" t="str">
        <f>VLOOKUP(P1728,[1]Sheet1!$A$1:$C$40,3,FALSE)</f>
        <v>Insecticide</v>
      </c>
    </row>
    <row r="1729" spans="1:18" ht="22" customHeight="1" x14ac:dyDescent="0.3">
      <c r="A1729" s="2">
        <v>42644</v>
      </c>
      <c r="B1729" s="12" t="str">
        <f t="shared" si="430"/>
        <v>October, 2016</v>
      </c>
      <c r="C1729" s="12" t="str">
        <f t="shared" si="431"/>
        <v>October, 2016´</v>
      </c>
      <c r="D1729" s="3" t="s">
        <v>37</v>
      </c>
      <c r="E1729" s="9" t="s">
        <v>1941</v>
      </c>
      <c r="F1729" s="3" t="s">
        <v>20</v>
      </c>
      <c r="G1729" s="3" t="s">
        <v>171</v>
      </c>
      <c r="H1729" s="3" t="s">
        <v>34</v>
      </c>
      <c r="I1729" s="3" t="s">
        <v>21</v>
      </c>
      <c r="J1729" s="3" t="s">
        <v>201</v>
      </c>
      <c r="K1729" s="3" t="s">
        <v>1449</v>
      </c>
      <c r="L1729" s="4">
        <v>22992</v>
      </c>
      <c r="M1729" s="4">
        <v>22.99</v>
      </c>
      <c r="N1729" s="4">
        <v>572000</v>
      </c>
      <c r="O1729">
        <f t="shared" si="437"/>
        <v>24.878218510786361</v>
      </c>
      <c r="P1729" t="str">
        <f t="shared" si="438"/>
        <v>Imidacloprid</v>
      </c>
      <c r="Q1729" t="str">
        <f>VLOOKUP(P1729,[1]Sheet1!$A$1:$C$40,2,FALSE)</f>
        <v>Nuprid</v>
      </c>
      <c r="R1729" t="str">
        <f>VLOOKUP(P1729,[1]Sheet1!$A$1:$C$40,3,FALSE)</f>
        <v>Insecticide</v>
      </c>
    </row>
    <row r="1730" spans="1:18" ht="22" customHeight="1" x14ac:dyDescent="0.3">
      <c r="A1730" s="5">
        <v>42644</v>
      </c>
      <c r="B1730" s="12" t="str">
        <f t="shared" si="430"/>
        <v>October, 2016</v>
      </c>
      <c r="C1730" s="12" t="str">
        <f t="shared" si="431"/>
        <v>October, 2016´</v>
      </c>
      <c r="D1730" s="6" t="s">
        <v>37</v>
      </c>
      <c r="E1730" s="13" t="s">
        <v>1941</v>
      </c>
      <c r="F1730" s="6" t="s">
        <v>20</v>
      </c>
      <c r="G1730" s="6" t="s">
        <v>171</v>
      </c>
      <c r="H1730" s="6" t="s">
        <v>34</v>
      </c>
      <c r="I1730" s="6" t="s">
        <v>21</v>
      </c>
      <c r="J1730" s="6" t="s">
        <v>201</v>
      </c>
      <c r="K1730" s="6" t="s">
        <v>1450</v>
      </c>
      <c r="L1730" s="7">
        <v>22992</v>
      </c>
      <c r="M1730" s="7">
        <v>22.99</v>
      </c>
      <c r="N1730" s="7">
        <v>572000</v>
      </c>
      <c r="O1730">
        <f t="shared" si="437"/>
        <v>24.878218510786361</v>
      </c>
      <c r="P1730" t="str">
        <f t="shared" si="438"/>
        <v>Imidacloprid</v>
      </c>
      <c r="Q1730" t="str">
        <f>VLOOKUP(P1730,[1]Sheet1!$A$1:$C$40,2,FALSE)</f>
        <v>Nuprid</v>
      </c>
      <c r="R1730" t="str">
        <f>VLOOKUP(P1730,[1]Sheet1!$A$1:$C$40,3,FALSE)</f>
        <v>Insecticide</v>
      </c>
    </row>
    <row r="1731" spans="1:18" ht="22" customHeight="1" x14ac:dyDescent="0.3">
      <c r="A1731" s="2">
        <v>42644</v>
      </c>
      <c r="B1731" s="12" t="str">
        <f t="shared" ref="B1731:B1794" si="450">TEXT(A1731,"MMMM, YYYY")</f>
        <v>October, 2016</v>
      </c>
      <c r="C1731" s="12" t="str">
        <f t="shared" ref="C1731:C1794" si="451">B1731&amp;"´"</f>
        <v>October, 2016´</v>
      </c>
      <c r="D1731" s="3" t="s">
        <v>37</v>
      </c>
      <c r="E1731" s="9" t="s">
        <v>1941</v>
      </c>
      <c r="F1731" s="3" t="s">
        <v>20</v>
      </c>
      <c r="G1731" s="3" t="s">
        <v>171</v>
      </c>
      <c r="H1731" s="3" t="s">
        <v>34</v>
      </c>
      <c r="I1731" s="3" t="s">
        <v>21</v>
      </c>
      <c r="J1731" s="3" t="s">
        <v>201</v>
      </c>
      <c r="K1731" s="3" t="s">
        <v>1449</v>
      </c>
      <c r="L1731" s="4">
        <v>22992</v>
      </c>
      <c r="M1731" s="4">
        <v>22.99</v>
      </c>
      <c r="N1731" s="4">
        <v>572000</v>
      </c>
      <c r="O1731">
        <f t="shared" si="437"/>
        <v>24.878218510786361</v>
      </c>
      <c r="P1731" t="str">
        <f t="shared" si="438"/>
        <v>Imidacloprid</v>
      </c>
      <c r="Q1731" t="str">
        <f>VLOOKUP(P1731,[1]Sheet1!$A$1:$C$40,2,FALSE)</f>
        <v>Nuprid</v>
      </c>
      <c r="R1731" t="str">
        <f>VLOOKUP(P1731,[1]Sheet1!$A$1:$C$40,3,FALSE)</f>
        <v>Insecticide</v>
      </c>
    </row>
    <row r="1732" spans="1:18" ht="22" customHeight="1" x14ac:dyDescent="0.3">
      <c r="A1732" s="5">
        <v>42642</v>
      </c>
      <c r="B1732" s="12" t="str">
        <f t="shared" si="450"/>
        <v>September, 2016</v>
      </c>
      <c r="C1732" s="12" t="str">
        <f t="shared" si="451"/>
        <v>September, 2016´</v>
      </c>
      <c r="D1732" s="6" t="s">
        <v>37</v>
      </c>
      <c r="E1732" s="13" t="s">
        <v>1941</v>
      </c>
      <c r="F1732" s="6" t="s">
        <v>1396</v>
      </c>
      <c r="G1732" s="6" t="s">
        <v>38</v>
      </c>
      <c r="H1732" s="6" t="s">
        <v>39</v>
      </c>
      <c r="I1732" s="6" t="s">
        <v>15</v>
      </c>
      <c r="J1732" s="6" t="s">
        <v>201</v>
      </c>
      <c r="K1732" s="6" t="s">
        <v>1451</v>
      </c>
      <c r="L1732" s="7">
        <v>48100</v>
      </c>
      <c r="M1732" s="7">
        <v>48.1</v>
      </c>
      <c r="N1732" s="7">
        <v>1179000</v>
      </c>
      <c r="O1732">
        <f t="shared" si="437"/>
        <v>24.511434511434512</v>
      </c>
      <c r="P1732" t="str">
        <f t="shared" si="438"/>
        <v>Imidacloprid</v>
      </c>
      <c r="Q1732" t="str">
        <f>VLOOKUP(P1732,[1]Sheet1!$A$1:$C$40,2,FALSE)</f>
        <v>Nuprid</v>
      </c>
      <c r="R1732" t="str">
        <f>VLOOKUP(P1732,[1]Sheet1!$A$1:$C$40,3,FALSE)</f>
        <v>Insecticide</v>
      </c>
    </row>
    <row r="1733" spans="1:18" ht="22" customHeight="1" x14ac:dyDescent="0.3">
      <c r="A1733" s="2">
        <v>42642</v>
      </c>
      <c r="B1733" s="12" t="str">
        <f t="shared" si="450"/>
        <v>September, 2016</v>
      </c>
      <c r="C1733" s="12" t="str">
        <f t="shared" si="451"/>
        <v>September, 2016´</v>
      </c>
      <c r="D1733" s="3" t="s">
        <v>37</v>
      </c>
      <c r="E1733" s="9" t="s">
        <v>1941</v>
      </c>
      <c r="F1733" s="3" t="s">
        <v>20</v>
      </c>
      <c r="G1733" s="3" t="s">
        <v>80</v>
      </c>
      <c r="H1733" s="3" t="s">
        <v>81</v>
      </c>
      <c r="I1733" s="3" t="s">
        <v>21</v>
      </c>
      <c r="J1733" s="3" t="s">
        <v>82</v>
      </c>
      <c r="K1733" s="3" t="s">
        <v>1452</v>
      </c>
      <c r="L1733" s="4">
        <v>113000</v>
      </c>
      <c r="M1733" s="4">
        <v>113</v>
      </c>
      <c r="N1733" s="4">
        <v>390000</v>
      </c>
      <c r="O1733">
        <f t="shared" si="437"/>
        <v>3.4513274336283186</v>
      </c>
      <c r="P1733" t="str">
        <f>IF(ISNUMBER(SEARCH("TRITON",K1733)),"Surfactant",IF(ISNUMBER(SEARCH("DIMETHYLAMINE",K1733)),"Dimethylamine",IF(ISNUMBER(SEARCH("FLUAZINAN",K1733)),"Fluazinan","FIX IT")))</f>
        <v>Dimethylamine</v>
      </c>
      <c r="Q1733" t="str">
        <f>VLOOKUP(P1733,[1]Sheet1!$A$1:$C$40,2,FALSE)</f>
        <v>Not Identified</v>
      </c>
      <c r="R1733" t="str">
        <f>VLOOKUP(P1733,[1]Sheet1!$A$1:$C$40,3,FALSE)</f>
        <v>General Chemical</v>
      </c>
    </row>
    <row r="1734" spans="1:18" ht="22" customHeight="1" x14ac:dyDescent="0.3">
      <c r="A1734" s="5">
        <v>42642</v>
      </c>
      <c r="B1734" s="12" t="str">
        <f t="shared" si="450"/>
        <v>September, 2016</v>
      </c>
      <c r="C1734" s="12" t="str">
        <f t="shared" si="451"/>
        <v>September, 2016´</v>
      </c>
      <c r="D1734" s="6" t="s">
        <v>37</v>
      </c>
      <c r="E1734" s="13" t="s">
        <v>1941</v>
      </c>
      <c r="F1734" s="6" t="s">
        <v>1396</v>
      </c>
      <c r="G1734" s="6" t="s">
        <v>579</v>
      </c>
      <c r="H1734" s="6" t="s">
        <v>28</v>
      </c>
      <c r="I1734" s="6" t="s">
        <v>21</v>
      </c>
      <c r="J1734" s="6" t="s">
        <v>29</v>
      </c>
      <c r="K1734" s="6" t="s">
        <v>1453</v>
      </c>
      <c r="L1734" s="7">
        <v>163679.99</v>
      </c>
      <c r="M1734" s="7">
        <v>163.68</v>
      </c>
      <c r="N1734" s="7">
        <v>1693000</v>
      </c>
      <c r="O1734">
        <f t="shared" si="437"/>
        <v>10.343353515600777</v>
      </c>
      <c r="P1734" t="str">
        <f t="shared" ref="P1734:P1737" si="452">IF(ISNUMBER(SEARCH("CLORPIRIFOS",K1734)),"Chlorpyrifos",IF(ISNUMBER(SEARCH("TEBUCONAZOLE",K1734)),"Tebuconazole",IF(ISNUMBER(SEARCH("ACID",K1734)),"2,4-Dichlorophenoxyacetic acid",IF(ISNUMBER(SEARCH("ACETAMIPRID",K1734)),"Acetamiprid",IF(ISNUMBER(SEARCH("NUFURON",K1734)),"Metsulfuron",IF(ISNUMBER(SEARCH("MONOISOPROPYLAMINE",K1734)),"Isopropylamine","FIX IT"))))))</f>
        <v>2,4-Dichlorophenoxyacetic acid</v>
      </c>
      <c r="Q1734" t="str">
        <f>VLOOKUP(P1734,[1]Sheet1!$A$1:$C$40,2,FALSE)</f>
        <v>2,4 D</v>
      </c>
      <c r="R1734" t="str">
        <f>VLOOKUP(P1734,[1]Sheet1!$A$1:$C$40,3,FALSE)</f>
        <v>Herbicide</v>
      </c>
    </row>
    <row r="1735" spans="1:18" ht="22" customHeight="1" x14ac:dyDescent="0.3">
      <c r="A1735" s="5">
        <v>42642</v>
      </c>
      <c r="B1735" s="12" t="str">
        <f t="shared" si="450"/>
        <v>September, 2016</v>
      </c>
      <c r="C1735" s="12" t="str">
        <f t="shared" si="451"/>
        <v>September, 2016´</v>
      </c>
      <c r="D1735" s="6" t="s">
        <v>37</v>
      </c>
      <c r="E1735" s="9" t="s">
        <v>1941</v>
      </c>
      <c r="F1735" s="6" t="s">
        <v>20</v>
      </c>
      <c r="G1735" s="6" t="s">
        <v>579</v>
      </c>
      <c r="H1735" s="6" t="s">
        <v>28</v>
      </c>
      <c r="I1735" s="6" t="s">
        <v>21</v>
      </c>
      <c r="J1735" s="6" t="s">
        <v>29</v>
      </c>
      <c r="K1735" s="6" t="s">
        <v>548</v>
      </c>
      <c r="L1735" s="7">
        <v>122760</v>
      </c>
      <c r="M1735" s="7">
        <v>122.76</v>
      </c>
      <c r="N1735" s="7">
        <v>1270000</v>
      </c>
      <c r="O1735">
        <f t="shared" si="437"/>
        <v>10.345389377647443</v>
      </c>
      <c r="P1735" t="str">
        <f t="shared" si="452"/>
        <v>2,4-Dichlorophenoxyacetic acid</v>
      </c>
      <c r="Q1735" t="str">
        <f>VLOOKUP(P1735,[1]Sheet1!$A$1:$C$40,2,FALSE)</f>
        <v>2,4 D</v>
      </c>
      <c r="R1735" t="str">
        <f>VLOOKUP(P1735,[1]Sheet1!$A$1:$C$40,3,FALSE)</f>
        <v>Herbicide</v>
      </c>
    </row>
    <row r="1736" spans="1:18" ht="22" customHeight="1" x14ac:dyDescent="0.3">
      <c r="A1736" s="2">
        <v>42641</v>
      </c>
      <c r="B1736" s="12" t="str">
        <f t="shared" si="450"/>
        <v>September, 2016</v>
      </c>
      <c r="C1736" s="12" t="str">
        <f t="shared" si="451"/>
        <v>September, 2016´</v>
      </c>
      <c r="D1736" s="3" t="s">
        <v>37</v>
      </c>
      <c r="E1736" s="13" t="s">
        <v>1941</v>
      </c>
      <c r="F1736" s="3" t="s">
        <v>20</v>
      </c>
      <c r="G1736" s="3" t="s">
        <v>449</v>
      </c>
      <c r="H1736" s="3" t="s">
        <v>73</v>
      </c>
      <c r="I1736" s="3" t="s">
        <v>21</v>
      </c>
      <c r="J1736" s="3" t="s">
        <v>102</v>
      </c>
      <c r="K1736" s="3" t="s">
        <v>1454</v>
      </c>
      <c r="L1736" s="4">
        <v>115510</v>
      </c>
      <c r="M1736" s="4">
        <v>115.51</v>
      </c>
      <c r="N1736" s="4">
        <v>471000</v>
      </c>
      <c r="O1736">
        <f t="shared" si="437"/>
        <v>4.0775690416414161</v>
      </c>
      <c r="P1736" t="str">
        <f t="shared" si="452"/>
        <v>Isopropylamine</v>
      </c>
      <c r="Q1736" t="str">
        <f>VLOOKUP(P1736,[1]Sheet1!$A$1:$C$40,2,FALSE)</f>
        <v>Not Identified</v>
      </c>
      <c r="R1736" t="str">
        <f>VLOOKUP(P1736,[1]Sheet1!$A$1:$C$40,3,FALSE)</f>
        <v>General Chemical</v>
      </c>
    </row>
    <row r="1737" spans="1:18" ht="22" customHeight="1" x14ac:dyDescent="0.3">
      <c r="A1737" s="5">
        <v>42641</v>
      </c>
      <c r="B1737" s="12" t="str">
        <f t="shared" si="450"/>
        <v>September, 2016</v>
      </c>
      <c r="C1737" s="12" t="str">
        <f t="shared" si="451"/>
        <v>September, 2016´</v>
      </c>
      <c r="D1737" s="6" t="s">
        <v>37</v>
      </c>
      <c r="E1737" s="9" t="s">
        <v>1941</v>
      </c>
      <c r="F1737" s="6" t="s">
        <v>20</v>
      </c>
      <c r="G1737" s="6" t="s">
        <v>449</v>
      </c>
      <c r="H1737" s="6" t="s">
        <v>73</v>
      </c>
      <c r="I1737" s="6" t="s">
        <v>21</v>
      </c>
      <c r="J1737" s="6" t="s">
        <v>102</v>
      </c>
      <c r="K1737" s="6" t="s">
        <v>1454</v>
      </c>
      <c r="L1737" s="7">
        <v>115409</v>
      </c>
      <c r="M1737" s="7">
        <v>115.41</v>
      </c>
      <c r="N1737" s="7">
        <v>471000</v>
      </c>
      <c r="O1737">
        <f t="shared" si="437"/>
        <v>4.0811375196041899</v>
      </c>
      <c r="P1737" t="str">
        <f t="shared" si="452"/>
        <v>Isopropylamine</v>
      </c>
      <c r="Q1737" t="str">
        <f>VLOOKUP(P1737,[1]Sheet1!$A$1:$C$40,2,FALSE)</f>
        <v>Not Identified</v>
      </c>
      <c r="R1737" t="str">
        <f>VLOOKUP(P1737,[1]Sheet1!$A$1:$C$40,3,FALSE)</f>
        <v>General Chemical</v>
      </c>
    </row>
    <row r="1738" spans="1:18" ht="22" customHeight="1" x14ac:dyDescent="0.3">
      <c r="A1738" s="2">
        <v>42640</v>
      </c>
      <c r="B1738" s="12" t="str">
        <f t="shared" si="450"/>
        <v>September, 2016</v>
      </c>
      <c r="C1738" s="12" t="str">
        <f t="shared" si="451"/>
        <v>September, 2016´</v>
      </c>
      <c r="D1738" s="3" t="s">
        <v>37</v>
      </c>
      <c r="E1738" s="13" t="s">
        <v>1941</v>
      </c>
      <c r="F1738" s="3" t="s">
        <v>1325</v>
      </c>
      <c r="G1738" s="3" t="s">
        <v>203</v>
      </c>
      <c r="H1738" s="3" t="s">
        <v>39</v>
      </c>
      <c r="I1738" s="3" t="s">
        <v>15</v>
      </c>
      <c r="J1738" s="3" t="s">
        <v>626</v>
      </c>
      <c r="K1738" s="3" t="s">
        <v>1455</v>
      </c>
      <c r="L1738" s="4">
        <v>16560</v>
      </c>
      <c r="M1738" s="4">
        <v>16.559999999999999</v>
      </c>
      <c r="N1738" s="4">
        <v>199000</v>
      </c>
      <c r="O1738">
        <f t="shared" si="437"/>
        <v>12.016908212560386</v>
      </c>
      <c r="P1738" t="str">
        <f t="shared" ref="P1738:P1739" si="453">IF(ISNUMBER(SEARCH("CIPERMET",K1738)),"Cypermethrin",IF(ISNUMBER(SEARCH("MANFIL",K1738)),"Mancozeb",IF(ISNUMBER(SEARCH("ISOPROPYLAMINE",K1738)),"Isopropylamine",IF(ISNUMBER(SEARCH("CARBENDAZIN",K1738)),"Carbendazin",IF(ISNUMBER(SEARCH("CHLORPYRIFOS",K1738)),"Chlorpyrifos","FIX IT")))))</f>
        <v>Mancozeb</v>
      </c>
      <c r="Q1738" t="str">
        <f>VLOOKUP(P1738,[1]Sheet1!$A$1:$C$40,2,FALSE)</f>
        <v>Manfill 800 WP</v>
      </c>
      <c r="R1738" t="str">
        <f>VLOOKUP(P1738,[1]Sheet1!$A$1:$C$40,3,FALSE)</f>
        <v>Fungicide</v>
      </c>
    </row>
    <row r="1739" spans="1:18" ht="22" customHeight="1" x14ac:dyDescent="0.3">
      <c r="A1739" s="5">
        <v>42640</v>
      </c>
      <c r="B1739" s="12" t="str">
        <f t="shared" si="450"/>
        <v>September, 2016</v>
      </c>
      <c r="C1739" s="12" t="str">
        <f t="shared" si="451"/>
        <v>September, 2016´</v>
      </c>
      <c r="D1739" s="6" t="s">
        <v>37</v>
      </c>
      <c r="E1739" s="9" t="s">
        <v>1941</v>
      </c>
      <c r="F1739" s="6" t="s">
        <v>408</v>
      </c>
      <c r="G1739" s="6" t="s">
        <v>203</v>
      </c>
      <c r="H1739" s="6" t="s">
        <v>39</v>
      </c>
      <c r="I1739" s="6" t="s">
        <v>15</v>
      </c>
      <c r="J1739" s="6" t="s">
        <v>626</v>
      </c>
      <c r="K1739" s="6" t="s">
        <v>1456</v>
      </c>
      <c r="L1739" s="7">
        <v>148800</v>
      </c>
      <c r="M1739" s="7">
        <v>148.80000000000001</v>
      </c>
      <c r="N1739" s="7">
        <v>1786000</v>
      </c>
      <c r="O1739">
        <f t="shared" si="437"/>
        <v>12.00268817204301</v>
      </c>
      <c r="P1739" t="str">
        <f t="shared" si="453"/>
        <v>Mancozeb</v>
      </c>
      <c r="Q1739" t="str">
        <f>VLOOKUP(P1739,[1]Sheet1!$A$1:$C$40,2,FALSE)</f>
        <v>Manfill 800 WP</v>
      </c>
      <c r="R1739" t="str">
        <f>VLOOKUP(P1739,[1]Sheet1!$A$1:$C$40,3,FALSE)</f>
        <v>Fungicide</v>
      </c>
    </row>
    <row r="1740" spans="1:18" ht="22" customHeight="1" x14ac:dyDescent="0.3">
      <c r="A1740" s="2">
        <v>42638</v>
      </c>
      <c r="B1740" s="12" t="str">
        <f t="shared" si="450"/>
        <v>September, 2016</v>
      </c>
      <c r="C1740" s="12" t="str">
        <f t="shared" si="451"/>
        <v>September, 2016´</v>
      </c>
      <c r="D1740" s="3" t="s">
        <v>37</v>
      </c>
      <c r="E1740" s="13" t="s">
        <v>1941</v>
      </c>
      <c r="F1740" s="3" t="s">
        <v>20</v>
      </c>
      <c r="G1740" s="3" t="s">
        <v>449</v>
      </c>
      <c r="H1740" s="3" t="s">
        <v>73</v>
      </c>
      <c r="I1740" s="3" t="s">
        <v>21</v>
      </c>
      <c r="J1740" s="3" t="s">
        <v>1457</v>
      </c>
      <c r="K1740" s="3" t="s">
        <v>1458</v>
      </c>
      <c r="L1740" s="4">
        <v>58677</v>
      </c>
      <c r="M1740" s="4">
        <v>58.68</v>
      </c>
      <c r="N1740" s="4">
        <v>10100</v>
      </c>
      <c r="O1740">
        <f t="shared" si="437"/>
        <v>0.1721287727729775</v>
      </c>
      <c r="P1740" s="11" t="s">
        <v>1933</v>
      </c>
      <c r="Q1740" t="str">
        <f>VLOOKUP(P1740,[1]Sheet1!$A$1:$C$40,2,FALSE)</f>
        <v>Not Identified</v>
      </c>
      <c r="R1740" t="str">
        <f>VLOOKUP(P1740,[1]Sheet1!$A$1:$C$40,3,FALSE)</f>
        <v>General Chemical</v>
      </c>
    </row>
    <row r="1741" spans="1:18" ht="22" customHeight="1" x14ac:dyDescent="0.3">
      <c r="A1741" s="5">
        <v>42637</v>
      </c>
      <c r="B1741" s="12" t="str">
        <f t="shared" si="450"/>
        <v>September, 2016</v>
      </c>
      <c r="C1741" s="12" t="str">
        <f t="shared" si="451"/>
        <v>September, 2016´</v>
      </c>
      <c r="D1741" s="6" t="s">
        <v>37</v>
      </c>
      <c r="E1741" s="9" t="s">
        <v>1941</v>
      </c>
      <c r="F1741" s="6" t="s">
        <v>20</v>
      </c>
      <c r="G1741" s="6" t="s">
        <v>171</v>
      </c>
      <c r="H1741" s="6" t="s">
        <v>34</v>
      </c>
      <c r="I1741" s="6" t="s">
        <v>21</v>
      </c>
      <c r="J1741" s="6" t="s">
        <v>201</v>
      </c>
      <c r="K1741" s="6" t="s">
        <v>1459</v>
      </c>
      <c r="L1741" s="7">
        <v>22992</v>
      </c>
      <c r="M1741" s="7">
        <v>22.99</v>
      </c>
      <c r="N1741" s="7">
        <v>564000</v>
      </c>
      <c r="O1741">
        <f t="shared" si="437"/>
        <v>24.530271398747391</v>
      </c>
      <c r="P1741" t="str">
        <f t="shared" si="438"/>
        <v>Imidacloprid</v>
      </c>
      <c r="Q1741" t="str">
        <f>VLOOKUP(P1741,[1]Sheet1!$A$1:$C$40,2,FALSE)</f>
        <v>Nuprid</v>
      </c>
      <c r="R1741" t="str">
        <f>VLOOKUP(P1741,[1]Sheet1!$A$1:$C$40,3,FALSE)</f>
        <v>Insecticide</v>
      </c>
    </row>
    <row r="1742" spans="1:18" ht="22" customHeight="1" x14ac:dyDescent="0.3">
      <c r="A1742" s="2">
        <v>42630</v>
      </c>
      <c r="B1742" s="12" t="str">
        <f t="shared" si="450"/>
        <v>September, 2016</v>
      </c>
      <c r="C1742" s="12" t="str">
        <f t="shared" si="451"/>
        <v>September, 2016´</v>
      </c>
      <c r="D1742" s="3" t="s">
        <v>37</v>
      </c>
      <c r="E1742" s="13" t="s">
        <v>1941</v>
      </c>
      <c r="F1742" s="3" t="s">
        <v>20</v>
      </c>
      <c r="G1742" s="3" t="s">
        <v>649</v>
      </c>
      <c r="H1742" s="3" t="s">
        <v>73</v>
      </c>
      <c r="I1742" s="3" t="s">
        <v>21</v>
      </c>
      <c r="J1742" s="3" t="s">
        <v>77</v>
      </c>
      <c r="K1742" s="3" t="s">
        <v>1460</v>
      </c>
      <c r="L1742" s="4">
        <v>17377</v>
      </c>
      <c r="M1742" s="4">
        <v>17.38</v>
      </c>
      <c r="N1742" s="4">
        <v>40500</v>
      </c>
      <c r="O1742">
        <f t="shared" si="437"/>
        <v>2.3306669735857741</v>
      </c>
      <c r="P1742" t="str">
        <f t="shared" ref="P1742" si="454">IF(ISNUMBER(SEARCH("TRITON",K1742)),"Surfactant",IF(ISNUMBER(SEARCH("DIMETHYLAMINE",K1742)),"Dimethylamine",IF(ISNUMBER(SEARCH("FLUAZINAN",K1742)),"Fluazinan","FIX IT")))</f>
        <v>Surfactant</v>
      </c>
      <c r="Q1742" t="str">
        <f>VLOOKUP(P1742,[1]Sheet1!$A$1:$C$40,2,FALSE)</f>
        <v>Triton</v>
      </c>
      <c r="R1742" t="str">
        <f>VLOOKUP(P1742,[1]Sheet1!$A$1:$C$40,3,FALSE)</f>
        <v>Surfactant</v>
      </c>
    </row>
    <row r="1743" spans="1:18" ht="22" customHeight="1" x14ac:dyDescent="0.3">
      <c r="A1743" s="5">
        <v>42628</v>
      </c>
      <c r="B1743" s="12" t="str">
        <f t="shared" si="450"/>
        <v>September, 2016</v>
      </c>
      <c r="C1743" s="12" t="str">
        <f t="shared" si="451"/>
        <v>September, 2016´</v>
      </c>
      <c r="D1743" s="6" t="s">
        <v>37</v>
      </c>
      <c r="E1743" s="9" t="s">
        <v>1941</v>
      </c>
      <c r="F1743" s="6" t="s">
        <v>20</v>
      </c>
      <c r="G1743" s="6" t="s">
        <v>967</v>
      </c>
      <c r="H1743" s="6" t="s">
        <v>968</v>
      </c>
      <c r="I1743" s="6" t="s">
        <v>21</v>
      </c>
      <c r="J1743" s="6" t="s">
        <v>969</v>
      </c>
      <c r="K1743" s="6" t="s">
        <v>1461</v>
      </c>
      <c r="L1743" s="7">
        <v>52011</v>
      </c>
      <c r="M1743" s="7">
        <v>52.01</v>
      </c>
      <c r="N1743" s="7">
        <v>107000</v>
      </c>
      <c r="O1743">
        <f t="shared" si="437"/>
        <v>2.0572571186864317</v>
      </c>
      <c r="P1743" s="11" t="s">
        <v>1928</v>
      </c>
      <c r="Q1743" t="str">
        <f>VLOOKUP(P1743,[1]Sheet1!$A$1:$C$40,2,FALSE)</f>
        <v>Not Identified</v>
      </c>
      <c r="R1743" t="str">
        <f>VLOOKUP(P1743,[1]Sheet1!$A$1:$C$40,3,FALSE)</f>
        <v>General Chemical</v>
      </c>
    </row>
    <row r="1744" spans="1:18" ht="22" customHeight="1" x14ac:dyDescent="0.3">
      <c r="A1744" s="2">
        <v>42628</v>
      </c>
      <c r="B1744" s="12" t="str">
        <f t="shared" si="450"/>
        <v>September, 2016</v>
      </c>
      <c r="C1744" s="12" t="str">
        <f t="shared" si="451"/>
        <v>September, 2016´</v>
      </c>
      <c r="D1744" s="3" t="s">
        <v>37</v>
      </c>
      <c r="E1744" s="13" t="s">
        <v>1941</v>
      </c>
      <c r="F1744" s="3" t="s">
        <v>20</v>
      </c>
      <c r="G1744" s="3" t="s">
        <v>579</v>
      </c>
      <c r="H1744" s="3" t="s">
        <v>28</v>
      </c>
      <c r="I1744" s="3" t="s">
        <v>21</v>
      </c>
      <c r="J1744" s="3" t="s">
        <v>29</v>
      </c>
      <c r="K1744" s="3" t="s">
        <v>508</v>
      </c>
      <c r="L1744" s="4">
        <v>163679.99</v>
      </c>
      <c r="M1744" s="4">
        <v>163.68</v>
      </c>
      <c r="N1744" s="4">
        <v>1693000</v>
      </c>
      <c r="O1744">
        <f t="shared" si="437"/>
        <v>10.343353515600777</v>
      </c>
      <c r="P1744" t="str">
        <f t="shared" ref="P1744:P1749" si="455">IF(ISNUMBER(SEARCH("CLORPIRIFOS",K1744)),"Chlorpyrifos",IF(ISNUMBER(SEARCH("TEBUCONAZOLE",K1744)),"Tebuconazole",IF(ISNUMBER(SEARCH("ACID",K1744)),"2,4-Dichlorophenoxyacetic acid",IF(ISNUMBER(SEARCH("ACETAMIPRID",K1744)),"Acetamiprid",IF(ISNUMBER(SEARCH("NUFURON",K1744)),"Metsulfuron",IF(ISNUMBER(SEARCH("MONOISOPROPYLAMINE",K1744)),"Isopropylamine","FIX IT"))))))</f>
        <v>2,4-Dichlorophenoxyacetic acid</v>
      </c>
      <c r="Q1744" t="str">
        <f>VLOOKUP(P1744,[1]Sheet1!$A$1:$C$40,2,FALSE)</f>
        <v>2,4 D</v>
      </c>
      <c r="R1744" t="str">
        <f>VLOOKUP(P1744,[1]Sheet1!$A$1:$C$40,3,FALSE)</f>
        <v>Herbicide</v>
      </c>
    </row>
    <row r="1745" spans="1:18" ht="22" customHeight="1" x14ac:dyDescent="0.3">
      <c r="A1745" s="5">
        <v>42628</v>
      </c>
      <c r="B1745" s="12" t="str">
        <f t="shared" si="450"/>
        <v>September, 2016</v>
      </c>
      <c r="C1745" s="12" t="str">
        <f t="shared" si="451"/>
        <v>September, 2016´</v>
      </c>
      <c r="D1745" s="6" t="s">
        <v>37</v>
      </c>
      <c r="E1745" s="9" t="s">
        <v>1941</v>
      </c>
      <c r="F1745" s="6" t="s">
        <v>20</v>
      </c>
      <c r="G1745" s="6" t="s">
        <v>967</v>
      </c>
      <c r="H1745" s="6" t="s">
        <v>968</v>
      </c>
      <c r="I1745" s="6" t="s">
        <v>21</v>
      </c>
      <c r="J1745" s="6" t="s">
        <v>969</v>
      </c>
      <c r="K1745" s="6" t="s">
        <v>1462</v>
      </c>
      <c r="L1745" s="7">
        <v>34674</v>
      </c>
      <c r="M1745" s="7">
        <v>34.67</v>
      </c>
      <c r="N1745" s="7">
        <v>71700</v>
      </c>
      <c r="O1745">
        <f t="shared" si="437"/>
        <v>2.0678318048105209</v>
      </c>
      <c r="P1745" s="11" t="s">
        <v>1928</v>
      </c>
      <c r="Q1745" t="str">
        <f>VLOOKUP(P1745,[1]Sheet1!$A$1:$C$40,2,FALSE)</f>
        <v>Not Identified</v>
      </c>
      <c r="R1745" t="str">
        <f>VLOOKUP(P1745,[1]Sheet1!$A$1:$C$40,3,FALSE)</f>
        <v>General Chemical</v>
      </c>
    </row>
    <row r="1746" spans="1:18" ht="22" customHeight="1" x14ac:dyDescent="0.3">
      <c r="A1746" s="2">
        <v>42627</v>
      </c>
      <c r="B1746" s="12" t="str">
        <f t="shared" si="450"/>
        <v>September, 2016</v>
      </c>
      <c r="C1746" s="12" t="str">
        <f t="shared" si="451"/>
        <v>September, 2016´</v>
      </c>
      <c r="D1746" s="3" t="s">
        <v>37</v>
      </c>
      <c r="E1746" s="13" t="s">
        <v>1941</v>
      </c>
      <c r="F1746" s="3" t="s">
        <v>20</v>
      </c>
      <c r="G1746" s="3" t="s">
        <v>449</v>
      </c>
      <c r="H1746" s="3" t="s">
        <v>73</v>
      </c>
      <c r="I1746" s="3" t="s">
        <v>21</v>
      </c>
      <c r="J1746" s="3" t="s">
        <v>102</v>
      </c>
      <c r="K1746" s="3" t="s">
        <v>1463</v>
      </c>
      <c r="L1746" s="4">
        <v>100995</v>
      </c>
      <c r="M1746" s="4">
        <v>101</v>
      </c>
      <c r="N1746" s="4">
        <v>412000</v>
      </c>
      <c r="O1746">
        <f t="shared" si="437"/>
        <v>4.0794098717758303</v>
      </c>
      <c r="P1746" t="str">
        <f t="shared" si="455"/>
        <v>Isopropylamine</v>
      </c>
      <c r="Q1746" t="str">
        <f>VLOOKUP(P1746,[1]Sheet1!$A$1:$C$40,2,FALSE)</f>
        <v>Not Identified</v>
      </c>
      <c r="R1746" t="str">
        <f>VLOOKUP(P1746,[1]Sheet1!$A$1:$C$40,3,FALSE)</f>
        <v>General Chemical</v>
      </c>
    </row>
    <row r="1747" spans="1:18" ht="22" customHeight="1" x14ac:dyDescent="0.3">
      <c r="A1747" s="5">
        <v>42627</v>
      </c>
      <c r="B1747" s="12" t="str">
        <f t="shared" si="450"/>
        <v>September, 2016</v>
      </c>
      <c r="C1747" s="12" t="str">
        <f t="shared" si="451"/>
        <v>September, 2016´</v>
      </c>
      <c r="D1747" s="6" t="s">
        <v>37</v>
      </c>
      <c r="E1747" s="9" t="s">
        <v>1941</v>
      </c>
      <c r="F1747" s="6" t="s">
        <v>20</v>
      </c>
      <c r="G1747" s="6" t="s">
        <v>449</v>
      </c>
      <c r="H1747" s="6" t="s">
        <v>73</v>
      </c>
      <c r="I1747" s="6" t="s">
        <v>21</v>
      </c>
      <c r="J1747" s="6" t="s">
        <v>102</v>
      </c>
      <c r="K1747" s="6" t="s">
        <v>1464</v>
      </c>
      <c r="L1747" s="7">
        <v>86747</v>
      </c>
      <c r="M1747" s="7">
        <v>86.75</v>
      </c>
      <c r="N1747" s="7">
        <v>354000</v>
      </c>
      <c r="O1747">
        <f t="shared" si="437"/>
        <v>4.0808327665510049</v>
      </c>
      <c r="P1747" t="str">
        <f t="shared" si="455"/>
        <v>Isopropylamine</v>
      </c>
      <c r="Q1747" t="str">
        <f>VLOOKUP(P1747,[1]Sheet1!$A$1:$C$40,2,FALSE)</f>
        <v>Not Identified</v>
      </c>
      <c r="R1747" t="str">
        <f>VLOOKUP(P1747,[1]Sheet1!$A$1:$C$40,3,FALSE)</f>
        <v>General Chemical</v>
      </c>
    </row>
    <row r="1748" spans="1:18" ht="22" customHeight="1" x14ac:dyDescent="0.3">
      <c r="A1748" s="2">
        <v>42627</v>
      </c>
      <c r="B1748" s="12" t="str">
        <f t="shared" si="450"/>
        <v>September, 2016</v>
      </c>
      <c r="C1748" s="12" t="str">
        <f t="shared" si="451"/>
        <v>September, 2016´</v>
      </c>
      <c r="D1748" s="3" t="s">
        <v>37</v>
      </c>
      <c r="E1748" s="13" t="s">
        <v>1941</v>
      </c>
      <c r="F1748" s="3" t="s">
        <v>20</v>
      </c>
      <c r="G1748" s="3" t="s">
        <v>449</v>
      </c>
      <c r="H1748" s="3" t="s">
        <v>73</v>
      </c>
      <c r="I1748" s="3" t="s">
        <v>21</v>
      </c>
      <c r="J1748" s="3" t="s">
        <v>102</v>
      </c>
      <c r="K1748" s="3" t="s">
        <v>1465</v>
      </c>
      <c r="L1748" s="4">
        <v>101114</v>
      </c>
      <c r="M1748" s="4">
        <v>101.11</v>
      </c>
      <c r="N1748" s="4">
        <v>413000</v>
      </c>
      <c r="O1748">
        <f t="shared" si="437"/>
        <v>4.0844986846529663</v>
      </c>
      <c r="P1748" t="str">
        <f t="shared" si="455"/>
        <v>Isopropylamine</v>
      </c>
      <c r="Q1748" t="str">
        <f>VLOOKUP(P1748,[1]Sheet1!$A$1:$C$40,2,FALSE)</f>
        <v>Not Identified</v>
      </c>
      <c r="R1748" t="str">
        <f>VLOOKUP(P1748,[1]Sheet1!$A$1:$C$40,3,FALSE)</f>
        <v>General Chemical</v>
      </c>
    </row>
    <row r="1749" spans="1:18" ht="22" customHeight="1" x14ac:dyDescent="0.3">
      <c r="A1749" s="5">
        <v>42627</v>
      </c>
      <c r="B1749" s="12" t="str">
        <f t="shared" si="450"/>
        <v>September, 2016</v>
      </c>
      <c r="C1749" s="12" t="str">
        <f t="shared" si="451"/>
        <v>September, 2016´</v>
      </c>
      <c r="D1749" s="6" t="s">
        <v>37</v>
      </c>
      <c r="E1749" s="9" t="s">
        <v>1941</v>
      </c>
      <c r="F1749" s="6" t="s">
        <v>20</v>
      </c>
      <c r="G1749" s="6" t="s">
        <v>449</v>
      </c>
      <c r="H1749" s="6" t="s">
        <v>73</v>
      </c>
      <c r="I1749" s="6" t="s">
        <v>21</v>
      </c>
      <c r="J1749" s="6" t="s">
        <v>102</v>
      </c>
      <c r="K1749" s="6" t="s">
        <v>1466</v>
      </c>
      <c r="L1749" s="7">
        <v>86616</v>
      </c>
      <c r="M1749" s="7">
        <v>86.62</v>
      </c>
      <c r="N1749" s="7">
        <v>353000</v>
      </c>
      <c r="O1749">
        <f t="shared" si="437"/>
        <v>4.0754594993996491</v>
      </c>
      <c r="P1749" t="str">
        <f t="shared" si="455"/>
        <v>Isopropylamine</v>
      </c>
      <c r="Q1749" t="str">
        <f>VLOOKUP(P1749,[1]Sheet1!$A$1:$C$40,2,FALSE)</f>
        <v>Not Identified</v>
      </c>
      <c r="R1749" t="str">
        <f>VLOOKUP(P1749,[1]Sheet1!$A$1:$C$40,3,FALSE)</f>
        <v>General Chemical</v>
      </c>
    </row>
    <row r="1750" spans="1:18" ht="22" customHeight="1" x14ac:dyDescent="0.3">
      <c r="A1750" s="2">
        <v>42624</v>
      </c>
      <c r="B1750" s="12" t="str">
        <f t="shared" si="450"/>
        <v>September, 2016</v>
      </c>
      <c r="C1750" s="12" t="str">
        <f t="shared" si="451"/>
        <v>September, 2016´</v>
      </c>
      <c r="D1750" s="3" t="s">
        <v>37</v>
      </c>
      <c r="E1750" s="13" t="s">
        <v>1941</v>
      </c>
      <c r="F1750" s="3" t="s">
        <v>1396</v>
      </c>
      <c r="G1750" s="3" t="s">
        <v>242</v>
      </c>
      <c r="H1750" s="3" t="s">
        <v>243</v>
      </c>
      <c r="I1750" s="3" t="s">
        <v>15</v>
      </c>
      <c r="J1750" s="3" t="s">
        <v>244</v>
      </c>
      <c r="K1750" s="3" t="s">
        <v>1467</v>
      </c>
      <c r="L1750" s="4">
        <v>162539.99</v>
      </c>
      <c r="M1750" s="4">
        <v>162.54</v>
      </c>
      <c r="N1750" s="4">
        <v>640000</v>
      </c>
      <c r="O1750">
        <f t="shared" si="437"/>
        <v>3.9374925518329369</v>
      </c>
      <c r="P1750" s="11" t="str">
        <f>IF(ISNUMBER(SEARCH("NUFOSATE",K1750)),"Glyphosate",IF(ISNUMBER(SEARCH("HALOXYFOP",K1750)),"Haloxyfop - P",IF(ISNUMBER(SEARCH("AZOXYSTROBIN",K1750)),"Azoxystrobin",IF(ISNUMBER(SEARCH("ETHEPHON",K1750)),"Ethephon",IF(ISNUMBER(SEARCH("KROMO",K1750)),"Clorimuron",IF(ISNUMBER(SEARCH("MAESTRO",K1750)),"3,5-dibromo-4-hydroxybenzonitrile",))))))</f>
        <v>Glyphosate</v>
      </c>
      <c r="Q1750" t="str">
        <f>VLOOKUP(P1750,[1]Sheet1!$A$1:$C$40,2,FALSE)</f>
        <v>Nufosate</v>
      </c>
      <c r="R1750" t="str">
        <f>VLOOKUP(P1750,[1]Sheet1!$A$1:$C$40,3,FALSE)</f>
        <v>Herbicide</v>
      </c>
    </row>
    <row r="1751" spans="1:18" ht="22" customHeight="1" x14ac:dyDescent="0.3">
      <c r="A1751" s="5">
        <v>42624</v>
      </c>
      <c r="B1751" s="12" t="str">
        <f t="shared" si="450"/>
        <v>September, 2016</v>
      </c>
      <c r="C1751" s="12" t="str">
        <f t="shared" si="451"/>
        <v>September, 2016´</v>
      </c>
      <c r="D1751" s="6" t="s">
        <v>37</v>
      </c>
      <c r="E1751" s="9" t="s">
        <v>1941</v>
      </c>
      <c r="F1751" s="6" t="s">
        <v>20</v>
      </c>
      <c r="G1751" s="6" t="s">
        <v>649</v>
      </c>
      <c r="H1751" s="6" t="s">
        <v>73</v>
      </c>
      <c r="I1751" s="6" t="s">
        <v>21</v>
      </c>
      <c r="J1751" s="6" t="s">
        <v>77</v>
      </c>
      <c r="K1751" s="6" t="s">
        <v>1468</v>
      </c>
      <c r="L1751" s="7">
        <v>69508</v>
      </c>
      <c r="M1751" s="7">
        <v>69.510000000000005</v>
      </c>
      <c r="N1751" s="7">
        <v>162000</v>
      </c>
      <c r="O1751">
        <f t="shared" si="437"/>
        <v>2.3306669735857741</v>
      </c>
      <c r="P1751" t="str">
        <f t="shared" ref="P1751" si="456">IF(ISNUMBER(SEARCH("TRITON",K1751)),"Surfactant",IF(ISNUMBER(SEARCH("DIMETHYLAMINE",K1751)),"Dimethylamine",IF(ISNUMBER(SEARCH("FLUAZINAN",K1751)),"Fluazinan","FIX IT")))</f>
        <v>Surfactant</v>
      </c>
      <c r="Q1751" t="str">
        <f>VLOOKUP(P1751,[1]Sheet1!$A$1:$C$40,2,FALSE)</f>
        <v>Triton</v>
      </c>
      <c r="R1751" t="str">
        <f>VLOOKUP(P1751,[1]Sheet1!$A$1:$C$40,3,FALSE)</f>
        <v>Surfactant</v>
      </c>
    </row>
    <row r="1752" spans="1:18" ht="22" customHeight="1" x14ac:dyDescent="0.3">
      <c r="A1752" s="2">
        <v>42623</v>
      </c>
      <c r="B1752" s="12" t="str">
        <f t="shared" si="450"/>
        <v>September, 2016</v>
      </c>
      <c r="C1752" s="12" t="str">
        <f t="shared" si="451"/>
        <v>September, 2016´</v>
      </c>
      <c r="D1752" s="3" t="s">
        <v>37</v>
      </c>
      <c r="E1752" s="13" t="s">
        <v>1941</v>
      </c>
      <c r="F1752" s="3" t="s">
        <v>1396</v>
      </c>
      <c r="G1752" s="3" t="s">
        <v>203</v>
      </c>
      <c r="H1752" s="3" t="s">
        <v>39</v>
      </c>
      <c r="I1752" s="3" t="s">
        <v>15</v>
      </c>
      <c r="J1752" s="3" t="s">
        <v>626</v>
      </c>
      <c r="K1752" s="3" t="s">
        <v>1469</v>
      </c>
      <c r="L1752" s="4">
        <v>59520</v>
      </c>
      <c r="M1752" s="4">
        <v>59.52</v>
      </c>
      <c r="N1752" s="4">
        <v>715000</v>
      </c>
      <c r="O1752">
        <f t="shared" si="437"/>
        <v>12.012768817204302</v>
      </c>
      <c r="P1752" t="str">
        <f t="shared" ref="P1752:P1753" si="457">IF(ISNUMBER(SEARCH("CIPERMET",K1752)),"Cypermethrin",IF(ISNUMBER(SEARCH("MANFIL",K1752)),"Mancozeb",IF(ISNUMBER(SEARCH("ISOPROPYLAMINE",K1752)),"Isopropylamine",IF(ISNUMBER(SEARCH("CARBENDAZIN",K1752)),"Carbendazin",IF(ISNUMBER(SEARCH("CHLORPYRIFOS",K1752)),"Chlorpyrifos","FIX IT")))))</f>
        <v>Mancozeb</v>
      </c>
      <c r="Q1752" t="str">
        <f>VLOOKUP(P1752,[1]Sheet1!$A$1:$C$40,2,FALSE)</f>
        <v>Manfill 800 WP</v>
      </c>
      <c r="R1752" t="str">
        <f>VLOOKUP(P1752,[1]Sheet1!$A$1:$C$40,3,FALSE)</f>
        <v>Fungicide</v>
      </c>
    </row>
    <row r="1753" spans="1:18" ht="22" customHeight="1" x14ac:dyDescent="0.3">
      <c r="A1753" s="5">
        <v>42623</v>
      </c>
      <c r="B1753" s="12" t="str">
        <f t="shared" si="450"/>
        <v>September, 2016</v>
      </c>
      <c r="C1753" s="12" t="str">
        <f t="shared" si="451"/>
        <v>September, 2016´</v>
      </c>
      <c r="D1753" s="6" t="s">
        <v>37</v>
      </c>
      <c r="E1753" s="9" t="s">
        <v>1941</v>
      </c>
      <c r="F1753" s="6" t="s">
        <v>1396</v>
      </c>
      <c r="G1753" s="6" t="s">
        <v>203</v>
      </c>
      <c r="H1753" s="6" t="s">
        <v>39</v>
      </c>
      <c r="I1753" s="6" t="s">
        <v>15</v>
      </c>
      <c r="J1753" s="6" t="s">
        <v>626</v>
      </c>
      <c r="K1753" s="6" t="s">
        <v>1470</v>
      </c>
      <c r="L1753" s="7">
        <v>119040</v>
      </c>
      <c r="M1753" s="7">
        <v>119.04</v>
      </c>
      <c r="N1753" s="7">
        <v>1429000</v>
      </c>
      <c r="O1753">
        <f t="shared" si="437"/>
        <v>12.004368279569892</v>
      </c>
      <c r="P1753" t="str">
        <f t="shared" si="457"/>
        <v>Mancozeb</v>
      </c>
      <c r="Q1753" t="str">
        <f>VLOOKUP(P1753,[1]Sheet1!$A$1:$C$40,2,FALSE)</f>
        <v>Manfill 800 WP</v>
      </c>
      <c r="R1753" t="str">
        <f>VLOOKUP(P1753,[1]Sheet1!$A$1:$C$40,3,FALSE)</f>
        <v>Fungicide</v>
      </c>
    </row>
    <row r="1754" spans="1:18" ht="22" customHeight="1" x14ac:dyDescent="0.3">
      <c r="A1754" s="2">
        <v>42623</v>
      </c>
      <c r="B1754" s="12" t="str">
        <f t="shared" si="450"/>
        <v>September, 2016</v>
      </c>
      <c r="C1754" s="12" t="str">
        <f t="shared" si="451"/>
        <v>September, 2016´</v>
      </c>
      <c r="D1754" s="3" t="s">
        <v>37</v>
      </c>
      <c r="E1754" s="13" t="s">
        <v>1941</v>
      </c>
      <c r="F1754" s="3" t="s">
        <v>20</v>
      </c>
      <c r="G1754" s="3" t="s">
        <v>171</v>
      </c>
      <c r="H1754" s="3" t="s">
        <v>34</v>
      </c>
      <c r="I1754" s="3" t="s">
        <v>21</v>
      </c>
      <c r="J1754" s="3" t="s">
        <v>22</v>
      </c>
      <c r="K1754" s="3" t="s">
        <v>1471</v>
      </c>
      <c r="L1754" s="4">
        <v>103820</v>
      </c>
      <c r="M1754" s="4">
        <v>103.82</v>
      </c>
      <c r="N1754" s="4">
        <v>7572000</v>
      </c>
      <c r="O1754">
        <f t="shared" si="437"/>
        <v>72.933924099402816</v>
      </c>
      <c r="P1754" t="str">
        <f t="shared" si="438"/>
        <v>Picloram</v>
      </c>
      <c r="Q1754" t="str">
        <f>VLOOKUP(P1754,[1]Sheet1!$A$1:$C$40,2,FALSE)</f>
        <v>Not Identified</v>
      </c>
      <c r="R1754" t="str">
        <f>VLOOKUP(P1754,[1]Sheet1!$A$1:$C$40,3,FALSE)</f>
        <v>Herbicide</v>
      </c>
    </row>
    <row r="1755" spans="1:18" ht="22" customHeight="1" x14ac:dyDescent="0.3">
      <c r="A1755" s="5">
        <v>42621</v>
      </c>
      <c r="B1755" s="12" t="str">
        <f t="shared" si="450"/>
        <v>September, 2016</v>
      </c>
      <c r="C1755" s="12" t="str">
        <f t="shared" si="451"/>
        <v>September, 2016´</v>
      </c>
      <c r="D1755" s="6" t="s">
        <v>37</v>
      </c>
      <c r="E1755" s="9" t="s">
        <v>1941</v>
      </c>
      <c r="F1755" s="6" t="s">
        <v>20</v>
      </c>
      <c r="G1755" s="6" t="s">
        <v>80</v>
      </c>
      <c r="H1755" s="6" t="s">
        <v>81</v>
      </c>
      <c r="I1755" s="6" t="s">
        <v>21</v>
      </c>
      <c r="J1755" s="6" t="s">
        <v>137</v>
      </c>
      <c r="K1755" s="6" t="s">
        <v>1472</v>
      </c>
      <c r="L1755" s="7">
        <v>55160</v>
      </c>
      <c r="M1755" s="7">
        <v>55.16</v>
      </c>
      <c r="N1755" s="7">
        <v>170000</v>
      </c>
      <c r="O1755">
        <f t="shared" si="437"/>
        <v>3.0819434372733867</v>
      </c>
      <c r="P1755" t="str">
        <f t="shared" ref="P1755" si="458">IF(ISNUMBER(SEARCH("TRITON",K1755)),"Surfactant",IF(ISNUMBER(SEARCH("DIMETHYLAMINE",K1755)),"Dimethylamine",IF(ISNUMBER(SEARCH("FLUAZINAN",K1755)),"Fluazinan","FIX IT")))</f>
        <v>Dimethylamine</v>
      </c>
      <c r="Q1755" t="str">
        <f>VLOOKUP(P1755,[1]Sheet1!$A$1:$C$40,2,FALSE)</f>
        <v>Not Identified</v>
      </c>
      <c r="R1755" t="str">
        <f>VLOOKUP(P1755,[1]Sheet1!$A$1:$C$40,3,FALSE)</f>
        <v>General Chemical</v>
      </c>
    </row>
    <row r="1756" spans="1:18" ht="22" customHeight="1" x14ac:dyDescent="0.3">
      <c r="A1756" s="2">
        <v>42621</v>
      </c>
      <c r="B1756" s="12" t="str">
        <f t="shared" si="450"/>
        <v>September, 2016</v>
      </c>
      <c r="C1756" s="12" t="str">
        <f t="shared" si="451"/>
        <v>September, 2016´</v>
      </c>
      <c r="D1756" s="3" t="s">
        <v>37</v>
      </c>
      <c r="E1756" s="13" t="s">
        <v>1941</v>
      </c>
      <c r="F1756" s="3" t="s">
        <v>408</v>
      </c>
      <c r="G1756" s="3" t="s">
        <v>1050</v>
      </c>
      <c r="H1756" s="3" t="s">
        <v>14</v>
      </c>
      <c r="I1756" s="3" t="s">
        <v>15</v>
      </c>
      <c r="J1756" s="3" t="s">
        <v>18</v>
      </c>
      <c r="K1756" s="3" t="s">
        <v>1473</v>
      </c>
      <c r="L1756" s="4">
        <v>14112</v>
      </c>
      <c r="M1756" s="4">
        <v>14.11</v>
      </c>
      <c r="N1756" s="4">
        <v>55500</v>
      </c>
      <c r="O1756">
        <f t="shared" si="437"/>
        <v>3.9328231292517009</v>
      </c>
      <c r="P1756" s="11" t="str">
        <f>IF(ISNUMBER(SEARCH("NUFOSATE",K1756)),"Glyphosate",IF(ISNUMBER(SEARCH("HALOXYFOP",K1756)),"Haloxyfop - P",IF(ISNUMBER(SEARCH("AZOXYSTROBIN",K1756)),"Azoxystrobin",IF(ISNUMBER(SEARCH("ETHEPHON",K1756)),"Ethephon",IF(ISNUMBER(SEARCH("KROMO",K1756)),"Clorimuron",IF(ISNUMBER(SEARCH("MAESTRO",K1756)),"3,5-dibromo-4-hydroxybenzonitrile",))))))</f>
        <v>Clorimuron</v>
      </c>
      <c r="Q1756" t="str">
        <f>VLOOKUP(P1756,[1]Sheet1!$A$1:$C$40,2,FALSE)</f>
        <v>Kromo</v>
      </c>
      <c r="R1756" t="str">
        <f>VLOOKUP(P1756,[1]Sheet1!$A$1:$C$40,3,FALSE)</f>
        <v>Herbicide</v>
      </c>
    </row>
    <row r="1757" spans="1:18" ht="22" customHeight="1" x14ac:dyDescent="0.3">
      <c r="A1757" s="5">
        <v>42619</v>
      </c>
      <c r="B1757" s="12" t="str">
        <f t="shared" si="450"/>
        <v>September, 2016</v>
      </c>
      <c r="C1757" s="12" t="str">
        <f t="shared" si="451"/>
        <v>September, 2016´</v>
      </c>
      <c r="D1757" s="6" t="s">
        <v>37</v>
      </c>
      <c r="E1757" s="9" t="s">
        <v>1941</v>
      </c>
      <c r="F1757" s="6" t="s">
        <v>1396</v>
      </c>
      <c r="G1757" s="6" t="s">
        <v>203</v>
      </c>
      <c r="H1757" s="6" t="s">
        <v>39</v>
      </c>
      <c r="I1757" s="6" t="s">
        <v>15</v>
      </c>
      <c r="J1757" s="6" t="s">
        <v>626</v>
      </c>
      <c r="K1757" s="6" t="s">
        <v>1405</v>
      </c>
      <c r="L1757" s="7">
        <v>148800</v>
      </c>
      <c r="M1757" s="7">
        <v>148.80000000000001</v>
      </c>
      <c r="N1757" s="7">
        <v>1786000</v>
      </c>
      <c r="O1757">
        <f t="shared" ref="O1757:O1820" si="459">N1757/L1757</f>
        <v>12.00268817204301</v>
      </c>
      <c r="P1757" t="str">
        <f t="shared" ref="P1757" si="460">IF(ISNUMBER(SEARCH("CIPERMET",K1757)),"Cypermethrin",IF(ISNUMBER(SEARCH("MANFIL",K1757)),"Mancozeb",IF(ISNUMBER(SEARCH("ISOPROPYLAMINE",K1757)),"Isopropylamine",IF(ISNUMBER(SEARCH("CARBENDAZIN",K1757)),"Carbendazin",IF(ISNUMBER(SEARCH("CHLORPYRIFOS",K1757)),"Chlorpyrifos","FIX IT")))))</f>
        <v>Mancozeb</v>
      </c>
      <c r="Q1757" t="str">
        <f>VLOOKUP(P1757,[1]Sheet1!$A$1:$C$40,2,FALSE)</f>
        <v>Manfill 800 WP</v>
      </c>
      <c r="R1757" t="str">
        <f>VLOOKUP(P1757,[1]Sheet1!$A$1:$C$40,3,FALSE)</f>
        <v>Fungicide</v>
      </c>
    </row>
    <row r="1758" spans="1:18" ht="22" customHeight="1" x14ac:dyDescent="0.3">
      <c r="A1758" s="2">
        <v>42614</v>
      </c>
      <c r="B1758" s="12" t="str">
        <f t="shared" si="450"/>
        <v>September, 2016</v>
      </c>
      <c r="C1758" s="12" t="str">
        <f t="shared" si="451"/>
        <v>September, 2016´</v>
      </c>
      <c r="D1758" s="3" t="s">
        <v>37</v>
      </c>
      <c r="E1758" s="13" t="s">
        <v>1941</v>
      </c>
      <c r="F1758" s="3" t="s">
        <v>20</v>
      </c>
      <c r="G1758" s="3" t="s">
        <v>579</v>
      </c>
      <c r="H1758" s="3" t="s">
        <v>28</v>
      </c>
      <c r="I1758" s="3" t="s">
        <v>21</v>
      </c>
      <c r="J1758" s="3" t="s">
        <v>29</v>
      </c>
      <c r="K1758" s="3" t="s">
        <v>1288</v>
      </c>
      <c r="L1758" s="4">
        <v>122760</v>
      </c>
      <c r="M1758" s="4">
        <v>122.76</v>
      </c>
      <c r="N1758" s="4">
        <v>1270000</v>
      </c>
      <c r="O1758">
        <f t="shared" si="459"/>
        <v>10.345389377647443</v>
      </c>
      <c r="P1758" t="str">
        <f t="shared" ref="P1758" si="461">IF(ISNUMBER(SEARCH("CLORPIRIFOS",K1758)),"Chlorpyrifos",IF(ISNUMBER(SEARCH("TEBUCONAZOLE",K1758)),"Tebuconazole",IF(ISNUMBER(SEARCH("ACID",K1758)),"2,4-Dichlorophenoxyacetic acid",IF(ISNUMBER(SEARCH("ACETAMIPRID",K1758)),"Acetamiprid",IF(ISNUMBER(SEARCH("NUFURON",K1758)),"Metsulfuron",IF(ISNUMBER(SEARCH("MONOISOPROPYLAMINE",K1758)),"Isopropylamine","FIX IT"))))))</f>
        <v>2,4-Dichlorophenoxyacetic acid</v>
      </c>
      <c r="Q1758" t="str">
        <f>VLOOKUP(P1758,[1]Sheet1!$A$1:$C$40,2,FALSE)</f>
        <v>2,4 D</v>
      </c>
      <c r="R1758" t="str">
        <f>VLOOKUP(P1758,[1]Sheet1!$A$1:$C$40,3,FALSE)</f>
        <v>Herbicide</v>
      </c>
    </row>
    <row r="1759" spans="1:18" ht="22" customHeight="1" x14ac:dyDescent="0.3">
      <c r="A1759" s="5">
        <v>42614</v>
      </c>
      <c r="B1759" s="12" t="str">
        <f t="shared" si="450"/>
        <v>September, 2016</v>
      </c>
      <c r="C1759" s="12" t="str">
        <f t="shared" si="451"/>
        <v>September, 2016´</v>
      </c>
      <c r="D1759" s="6" t="s">
        <v>37</v>
      </c>
      <c r="E1759" s="9" t="s">
        <v>1941</v>
      </c>
      <c r="F1759" s="6" t="s">
        <v>20</v>
      </c>
      <c r="G1759" s="6" t="s">
        <v>80</v>
      </c>
      <c r="H1759" s="6" t="s">
        <v>81</v>
      </c>
      <c r="I1759" s="6" t="s">
        <v>21</v>
      </c>
      <c r="J1759" s="6" t="s">
        <v>137</v>
      </c>
      <c r="K1759" s="6" t="s">
        <v>1474</v>
      </c>
      <c r="L1759" s="7">
        <v>56580</v>
      </c>
      <c r="M1759" s="7">
        <v>56.58</v>
      </c>
      <c r="N1759" s="7">
        <v>174000</v>
      </c>
      <c r="O1759">
        <f t="shared" si="459"/>
        <v>3.0752916224814424</v>
      </c>
      <c r="P1759" t="str">
        <f t="shared" ref="P1759" si="462">IF(ISNUMBER(SEARCH("TRITON",K1759)),"Surfactant",IF(ISNUMBER(SEARCH("DIMETHYLAMINE",K1759)),"Dimethylamine",IF(ISNUMBER(SEARCH("FLUAZINAN",K1759)),"Fluazinan","FIX IT")))</f>
        <v>Dimethylamine</v>
      </c>
      <c r="Q1759" t="str">
        <f>VLOOKUP(P1759,[1]Sheet1!$A$1:$C$40,2,FALSE)</f>
        <v>Not Identified</v>
      </c>
      <c r="R1759" t="str">
        <f>VLOOKUP(P1759,[1]Sheet1!$A$1:$C$40,3,FALSE)</f>
        <v>General Chemical</v>
      </c>
    </row>
    <row r="1760" spans="1:18" ht="22" customHeight="1" x14ac:dyDescent="0.3">
      <c r="A1760" s="2">
        <v>42613</v>
      </c>
      <c r="B1760" s="12" t="str">
        <f t="shared" si="450"/>
        <v>August, 2016</v>
      </c>
      <c r="C1760" s="12" t="str">
        <f t="shared" si="451"/>
        <v>August, 2016´</v>
      </c>
      <c r="D1760" s="3" t="s">
        <v>37</v>
      </c>
      <c r="E1760" s="13" t="s">
        <v>1941</v>
      </c>
      <c r="F1760" s="3" t="s">
        <v>20</v>
      </c>
      <c r="G1760" s="3" t="s">
        <v>203</v>
      </c>
      <c r="H1760" s="3" t="s">
        <v>39</v>
      </c>
      <c r="I1760" s="3" t="s">
        <v>15</v>
      </c>
      <c r="J1760" s="3" t="s">
        <v>626</v>
      </c>
      <c r="K1760" s="3" t="s">
        <v>1475</v>
      </c>
      <c r="L1760" s="4">
        <v>148800</v>
      </c>
      <c r="M1760" s="4">
        <v>148.80000000000001</v>
      </c>
      <c r="N1760" s="4">
        <v>1920000</v>
      </c>
      <c r="O1760">
        <f t="shared" si="459"/>
        <v>12.903225806451612</v>
      </c>
      <c r="P1760" t="str">
        <f t="shared" ref="P1760" si="463">IF(ISNUMBER(SEARCH("CIPERMET",K1760)),"Cypermethrin",IF(ISNUMBER(SEARCH("MANFIL",K1760)),"Mancozeb",IF(ISNUMBER(SEARCH("ISOPROPYLAMINE",K1760)),"Isopropylamine",IF(ISNUMBER(SEARCH("CARBENDAZIN",K1760)),"Carbendazin",IF(ISNUMBER(SEARCH("CHLORPYRIFOS",K1760)),"Chlorpyrifos","FIX IT")))))</f>
        <v>Mancozeb</v>
      </c>
      <c r="Q1760" t="str">
        <f>VLOOKUP(P1760,[1]Sheet1!$A$1:$C$40,2,FALSE)</f>
        <v>Manfill 800 WP</v>
      </c>
      <c r="R1760" t="str">
        <f>VLOOKUP(P1760,[1]Sheet1!$A$1:$C$40,3,FALSE)</f>
        <v>Fungicide</v>
      </c>
    </row>
    <row r="1761" spans="1:18" ht="22" customHeight="1" x14ac:dyDescent="0.3">
      <c r="A1761" s="5">
        <v>42610</v>
      </c>
      <c r="B1761" s="12" t="str">
        <f t="shared" si="450"/>
        <v>August, 2016</v>
      </c>
      <c r="C1761" s="12" t="str">
        <f t="shared" si="451"/>
        <v>August, 2016´</v>
      </c>
      <c r="D1761" s="6" t="s">
        <v>37</v>
      </c>
      <c r="E1761" s="9" t="s">
        <v>1941</v>
      </c>
      <c r="F1761" s="6" t="s">
        <v>1325</v>
      </c>
      <c r="G1761" s="6" t="s">
        <v>242</v>
      </c>
      <c r="H1761" s="6" t="s">
        <v>243</v>
      </c>
      <c r="I1761" s="6" t="s">
        <v>15</v>
      </c>
      <c r="J1761" s="6" t="s">
        <v>244</v>
      </c>
      <c r="K1761" s="6" t="s">
        <v>1476</v>
      </c>
      <c r="L1761" s="7">
        <v>162539.99</v>
      </c>
      <c r="M1761" s="7">
        <v>162.54</v>
      </c>
      <c r="N1761" s="7">
        <v>544000</v>
      </c>
      <c r="O1761">
        <f t="shared" si="459"/>
        <v>3.3468686690579963</v>
      </c>
      <c r="P1761" s="11" t="str">
        <f>IF(ISNUMBER(SEARCH("NUFOSATE",K1761)),"Glyphosate",IF(ISNUMBER(SEARCH("HALOXYFOP",K1761)),"Haloxyfop - P",IF(ISNUMBER(SEARCH("AZOXYSTROBIN",K1761)),"Azoxystrobin",IF(ISNUMBER(SEARCH("ETHEPHON",K1761)),"Ethephon",IF(ISNUMBER(SEARCH("KROMO",K1761)),"Clorimuron",IF(ISNUMBER(SEARCH("MAESTRO",K1761)),"3,5-dibromo-4-hydroxybenzonitrile",))))))</f>
        <v>Glyphosate</v>
      </c>
      <c r="Q1761" t="str">
        <f>VLOOKUP(P1761,[1]Sheet1!$A$1:$C$40,2,FALSE)</f>
        <v>Nufosate</v>
      </c>
      <c r="R1761" t="str">
        <f>VLOOKUP(P1761,[1]Sheet1!$A$1:$C$40,3,FALSE)</f>
        <v>Herbicide</v>
      </c>
    </row>
    <row r="1762" spans="1:18" ht="22" customHeight="1" x14ac:dyDescent="0.3">
      <c r="A1762" s="2">
        <v>42610</v>
      </c>
      <c r="B1762" s="12" t="str">
        <f t="shared" si="450"/>
        <v>August, 2016</v>
      </c>
      <c r="C1762" s="12" t="str">
        <f t="shared" si="451"/>
        <v>August, 2016´</v>
      </c>
      <c r="D1762" s="3" t="s">
        <v>37</v>
      </c>
      <c r="E1762" s="13" t="s">
        <v>1941</v>
      </c>
      <c r="F1762" s="3" t="s">
        <v>1325</v>
      </c>
      <c r="G1762" s="3" t="s">
        <v>242</v>
      </c>
      <c r="H1762" s="3" t="s">
        <v>243</v>
      </c>
      <c r="I1762" s="3" t="s">
        <v>15</v>
      </c>
      <c r="J1762" s="3" t="s">
        <v>280</v>
      </c>
      <c r="K1762" s="3" t="s">
        <v>1477</v>
      </c>
      <c r="L1762" s="4">
        <v>148646</v>
      </c>
      <c r="M1762" s="4">
        <v>148.65</v>
      </c>
      <c r="N1762" s="4">
        <v>498000</v>
      </c>
      <c r="O1762">
        <f t="shared" si="459"/>
        <v>3.3502415133942387</v>
      </c>
      <c r="P1762" t="str">
        <f t="shared" ref="P1762:P1765" si="464">IF(ISNUMBER(SEARCH("XYLENE",K1762)),"Xylene",IF(ISNUMBER(SEARCH("PARAQUAT",K1762)),"Paraquat",IF(ISNUMBER(SEARCH("LUFENURON",K1762)),"Lufenuron",IF(ISNUMBER(SEARCH("CLETHODIM",K1762)),"Clethodim",IF(ISNUMBER(SEARCH("ABAMECTIN",K1762)),"Abamectin")))))</f>
        <v>Paraquat</v>
      </c>
      <c r="Q1762" t="str">
        <f>VLOOKUP(P1762,[1]Sheet1!$A$1:$C$40,2,FALSE)</f>
        <v>Nuquat</v>
      </c>
      <c r="R1762" t="str">
        <f>VLOOKUP(P1762,[1]Sheet1!$A$1:$C$40,3,FALSE)</f>
        <v>Herbicide</v>
      </c>
    </row>
    <row r="1763" spans="1:18" ht="22" customHeight="1" x14ac:dyDescent="0.3">
      <c r="A1763" s="5">
        <v>42610</v>
      </c>
      <c r="B1763" s="12" t="str">
        <f t="shared" si="450"/>
        <v>August, 2016</v>
      </c>
      <c r="C1763" s="12" t="str">
        <f t="shared" si="451"/>
        <v>August, 2016´</v>
      </c>
      <c r="D1763" s="6" t="s">
        <v>37</v>
      </c>
      <c r="E1763" s="9" t="s">
        <v>1941</v>
      </c>
      <c r="F1763" s="6" t="s">
        <v>1325</v>
      </c>
      <c r="G1763" s="6" t="s">
        <v>242</v>
      </c>
      <c r="H1763" s="6" t="s">
        <v>243</v>
      </c>
      <c r="I1763" s="6" t="s">
        <v>15</v>
      </c>
      <c r="J1763" s="6" t="s">
        <v>280</v>
      </c>
      <c r="K1763" s="6" t="s">
        <v>1478</v>
      </c>
      <c r="L1763" s="7">
        <v>148646</v>
      </c>
      <c r="M1763" s="7">
        <v>148.65</v>
      </c>
      <c r="N1763" s="7">
        <v>498000</v>
      </c>
      <c r="O1763">
        <f t="shared" si="459"/>
        <v>3.3502415133942387</v>
      </c>
      <c r="P1763" t="str">
        <f t="shared" si="464"/>
        <v>Paraquat</v>
      </c>
      <c r="Q1763" t="str">
        <f>VLOOKUP(P1763,[1]Sheet1!$A$1:$C$40,2,FALSE)</f>
        <v>Nuquat</v>
      </c>
      <c r="R1763" t="str">
        <f>VLOOKUP(P1763,[1]Sheet1!$A$1:$C$40,3,FALSE)</f>
        <v>Herbicide</v>
      </c>
    </row>
    <row r="1764" spans="1:18" ht="22" customHeight="1" x14ac:dyDescent="0.3">
      <c r="A1764" s="2">
        <v>42610</v>
      </c>
      <c r="B1764" s="12" t="str">
        <f t="shared" si="450"/>
        <v>August, 2016</v>
      </c>
      <c r="C1764" s="12" t="str">
        <f t="shared" si="451"/>
        <v>August, 2016´</v>
      </c>
      <c r="D1764" s="3" t="s">
        <v>37</v>
      </c>
      <c r="E1764" s="13" t="s">
        <v>1941</v>
      </c>
      <c r="F1764" s="3" t="s">
        <v>1325</v>
      </c>
      <c r="G1764" s="3" t="s">
        <v>242</v>
      </c>
      <c r="H1764" s="3" t="s">
        <v>243</v>
      </c>
      <c r="I1764" s="3" t="s">
        <v>15</v>
      </c>
      <c r="J1764" s="3" t="s">
        <v>280</v>
      </c>
      <c r="K1764" s="3" t="s">
        <v>1479</v>
      </c>
      <c r="L1764" s="4">
        <v>148646</v>
      </c>
      <c r="M1764" s="4">
        <v>148.65</v>
      </c>
      <c r="N1764" s="4">
        <v>498000</v>
      </c>
      <c r="O1764">
        <f t="shared" si="459"/>
        <v>3.3502415133942387</v>
      </c>
      <c r="P1764" t="str">
        <f t="shared" si="464"/>
        <v>Paraquat</v>
      </c>
      <c r="Q1764" t="str">
        <f>VLOOKUP(P1764,[1]Sheet1!$A$1:$C$40,2,FALSE)</f>
        <v>Nuquat</v>
      </c>
      <c r="R1764" t="str">
        <f>VLOOKUP(P1764,[1]Sheet1!$A$1:$C$40,3,FALSE)</f>
        <v>Herbicide</v>
      </c>
    </row>
    <row r="1765" spans="1:18" ht="22" customHeight="1" x14ac:dyDescent="0.3">
      <c r="A1765" s="5">
        <v>42610</v>
      </c>
      <c r="B1765" s="12" t="str">
        <f t="shared" si="450"/>
        <v>August, 2016</v>
      </c>
      <c r="C1765" s="12" t="str">
        <f t="shared" si="451"/>
        <v>August, 2016´</v>
      </c>
      <c r="D1765" s="6" t="s">
        <v>37</v>
      </c>
      <c r="E1765" s="9" t="s">
        <v>1941</v>
      </c>
      <c r="F1765" s="6" t="s">
        <v>1325</v>
      </c>
      <c r="G1765" s="6" t="s">
        <v>242</v>
      </c>
      <c r="H1765" s="6" t="s">
        <v>243</v>
      </c>
      <c r="I1765" s="6" t="s">
        <v>15</v>
      </c>
      <c r="J1765" s="6" t="s">
        <v>280</v>
      </c>
      <c r="K1765" s="6" t="s">
        <v>1480</v>
      </c>
      <c r="L1765" s="7">
        <v>148646</v>
      </c>
      <c r="M1765" s="7">
        <v>148.65</v>
      </c>
      <c r="N1765" s="7">
        <v>498000</v>
      </c>
      <c r="O1765">
        <f t="shared" si="459"/>
        <v>3.3502415133942387</v>
      </c>
      <c r="P1765" t="str">
        <f t="shared" si="464"/>
        <v>Paraquat</v>
      </c>
      <c r="Q1765" t="str">
        <f>VLOOKUP(P1765,[1]Sheet1!$A$1:$C$40,2,FALSE)</f>
        <v>Nuquat</v>
      </c>
      <c r="R1765" t="str">
        <f>VLOOKUP(P1765,[1]Sheet1!$A$1:$C$40,3,FALSE)</f>
        <v>Herbicide</v>
      </c>
    </row>
    <row r="1766" spans="1:18" ht="22" customHeight="1" x14ac:dyDescent="0.3">
      <c r="A1766" s="2">
        <v>42609</v>
      </c>
      <c r="B1766" s="12" t="str">
        <f t="shared" si="450"/>
        <v>August, 2016</v>
      </c>
      <c r="C1766" s="12" t="str">
        <f t="shared" si="451"/>
        <v>August, 2016´</v>
      </c>
      <c r="D1766" s="3" t="s">
        <v>37</v>
      </c>
      <c r="E1766" s="13" t="s">
        <v>1941</v>
      </c>
      <c r="F1766" s="3" t="s">
        <v>20</v>
      </c>
      <c r="G1766" s="3" t="s">
        <v>171</v>
      </c>
      <c r="H1766" s="3" t="s">
        <v>34</v>
      </c>
      <c r="I1766" s="3" t="s">
        <v>21</v>
      </c>
      <c r="J1766" s="3" t="s">
        <v>22</v>
      </c>
      <c r="K1766" s="3" t="s">
        <v>1481</v>
      </c>
      <c r="L1766" s="4">
        <v>83040</v>
      </c>
      <c r="M1766" s="4">
        <v>83.04</v>
      </c>
      <c r="N1766" s="4">
        <v>6098000</v>
      </c>
      <c r="O1766">
        <f t="shared" si="459"/>
        <v>73.434489402697494</v>
      </c>
      <c r="P1766" t="str">
        <f t="shared" ref="P1766:P1817" si="465">IF(ISNUMBER(SEARCH("IMAZETHAPYR",K1766)),"Imazethapyr",IF(ISNUMBER(SEARCH("NIPPON 40",K1766)),"Nicosulfuron",IF(ISNUMBER(SEARCH("PICLORAM",K1766)),"Picloram",IF(ISNUMBER(SEARCH("GLYPHOSATE",K1766)),"Glyphosate",IF(ISNUMBER(SEARCH("FLUTRIAFOL",K1766)),"Flutriafol",IF(ISNUMBER(SEARCH("IMIDACLOPRID",K1766)),"Imidacloprid",IF(ISNUMBER(SEARCH("CYHALOTHRIN",K1766)),"Cyhalothrin","FIX IT")))))))</f>
        <v>Picloram</v>
      </c>
      <c r="Q1766" t="str">
        <f>VLOOKUP(P1766,[1]Sheet1!$A$1:$C$40,2,FALSE)</f>
        <v>Not Identified</v>
      </c>
      <c r="R1766" t="str">
        <f>VLOOKUP(P1766,[1]Sheet1!$A$1:$C$40,3,FALSE)</f>
        <v>Herbicide</v>
      </c>
    </row>
    <row r="1767" spans="1:18" ht="22" customHeight="1" x14ac:dyDescent="0.3">
      <c r="A1767" s="5">
        <v>42609</v>
      </c>
      <c r="B1767" s="12" t="str">
        <f t="shared" si="450"/>
        <v>August, 2016</v>
      </c>
      <c r="C1767" s="12" t="str">
        <f t="shared" si="451"/>
        <v>August, 2016´</v>
      </c>
      <c r="D1767" s="6" t="s">
        <v>37</v>
      </c>
      <c r="E1767" s="9" t="s">
        <v>1941</v>
      </c>
      <c r="F1767" s="6" t="s">
        <v>20</v>
      </c>
      <c r="G1767" s="6" t="s">
        <v>171</v>
      </c>
      <c r="H1767" s="6" t="s">
        <v>34</v>
      </c>
      <c r="I1767" s="6" t="s">
        <v>21</v>
      </c>
      <c r="J1767" s="6" t="s">
        <v>29</v>
      </c>
      <c r="K1767" s="6" t="s">
        <v>1482</v>
      </c>
      <c r="L1767" s="7">
        <v>18400</v>
      </c>
      <c r="M1767" s="7">
        <v>18.399999999999999</v>
      </c>
      <c r="N1767" s="7">
        <v>214000</v>
      </c>
      <c r="O1767">
        <f t="shared" si="459"/>
        <v>11.630434782608695</v>
      </c>
      <c r="P1767" t="str">
        <f>IF(ISNUMBER(SEARCH("CLORPIRIFOS",K1767)),"Chlorpyrifos",IF(ISNUMBER(SEARCH("TEBUCONAZOLE",K1767)),"Tebuconazole",IF(ISNUMBER(SEARCH("ACID",K1767)),"2,4-Dichlorophenoxyacetic acid",IF(ISNUMBER(SEARCH("ACETAMIPRID",K1767)),"Acetamiprid",IF(ISNUMBER(SEARCH("NUFURON",K1767)),"Metsulfuron",IF(ISNUMBER(SEARCH("MONOISOPROPYLAMINE",K1767)),"Isopropylamine","FIX IT"))))))</f>
        <v>2,4-Dichlorophenoxyacetic acid</v>
      </c>
      <c r="Q1767" t="str">
        <f>VLOOKUP(P1767,[1]Sheet1!$A$1:$C$40,2,FALSE)</f>
        <v>2,4 D</v>
      </c>
      <c r="R1767" t="str">
        <f>VLOOKUP(P1767,[1]Sheet1!$A$1:$C$40,3,FALSE)</f>
        <v>Herbicide</v>
      </c>
    </row>
    <row r="1768" spans="1:18" ht="22" customHeight="1" x14ac:dyDescent="0.3">
      <c r="A1768" s="2">
        <v>42607</v>
      </c>
      <c r="B1768" s="12" t="str">
        <f t="shared" si="450"/>
        <v>August, 2016</v>
      </c>
      <c r="C1768" s="12" t="str">
        <f t="shared" si="451"/>
        <v>August, 2016´</v>
      </c>
      <c r="D1768" s="3" t="s">
        <v>37</v>
      </c>
      <c r="E1768" s="13" t="s">
        <v>1941</v>
      </c>
      <c r="F1768" s="3" t="s">
        <v>20</v>
      </c>
      <c r="G1768" s="3" t="s">
        <v>1407</v>
      </c>
      <c r="H1768" s="3" t="s">
        <v>1408</v>
      </c>
      <c r="I1768" s="3" t="s">
        <v>21</v>
      </c>
      <c r="J1768" s="3" t="s">
        <v>201</v>
      </c>
      <c r="K1768" s="3" t="s">
        <v>1483</v>
      </c>
      <c r="L1768" s="4">
        <v>64567</v>
      </c>
      <c r="M1768" s="4">
        <v>64.569999999999993</v>
      </c>
      <c r="N1768" s="4">
        <v>1515000</v>
      </c>
      <c r="O1768">
        <f t="shared" si="459"/>
        <v>23.463998637074667</v>
      </c>
      <c r="P1768" t="str">
        <f t="shared" si="465"/>
        <v>Cyhalothrin</v>
      </c>
      <c r="Q1768" t="str">
        <f>VLOOKUP(P1768,[1]Sheet1!$A$1:$C$40,2,FALSE)</f>
        <v>Kaiso</v>
      </c>
      <c r="R1768" t="str">
        <f>VLOOKUP(P1768,[1]Sheet1!$A$1:$C$40,3,FALSE)</f>
        <v>Pesticide</v>
      </c>
    </row>
    <row r="1769" spans="1:18" ht="22" customHeight="1" x14ac:dyDescent="0.3">
      <c r="A1769" s="5">
        <v>42606</v>
      </c>
      <c r="B1769" s="12" t="str">
        <f t="shared" si="450"/>
        <v>August, 2016</v>
      </c>
      <c r="C1769" s="12" t="str">
        <f t="shared" si="451"/>
        <v>August, 2016´</v>
      </c>
      <c r="D1769" s="6" t="s">
        <v>37</v>
      </c>
      <c r="E1769" s="9" t="s">
        <v>1941</v>
      </c>
      <c r="F1769" s="6" t="s">
        <v>20</v>
      </c>
      <c r="G1769" s="6" t="s">
        <v>967</v>
      </c>
      <c r="H1769" s="6" t="s">
        <v>1095</v>
      </c>
      <c r="I1769" s="6" t="s">
        <v>21</v>
      </c>
      <c r="J1769" s="6" t="s">
        <v>969</v>
      </c>
      <c r="K1769" s="6" t="s">
        <v>1484</v>
      </c>
      <c r="L1769" s="7">
        <v>34674</v>
      </c>
      <c r="M1769" s="7">
        <v>34.67</v>
      </c>
      <c r="N1769" s="7">
        <v>70400</v>
      </c>
      <c r="O1769">
        <f t="shared" si="459"/>
        <v>2.0303397358251138</v>
      </c>
      <c r="P1769" s="11" t="s">
        <v>1928</v>
      </c>
      <c r="Q1769" t="str">
        <f>VLOOKUP(P1769,[1]Sheet1!$A$1:$C$40,2,FALSE)</f>
        <v>Not Identified</v>
      </c>
      <c r="R1769" t="str">
        <f>VLOOKUP(P1769,[1]Sheet1!$A$1:$C$40,3,FALSE)</f>
        <v>General Chemical</v>
      </c>
    </row>
    <row r="1770" spans="1:18" ht="22" customHeight="1" x14ac:dyDescent="0.3">
      <c r="A1770" s="2">
        <v>42606</v>
      </c>
      <c r="B1770" s="12" t="str">
        <f t="shared" si="450"/>
        <v>August, 2016</v>
      </c>
      <c r="C1770" s="12" t="str">
        <f t="shared" si="451"/>
        <v>August, 2016´</v>
      </c>
      <c r="D1770" s="3" t="s">
        <v>37</v>
      </c>
      <c r="E1770" s="13" t="s">
        <v>1941</v>
      </c>
      <c r="F1770" s="3" t="s">
        <v>20</v>
      </c>
      <c r="G1770" s="3" t="s">
        <v>579</v>
      </c>
      <c r="H1770" s="3" t="s">
        <v>28</v>
      </c>
      <c r="I1770" s="3" t="s">
        <v>21</v>
      </c>
      <c r="J1770" s="3" t="s">
        <v>29</v>
      </c>
      <c r="K1770" s="3" t="s">
        <v>524</v>
      </c>
      <c r="L1770" s="4">
        <v>143220</v>
      </c>
      <c r="M1770" s="4">
        <v>143.22</v>
      </c>
      <c r="N1770" s="4">
        <v>1479000</v>
      </c>
      <c r="O1770">
        <f t="shared" si="459"/>
        <v>10.32677000418936</v>
      </c>
      <c r="P1770" t="str">
        <f t="shared" ref="P1770:P1771" si="466">IF(ISNUMBER(SEARCH("CLORPIRIFOS",K1770)),"Chlorpyrifos",IF(ISNUMBER(SEARCH("TEBUCONAZOLE",K1770)),"Tebuconazole",IF(ISNUMBER(SEARCH("ACID",K1770)),"2,4-Dichlorophenoxyacetic acid",IF(ISNUMBER(SEARCH("ACETAMIPRID",K1770)),"Acetamiprid",IF(ISNUMBER(SEARCH("NUFURON",K1770)),"Metsulfuron",IF(ISNUMBER(SEARCH("MONOISOPROPYLAMINE",K1770)),"Isopropylamine","FIX IT"))))))</f>
        <v>2,4-Dichlorophenoxyacetic acid</v>
      </c>
      <c r="Q1770" t="str">
        <f>VLOOKUP(P1770,[1]Sheet1!$A$1:$C$40,2,FALSE)</f>
        <v>2,4 D</v>
      </c>
      <c r="R1770" t="str">
        <f>VLOOKUP(P1770,[1]Sheet1!$A$1:$C$40,3,FALSE)</f>
        <v>Herbicide</v>
      </c>
    </row>
    <row r="1771" spans="1:18" ht="22" customHeight="1" x14ac:dyDescent="0.3">
      <c r="A1771" s="5">
        <v>42606</v>
      </c>
      <c r="B1771" s="12" t="str">
        <f t="shared" si="450"/>
        <v>August, 2016</v>
      </c>
      <c r="C1771" s="12" t="str">
        <f t="shared" si="451"/>
        <v>August, 2016´</v>
      </c>
      <c r="D1771" s="6" t="s">
        <v>37</v>
      </c>
      <c r="E1771" s="9" t="s">
        <v>1941</v>
      </c>
      <c r="F1771" s="6" t="s">
        <v>20</v>
      </c>
      <c r="G1771" s="6" t="s">
        <v>579</v>
      </c>
      <c r="H1771" s="6" t="s">
        <v>28</v>
      </c>
      <c r="I1771" s="6" t="s">
        <v>21</v>
      </c>
      <c r="J1771" s="6" t="s">
        <v>29</v>
      </c>
      <c r="K1771" s="6" t="s">
        <v>1264</v>
      </c>
      <c r="L1771" s="7">
        <v>143220</v>
      </c>
      <c r="M1771" s="7">
        <v>143.22</v>
      </c>
      <c r="N1771" s="7">
        <v>1479000</v>
      </c>
      <c r="O1771">
        <f t="shared" si="459"/>
        <v>10.32677000418936</v>
      </c>
      <c r="P1771" t="str">
        <f t="shared" si="466"/>
        <v>2,4-Dichlorophenoxyacetic acid</v>
      </c>
      <c r="Q1771" t="str">
        <f>VLOOKUP(P1771,[1]Sheet1!$A$1:$C$40,2,FALSE)</f>
        <v>2,4 D</v>
      </c>
      <c r="R1771" t="str">
        <f>VLOOKUP(P1771,[1]Sheet1!$A$1:$C$40,3,FALSE)</f>
        <v>Herbicide</v>
      </c>
    </row>
    <row r="1772" spans="1:18" ht="22" customHeight="1" x14ac:dyDescent="0.3">
      <c r="A1772" s="2">
        <v>42604</v>
      </c>
      <c r="B1772" s="12" t="str">
        <f t="shared" si="450"/>
        <v>August, 2016</v>
      </c>
      <c r="C1772" s="12" t="str">
        <f t="shared" si="451"/>
        <v>August, 2016´</v>
      </c>
      <c r="D1772" s="3" t="s">
        <v>37</v>
      </c>
      <c r="E1772" s="13" t="s">
        <v>1941</v>
      </c>
      <c r="F1772" s="3" t="s">
        <v>20</v>
      </c>
      <c r="G1772" s="3" t="s">
        <v>38</v>
      </c>
      <c r="H1772" s="3" t="s">
        <v>43</v>
      </c>
      <c r="I1772" s="3" t="s">
        <v>21</v>
      </c>
      <c r="J1772" s="3" t="s">
        <v>201</v>
      </c>
      <c r="K1772" s="3" t="s">
        <v>1485</v>
      </c>
      <c r="L1772" s="4">
        <v>20710</v>
      </c>
      <c r="M1772" s="4">
        <v>20.71</v>
      </c>
      <c r="N1772" s="4">
        <v>486000</v>
      </c>
      <c r="O1772">
        <f t="shared" si="459"/>
        <v>23.466924191211977</v>
      </c>
      <c r="P1772" t="str">
        <f t="shared" si="465"/>
        <v>Cyhalothrin</v>
      </c>
      <c r="Q1772" t="str">
        <f>VLOOKUP(P1772,[1]Sheet1!$A$1:$C$40,2,FALSE)</f>
        <v>Kaiso</v>
      </c>
      <c r="R1772" t="str">
        <f>VLOOKUP(P1772,[1]Sheet1!$A$1:$C$40,3,FALSE)</f>
        <v>Pesticide</v>
      </c>
    </row>
    <row r="1773" spans="1:18" ht="22" customHeight="1" x14ac:dyDescent="0.3">
      <c r="A1773" s="5">
        <v>42604</v>
      </c>
      <c r="B1773" s="12" t="str">
        <f t="shared" si="450"/>
        <v>August, 2016</v>
      </c>
      <c r="C1773" s="12" t="str">
        <f t="shared" si="451"/>
        <v>August, 2016´</v>
      </c>
      <c r="D1773" s="6" t="s">
        <v>37</v>
      </c>
      <c r="E1773" s="9" t="s">
        <v>1941</v>
      </c>
      <c r="F1773" s="6" t="s">
        <v>20</v>
      </c>
      <c r="G1773" s="6" t="s">
        <v>38</v>
      </c>
      <c r="H1773" s="6" t="s">
        <v>43</v>
      </c>
      <c r="I1773" s="6" t="s">
        <v>21</v>
      </c>
      <c r="J1773" s="6" t="s">
        <v>201</v>
      </c>
      <c r="K1773" s="6" t="s">
        <v>1486</v>
      </c>
      <c r="L1773" s="7">
        <v>20710</v>
      </c>
      <c r="M1773" s="7">
        <v>20.71</v>
      </c>
      <c r="N1773" s="7">
        <v>486000</v>
      </c>
      <c r="O1773">
        <f t="shared" si="459"/>
        <v>23.466924191211977</v>
      </c>
      <c r="P1773" t="str">
        <f t="shared" si="465"/>
        <v>Cyhalothrin</v>
      </c>
      <c r="Q1773" t="str">
        <f>VLOOKUP(P1773,[1]Sheet1!$A$1:$C$40,2,FALSE)</f>
        <v>Kaiso</v>
      </c>
      <c r="R1773" t="str">
        <f>VLOOKUP(P1773,[1]Sheet1!$A$1:$C$40,3,FALSE)</f>
        <v>Pesticide</v>
      </c>
    </row>
    <row r="1774" spans="1:18" ht="22" customHeight="1" x14ac:dyDescent="0.3">
      <c r="A1774" s="2">
        <v>42603</v>
      </c>
      <c r="B1774" s="12" t="str">
        <f t="shared" si="450"/>
        <v>August, 2016</v>
      </c>
      <c r="C1774" s="12" t="str">
        <f t="shared" si="451"/>
        <v>August, 2016´</v>
      </c>
      <c r="D1774" s="3" t="s">
        <v>37</v>
      </c>
      <c r="E1774" s="13" t="s">
        <v>1941</v>
      </c>
      <c r="F1774" s="3" t="s">
        <v>20</v>
      </c>
      <c r="G1774" s="3" t="s">
        <v>171</v>
      </c>
      <c r="H1774" s="3" t="s">
        <v>34</v>
      </c>
      <c r="I1774" s="3" t="s">
        <v>21</v>
      </c>
      <c r="J1774" s="3" t="s">
        <v>22</v>
      </c>
      <c r="K1774" s="3" t="s">
        <v>1487</v>
      </c>
      <c r="L1774" s="4">
        <v>62280</v>
      </c>
      <c r="M1774" s="4">
        <v>62.28</v>
      </c>
      <c r="N1774" s="4">
        <v>4573000</v>
      </c>
      <c r="O1774">
        <f t="shared" si="459"/>
        <v>73.426461143224145</v>
      </c>
      <c r="P1774" t="str">
        <f t="shared" si="465"/>
        <v>Picloram</v>
      </c>
      <c r="Q1774" t="str">
        <f>VLOOKUP(P1774,[1]Sheet1!$A$1:$C$40,2,FALSE)</f>
        <v>Not Identified</v>
      </c>
      <c r="R1774" t="str">
        <f>VLOOKUP(P1774,[1]Sheet1!$A$1:$C$40,3,FALSE)</f>
        <v>Herbicide</v>
      </c>
    </row>
    <row r="1775" spans="1:18" ht="22" customHeight="1" x14ac:dyDescent="0.3">
      <c r="A1775" s="5">
        <v>42603</v>
      </c>
      <c r="B1775" s="12" t="str">
        <f t="shared" si="450"/>
        <v>August, 2016</v>
      </c>
      <c r="C1775" s="12" t="str">
        <f t="shared" si="451"/>
        <v>August, 2016´</v>
      </c>
      <c r="D1775" s="6" t="s">
        <v>37</v>
      </c>
      <c r="E1775" s="9" t="s">
        <v>1941</v>
      </c>
      <c r="F1775" s="6" t="s">
        <v>20</v>
      </c>
      <c r="G1775" s="6" t="s">
        <v>171</v>
      </c>
      <c r="H1775" s="6" t="s">
        <v>34</v>
      </c>
      <c r="I1775" s="6" t="s">
        <v>21</v>
      </c>
      <c r="J1775" s="6" t="s">
        <v>201</v>
      </c>
      <c r="K1775" s="6" t="s">
        <v>1436</v>
      </c>
      <c r="L1775" s="7">
        <v>22992</v>
      </c>
      <c r="M1775" s="7">
        <v>22.99</v>
      </c>
      <c r="N1775" s="7">
        <v>540000</v>
      </c>
      <c r="O1775">
        <f t="shared" si="459"/>
        <v>23.486430062630479</v>
      </c>
      <c r="P1775" t="str">
        <f t="shared" si="465"/>
        <v>Imidacloprid</v>
      </c>
      <c r="Q1775" t="str">
        <f>VLOOKUP(P1775,[1]Sheet1!$A$1:$C$40,2,FALSE)</f>
        <v>Nuprid</v>
      </c>
      <c r="R1775" t="str">
        <f>VLOOKUP(P1775,[1]Sheet1!$A$1:$C$40,3,FALSE)</f>
        <v>Insecticide</v>
      </c>
    </row>
    <row r="1776" spans="1:18" ht="22" customHeight="1" x14ac:dyDescent="0.3">
      <c r="A1776" s="2">
        <v>42603</v>
      </c>
      <c r="B1776" s="12" t="str">
        <f t="shared" si="450"/>
        <v>August, 2016</v>
      </c>
      <c r="C1776" s="12" t="str">
        <f t="shared" si="451"/>
        <v>August, 2016´</v>
      </c>
      <c r="D1776" s="3" t="s">
        <v>37</v>
      </c>
      <c r="E1776" s="13" t="s">
        <v>1941</v>
      </c>
      <c r="F1776" s="3" t="s">
        <v>20</v>
      </c>
      <c r="G1776" s="3" t="s">
        <v>171</v>
      </c>
      <c r="H1776" s="3" t="s">
        <v>34</v>
      </c>
      <c r="I1776" s="3" t="s">
        <v>21</v>
      </c>
      <c r="J1776" s="3" t="s">
        <v>201</v>
      </c>
      <c r="K1776" s="3" t="s">
        <v>1488</v>
      </c>
      <c r="L1776" s="4">
        <v>22992</v>
      </c>
      <c r="M1776" s="4">
        <v>22.99</v>
      </c>
      <c r="N1776" s="4">
        <v>540000</v>
      </c>
      <c r="O1776">
        <f t="shared" si="459"/>
        <v>23.486430062630479</v>
      </c>
      <c r="P1776" t="str">
        <f t="shared" si="465"/>
        <v>Imidacloprid</v>
      </c>
      <c r="Q1776" t="str">
        <f>VLOOKUP(P1776,[1]Sheet1!$A$1:$C$40,2,FALSE)</f>
        <v>Nuprid</v>
      </c>
      <c r="R1776" t="str">
        <f>VLOOKUP(P1776,[1]Sheet1!$A$1:$C$40,3,FALSE)</f>
        <v>Insecticide</v>
      </c>
    </row>
    <row r="1777" spans="1:18" ht="22" customHeight="1" x14ac:dyDescent="0.3">
      <c r="A1777" s="5">
        <v>42603</v>
      </c>
      <c r="B1777" s="12" t="str">
        <f t="shared" si="450"/>
        <v>August, 2016</v>
      </c>
      <c r="C1777" s="12" t="str">
        <f t="shared" si="451"/>
        <v>August, 2016´</v>
      </c>
      <c r="D1777" s="6" t="s">
        <v>37</v>
      </c>
      <c r="E1777" s="9" t="s">
        <v>1941</v>
      </c>
      <c r="F1777" s="6" t="s">
        <v>20</v>
      </c>
      <c r="G1777" s="6" t="s">
        <v>171</v>
      </c>
      <c r="H1777" s="6" t="s">
        <v>34</v>
      </c>
      <c r="I1777" s="6" t="s">
        <v>21</v>
      </c>
      <c r="J1777" s="6" t="s">
        <v>22</v>
      </c>
      <c r="K1777" s="6" t="s">
        <v>1487</v>
      </c>
      <c r="L1777" s="7">
        <v>62280</v>
      </c>
      <c r="M1777" s="7">
        <v>62.28</v>
      </c>
      <c r="N1777" s="7">
        <v>4573000</v>
      </c>
      <c r="O1777">
        <f t="shared" si="459"/>
        <v>73.426461143224145</v>
      </c>
      <c r="P1777" t="str">
        <f t="shared" si="465"/>
        <v>Picloram</v>
      </c>
      <c r="Q1777" t="str">
        <f>VLOOKUP(P1777,[1]Sheet1!$A$1:$C$40,2,FALSE)</f>
        <v>Not Identified</v>
      </c>
      <c r="R1777" t="str">
        <f>VLOOKUP(P1777,[1]Sheet1!$A$1:$C$40,3,FALSE)</f>
        <v>Herbicide</v>
      </c>
    </row>
    <row r="1778" spans="1:18" ht="22" customHeight="1" x14ac:dyDescent="0.3">
      <c r="A1778" s="2">
        <v>42603</v>
      </c>
      <c r="B1778" s="12" t="str">
        <f t="shared" si="450"/>
        <v>August, 2016</v>
      </c>
      <c r="C1778" s="12" t="str">
        <f t="shared" si="451"/>
        <v>August, 2016´</v>
      </c>
      <c r="D1778" s="3" t="s">
        <v>37</v>
      </c>
      <c r="E1778" s="13" t="s">
        <v>1941</v>
      </c>
      <c r="F1778" s="3" t="s">
        <v>20</v>
      </c>
      <c r="G1778" s="3" t="s">
        <v>242</v>
      </c>
      <c r="H1778" s="3" t="s">
        <v>243</v>
      </c>
      <c r="I1778" s="3" t="s">
        <v>15</v>
      </c>
      <c r="J1778" s="3" t="s">
        <v>244</v>
      </c>
      <c r="K1778" s="3" t="s">
        <v>1489</v>
      </c>
      <c r="L1778" s="4">
        <v>168140</v>
      </c>
      <c r="M1778" s="4">
        <v>168.14</v>
      </c>
      <c r="N1778" s="4">
        <v>563000</v>
      </c>
      <c r="O1778">
        <f t="shared" si="459"/>
        <v>3.3484001427381944</v>
      </c>
      <c r="P1778" s="11" t="str">
        <f t="shared" ref="P1778:P1779" si="467">IF(ISNUMBER(SEARCH("NUFOSATE",K1778)),"Glyphosate",IF(ISNUMBER(SEARCH("HALOXYFOP",K1778)),"Haloxyfop - P",IF(ISNUMBER(SEARCH("AZOXYSTROBIN",K1778)),"Azoxystrobin",IF(ISNUMBER(SEARCH("ETHEPHON",K1778)),"Ethephon",IF(ISNUMBER(SEARCH("KROMO",K1778)),"Clorimuron",IF(ISNUMBER(SEARCH("MAESTRO",K1778)),"3,5-dibromo-4-hydroxybenzonitrile",))))))</f>
        <v>Glyphosate</v>
      </c>
      <c r="Q1778" t="str">
        <f>VLOOKUP(P1778,[1]Sheet1!$A$1:$C$40,2,FALSE)</f>
        <v>Nufosate</v>
      </c>
      <c r="R1778" t="str">
        <f>VLOOKUP(P1778,[1]Sheet1!$A$1:$C$40,3,FALSE)</f>
        <v>Herbicide</v>
      </c>
    </row>
    <row r="1779" spans="1:18" ht="22" customHeight="1" x14ac:dyDescent="0.3">
      <c r="A1779" s="5">
        <v>42600</v>
      </c>
      <c r="B1779" s="12" t="str">
        <f t="shared" si="450"/>
        <v>August, 2016</v>
      </c>
      <c r="C1779" s="12" t="str">
        <f t="shared" si="451"/>
        <v>August, 2016´</v>
      </c>
      <c r="D1779" s="6" t="s">
        <v>37</v>
      </c>
      <c r="E1779" s="9" t="s">
        <v>1941</v>
      </c>
      <c r="F1779" s="6" t="s">
        <v>408</v>
      </c>
      <c r="G1779" s="6" t="s">
        <v>1050</v>
      </c>
      <c r="H1779" s="6" t="s">
        <v>14</v>
      </c>
      <c r="I1779" s="6" t="s">
        <v>15</v>
      </c>
      <c r="J1779" s="6" t="s">
        <v>18</v>
      </c>
      <c r="K1779" s="6" t="s">
        <v>1490</v>
      </c>
      <c r="L1779" s="7">
        <v>56448</v>
      </c>
      <c r="M1779" s="7">
        <v>56.45</v>
      </c>
      <c r="N1779" s="7">
        <v>189000</v>
      </c>
      <c r="O1779">
        <f t="shared" si="459"/>
        <v>3.3482142857142856</v>
      </c>
      <c r="P1779" s="11" t="str">
        <f t="shared" si="467"/>
        <v>Clorimuron</v>
      </c>
      <c r="Q1779" t="str">
        <f>VLOOKUP(P1779,[1]Sheet1!$A$1:$C$40,2,FALSE)</f>
        <v>Kromo</v>
      </c>
      <c r="R1779" t="str">
        <f>VLOOKUP(P1779,[1]Sheet1!$A$1:$C$40,3,FALSE)</f>
        <v>Herbicide</v>
      </c>
    </row>
    <row r="1780" spans="1:18" ht="22" customHeight="1" x14ac:dyDescent="0.3">
      <c r="A1780" s="2">
        <v>42600</v>
      </c>
      <c r="B1780" s="12" t="str">
        <f t="shared" si="450"/>
        <v>August, 2016</v>
      </c>
      <c r="C1780" s="12" t="str">
        <f t="shared" si="451"/>
        <v>August, 2016´</v>
      </c>
      <c r="D1780" s="3" t="s">
        <v>37</v>
      </c>
      <c r="E1780" s="13" t="s">
        <v>1941</v>
      </c>
      <c r="F1780" s="3" t="s">
        <v>20</v>
      </c>
      <c r="G1780" s="3" t="s">
        <v>579</v>
      </c>
      <c r="H1780" s="3" t="s">
        <v>28</v>
      </c>
      <c r="I1780" s="3" t="s">
        <v>21</v>
      </c>
      <c r="J1780" s="3" t="s">
        <v>29</v>
      </c>
      <c r="K1780" s="3" t="s">
        <v>524</v>
      </c>
      <c r="L1780" s="4">
        <v>143220</v>
      </c>
      <c r="M1780" s="4">
        <v>143.22</v>
      </c>
      <c r="N1780" s="4">
        <v>1479000</v>
      </c>
      <c r="O1780">
        <f t="shared" si="459"/>
        <v>10.32677000418936</v>
      </c>
      <c r="P1780" t="str">
        <f t="shared" ref="P1780:P1782" si="468">IF(ISNUMBER(SEARCH("CLORPIRIFOS",K1780)),"Chlorpyrifos",IF(ISNUMBER(SEARCH("TEBUCONAZOLE",K1780)),"Tebuconazole",IF(ISNUMBER(SEARCH("ACID",K1780)),"2,4-Dichlorophenoxyacetic acid",IF(ISNUMBER(SEARCH("ACETAMIPRID",K1780)),"Acetamiprid",IF(ISNUMBER(SEARCH("NUFURON",K1780)),"Metsulfuron",IF(ISNUMBER(SEARCH("MONOISOPROPYLAMINE",K1780)),"Isopropylamine","FIX IT"))))))</f>
        <v>2,4-Dichlorophenoxyacetic acid</v>
      </c>
      <c r="Q1780" t="str">
        <f>VLOOKUP(P1780,[1]Sheet1!$A$1:$C$40,2,FALSE)</f>
        <v>2,4 D</v>
      </c>
      <c r="R1780" t="str">
        <f>VLOOKUP(P1780,[1]Sheet1!$A$1:$C$40,3,FALSE)</f>
        <v>Herbicide</v>
      </c>
    </row>
    <row r="1781" spans="1:18" ht="22" customHeight="1" x14ac:dyDescent="0.3">
      <c r="A1781" s="5">
        <v>42599</v>
      </c>
      <c r="B1781" s="12" t="str">
        <f t="shared" si="450"/>
        <v>August, 2016</v>
      </c>
      <c r="C1781" s="12" t="str">
        <f t="shared" si="451"/>
        <v>August, 2016´</v>
      </c>
      <c r="D1781" s="6" t="s">
        <v>37</v>
      </c>
      <c r="E1781" s="9" t="s">
        <v>1941</v>
      </c>
      <c r="F1781" s="6" t="s">
        <v>20</v>
      </c>
      <c r="G1781" s="6" t="s">
        <v>449</v>
      </c>
      <c r="H1781" s="6" t="s">
        <v>73</v>
      </c>
      <c r="I1781" s="6" t="s">
        <v>21</v>
      </c>
      <c r="J1781" s="6" t="s">
        <v>102</v>
      </c>
      <c r="K1781" s="6" t="s">
        <v>1491</v>
      </c>
      <c r="L1781" s="7">
        <v>116317</v>
      </c>
      <c r="M1781" s="7">
        <v>116.32</v>
      </c>
      <c r="N1781" s="7">
        <v>471000</v>
      </c>
      <c r="O1781">
        <f t="shared" si="459"/>
        <v>4.0492791251493765</v>
      </c>
      <c r="P1781" t="str">
        <f t="shared" si="468"/>
        <v>Isopropylamine</v>
      </c>
      <c r="Q1781" t="str">
        <f>VLOOKUP(P1781,[1]Sheet1!$A$1:$C$40,2,FALSE)</f>
        <v>Not Identified</v>
      </c>
      <c r="R1781" t="str">
        <f>VLOOKUP(P1781,[1]Sheet1!$A$1:$C$40,3,FALSE)</f>
        <v>General Chemical</v>
      </c>
    </row>
    <row r="1782" spans="1:18" ht="22" customHeight="1" x14ac:dyDescent="0.3">
      <c r="A1782" s="2">
        <v>42599</v>
      </c>
      <c r="B1782" s="12" t="str">
        <f t="shared" si="450"/>
        <v>August, 2016</v>
      </c>
      <c r="C1782" s="12" t="str">
        <f t="shared" si="451"/>
        <v>August, 2016´</v>
      </c>
      <c r="D1782" s="3" t="s">
        <v>37</v>
      </c>
      <c r="E1782" s="13" t="s">
        <v>1941</v>
      </c>
      <c r="F1782" s="3" t="s">
        <v>20</v>
      </c>
      <c r="G1782" s="3" t="s">
        <v>449</v>
      </c>
      <c r="H1782" s="3" t="s">
        <v>73</v>
      </c>
      <c r="I1782" s="3" t="s">
        <v>21</v>
      </c>
      <c r="J1782" s="3" t="s">
        <v>102</v>
      </c>
      <c r="K1782" s="3" t="s">
        <v>1491</v>
      </c>
      <c r="L1782" s="4">
        <v>115574</v>
      </c>
      <c r="M1782" s="4">
        <v>115.57</v>
      </c>
      <c r="N1782" s="4">
        <v>468000</v>
      </c>
      <c r="O1782">
        <f t="shared" si="459"/>
        <v>4.0493536608579781</v>
      </c>
      <c r="P1782" t="str">
        <f t="shared" si="468"/>
        <v>Isopropylamine</v>
      </c>
      <c r="Q1782" t="str">
        <f>VLOOKUP(P1782,[1]Sheet1!$A$1:$C$40,2,FALSE)</f>
        <v>Not Identified</v>
      </c>
      <c r="R1782" t="str">
        <f>VLOOKUP(P1782,[1]Sheet1!$A$1:$C$40,3,FALSE)</f>
        <v>General Chemical</v>
      </c>
    </row>
    <row r="1783" spans="1:18" ht="22" customHeight="1" x14ac:dyDescent="0.3">
      <c r="A1783" s="5">
        <v>42597</v>
      </c>
      <c r="B1783" s="12" t="str">
        <f t="shared" si="450"/>
        <v>August, 2016</v>
      </c>
      <c r="C1783" s="12" t="str">
        <f t="shared" si="451"/>
        <v>August, 2016´</v>
      </c>
      <c r="D1783" s="6" t="s">
        <v>37</v>
      </c>
      <c r="E1783" s="9" t="s">
        <v>1941</v>
      </c>
      <c r="F1783" s="6" t="s">
        <v>20</v>
      </c>
      <c r="G1783" s="6" t="s">
        <v>38</v>
      </c>
      <c r="H1783" s="6" t="s">
        <v>43</v>
      </c>
      <c r="I1783" s="6" t="s">
        <v>15</v>
      </c>
      <c r="J1783" s="6" t="s">
        <v>201</v>
      </c>
      <c r="K1783" s="6" t="s">
        <v>1492</v>
      </c>
      <c r="L1783" s="7">
        <v>76960</v>
      </c>
      <c r="M1783" s="7">
        <v>76.959999999999994</v>
      </c>
      <c r="N1783" s="7">
        <v>1806000</v>
      </c>
      <c r="O1783">
        <f t="shared" si="459"/>
        <v>23.466735966735968</v>
      </c>
      <c r="P1783" t="str">
        <f t="shared" si="465"/>
        <v>Imidacloprid</v>
      </c>
      <c r="Q1783" t="str">
        <f>VLOOKUP(P1783,[1]Sheet1!$A$1:$C$40,2,FALSE)</f>
        <v>Nuprid</v>
      </c>
      <c r="R1783" t="str">
        <f>VLOOKUP(P1783,[1]Sheet1!$A$1:$C$40,3,FALSE)</f>
        <v>Insecticide</v>
      </c>
    </row>
    <row r="1784" spans="1:18" ht="22" customHeight="1" x14ac:dyDescent="0.3">
      <c r="A1784" s="2">
        <v>42596</v>
      </c>
      <c r="B1784" s="12" t="str">
        <f t="shared" si="450"/>
        <v>August, 2016</v>
      </c>
      <c r="C1784" s="12" t="str">
        <f t="shared" si="451"/>
        <v>August, 2016´</v>
      </c>
      <c r="D1784" s="3" t="s">
        <v>37</v>
      </c>
      <c r="E1784" s="13" t="s">
        <v>1941</v>
      </c>
      <c r="F1784" s="3" t="s">
        <v>408</v>
      </c>
      <c r="G1784" s="3" t="s">
        <v>242</v>
      </c>
      <c r="H1784" s="3" t="s">
        <v>243</v>
      </c>
      <c r="I1784" s="3" t="s">
        <v>15</v>
      </c>
      <c r="J1784" s="3" t="s">
        <v>280</v>
      </c>
      <c r="K1784" s="3" t="s">
        <v>1493</v>
      </c>
      <c r="L1784" s="4">
        <v>148640</v>
      </c>
      <c r="M1784" s="4">
        <v>148.63999999999999</v>
      </c>
      <c r="N1784" s="4">
        <v>498000</v>
      </c>
      <c r="O1784">
        <f t="shared" si="459"/>
        <v>3.3503767491926801</v>
      </c>
      <c r="P1784" t="str">
        <f t="shared" ref="P1784:P1786" si="469">IF(ISNUMBER(SEARCH("XYLENE",K1784)),"Xylene",IF(ISNUMBER(SEARCH("PARAQUAT",K1784)),"Paraquat",IF(ISNUMBER(SEARCH("LUFENURON",K1784)),"Lufenuron",IF(ISNUMBER(SEARCH("CLETHODIM",K1784)),"Clethodim",IF(ISNUMBER(SEARCH("ABAMECTIN",K1784)),"Abamectin")))))</f>
        <v>Paraquat</v>
      </c>
      <c r="Q1784" t="str">
        <f>VLOOKUP(P1784,[1]Sheet1!$A$1:$C$40,2,FALSE)</f>
        <v>Nuquat</v>
      </c>
      <c r="R1784" t="str">
        <f>VLOOKUP(P1784,[1]Sheet1!$A$1:$C$40,3,FALSE)</f>
        <v>Herbicide</v>
      </c>
    </row>
    <row r="1785" spans="1:18" ht="22" customHeight="1" x14ac:dyDescent="0.3">
      <c r="A1785" s="5">
        <v>42596</v>
      </c>
      <c r="B1785" s="12" t="str">
        <f t="shared" si="450"/>
        <v>August, 2016</v>
      </c>
      <c r="C1785" s="12" t="str">
        <f t="shared" si="451"/>
        <v>August, 2016´</v>
      </c>
      <c r="D1785" s="6" t="s">
        <v>37</v>
      </c>
      <c r="E1785" s="9" t="s">
        <v>1941</v>
      </c>
      <c r="F1785" s="6" t="s">
        <v>1396</v>
      </c>
      <c r="G1785" s="6" t="s">
        <v>242</v>
      </c>
      <c r="H1785" s="6" t="s">
        <v>243</v>
      </c>
      <c r="I1785" s="6" t="s">
        <v>15</v>
      </c>
      <c r="J1785" s="6" t="s">
        <v>280</v>
      </c>
      <c r="K1785" s="6" t="s">
        <v>1494</v>
      </c>
      <c r="L1785" s="7">
        <v>148646</v>
      </c>
      <c r="M1785" s="7">
        <v>148.65</v>
      </c>
      <c r="N1785" s="7">
        <v>498000</v>
      </c>
      <c r="O1785">
        <f t="shared" si="459"/>
        <v>3.3502415133942387</v>
      </c>
      <c r="P1785" t="str">
        <f t="shared" si="469"/>
        <v>Paraquat</v>
      </c>
      <c r="Q1785" t="str">
        <f>VLOOKUP(P1785,[1]Sheet1!$A$1:$C$40,2,FALSE)</f>
        <v>Nuquat</v>
      </c>
      <c r="R1785" t="str">
        <f>VLOOKUP(P1785,[1]Sheet1!$A$1:$C$40,3,FALSE)</f>
        <v>Herbicide</v>
      </c>
    </row>
    <row r="1786" spans="1:18" ht="22" customHeight="1" x14ac:dyDescent="0.3">
      <c r="A1786" s="2">
        <v>42596</v>
      </c>
      <c r="B1786" s="12" t="str">
        <f t="shared" si="450"/>
        <v>August, 2016</v>
      </c>
      <c r="C1786" s="12" t="str">
        <f t="shared" si="451"/>
        <v>August, 2016´</v>
      </c>
      <c r="D1786" s="3" t="s">
        <v>37</v>
      </c>
      <c r="E1786" s="13" t="s">
        <v>1941</v>
      </c>
      <c r="F1786" s="3" t="s">
        <v>20</v>
      </c>
      <c r="G1786" s="3" t="s">
        <v>242</v>
      </c>
      <c r="H1786" s="3" t="s">
        <v>243</v>
      </c>
      <c r="I1786" s="3" t="s">
        <v>15</v>
      </c>
      <c r="J1786" s="3" t="s">
        <v>280</v>
      </c>
      <c r="K1786" s="3" t="s">
        <v>1495</v>
      </c>
      <c r="L1786" s="4">
        <v>148646</v>
      </c>
      <c r="M1786" s="4">
        <v>148.65</v>
      </c>
      <c r="N1786" s="4">
        <v>498000</v>
      </c>
      <c r="O1786">
        <f t="shared" si="459"/>
        <v>3.3502415133942387</v>
      </c>
      <c r="P1786" t="str">
        <f t="shared" si="469"/>
        <v>Paraquat</v>
      </c>
      <c r="Q1786" t="str">
        <f>VLOOKUP(P1786,[1]Sheet1!$A$1:$C$40,2,FALSE)</f>
        <v>Nuquat</v>
      </c>
      <c r="R1786" t="str">
        <f>VLOOKUP(P1786,[1]Sheet1!$A$1:$C$40,3,FALSE)</f>
        <v>Herbicide</v>
      </c>
    </row>
    <row r="1787" spans="1:18" ht="22" customHeight="1" x14ac:dyDescent="0.3">
      <c r="A1787" s="5">
        <v>42594</v>
      </c>
      <c r="B1787" s="12" t="str">
        <f t="shared" si="450"/>
        <v>August, 2016</v>
      </c>
      <c r="C1787" s="12" t="str">
        <f t="shared" si="451"/>
        <v>August, 2016´</v>
      </c>
      <c r="D1787" s="6" t="s">
        <v>37</v>
      </c>
      <c r="E1787" s="9" t="s">
        <v>1941</v>
      </c>
      <c r="F1787" s="6" t="s">
        <v>1396</v>
      </c>
      <c r="G1787" s="6" t="s">
        <v>203</v>
      </c>
      <c r="H1787" s="6" t="s">
        <v>39</v>
      </c>
      <c r="I1787" s="6" t="s">
        <v>15</v>
      </c>
      <c r="J1787" s="6" t="s">
        <v>1375</v>
      </c>
      <c r="K1787" s="6" t="s">
        <v>1496</v>
      </c>
      <c r="L1787" s="7">
        <v>89280</v>
      </c>
      <c r="M1787" s="7">
        <v>89.28</v>
      </c>
      <c r="N1787" s="7">
        <v>674000</v>
      </c>
      <c r="O1787">
        <f t="shared" si="459"/>
        <v>7.5492831541218637</v>
      </c>
      <c r="P1787" t="str">
        <f t="shared" ref="P1787:P1790" si="470">IF(ISNUMBER(SEARCH("CIPERMET",K1787)),"Cypermethrin",IF(ISNUMBER(SEARCH("MANFIL",K1787)),"Mancozeb",IF(ISNUMBER(SEARCH("ISOPROPYLAMINE",K1787)),"Isopropylamine",IF(ISNUMBER(SEARCH("CARBENDAZIN",K1787)),"Carbendazin",IF(ISNUMBER(SEARCH("CHLORPYRIFOS",K1787)),"Chlorpyrifos","FIX IT")))))</f>
        <v>Mancozeb</v>
      </c>
      <c r="Q1787" t="str">
        <f>VLOOKUP(P1787,[1]Sheet1!$A$1:$C$40,2,FALSE)</f>
        <v>Manfill 800 WP</v>
      </c>
      <c r="R1787" t="str">
        <f>VLOOKUP(P1787,[1]Sheet1!$A$1:$C$40,3,FALSE)</f>
        <v>Fungicide</v>
      </c>
    </row>
    <row r="1788" spans="1:18" ht="22" customHeight="1" x14ac:dyDescent="0.3">
      <c r="A1788" s="2">
        <v>42594</v>
      </c>
      <c r="B1788" s="12" t="str">
        <f t="shared" si="450"/>
        <v>August, 2016</v>
      </c>
      <c r="C1788" s="12" t="str">
        <f t="shared" si="451"/>
        <v>August, 2016´</v>
      </c>
      <c r="D1788" s="3" t="s">
        <v>37</v>
      </c>
      <c r="E1788" s="13" t="s">
        <v>1941</v>
      </c>
      <c r="F1788" s="3" t="s">
        <v>1396</v>
      </c>
      <c r="G1788" s="3" t="s">
        <v>203</v>
      </c>
      <c r="H1788" s="3" t="s">
        <v>39</v>
      </c>
      <c r="I1788" s="3" t="s">
        <v>15</v>
      </c>
      <c r="J1788" s="3" t="s">
        <v>884</v>
      </c>
      <c r="K1788" s="3" t="s">
        <v>1497</v>
      </c>
      <c r="L1788" s="4">
        <v>59520</v>
      </c>
      <c r="M1788" s="4">
        <v>59.52</v>
      </c>
      <c r="N1788" s="4">
        <v>450000</v>
      </c>
      <c r="O1788">
        <f t="shared" si="459"/>
        <v>7.560483870967742</v>
      </c>
      <c r="P1788" t="str">
        <f t="shared" si="470"/>
        <v>Mancozeb</v>
      </c>
      <c r="Q1788" t="str">
        <f>VLOOKUP(P1788,[1]Sheet1!$A$1:$C$40,2,FALSE)</f>
        <v>Manfill 800 WP</v>
      </c>
      <c r="R1788" t="str">
        <f>VLOOKUP(P1788,[1]Sheet1!$A$1:$C$40,3,FALSE)</f>
        <v>Fungicide</v>
      </c>
    </row>
    <row r="1789" spans="1:18" ht="22" customHeight="1" x14ac:dyDescent="0.3">
      <c r="A1789" s="5">
        <v>42592</v>
      </c>
      <c r="B1789" s="12" t="str">
        <f t="shared" si="450"/>
        <v>August, 2016</v>
      </c>
      <c r="C1789" s="12" t="str">
        <f t="shared" si="451"/>
        <v>August, 2016´</v>
      </c>
      <c r="D1789" s="6" t="s">
        <v>37</v>
      </c>
      <c r="E1789" s="9" t="s">
        <v>1941</v>
      </c>
      <c r="F1789" s="6" t="s">
        <v>1325</v>
      </c>
      <c r="G1789" s="6" t="s">
        <v>203</v>
      </c>
      <c r="H1789" s="6" t="s">
        <v>39</v>
      </c>
      <c r="I1789" s="6" t="s">
        <v>15</v>
      </c>
      <c r="J1789" s="6" t="s">
        <v>626</v>
      </c>
      <c r="K1789" s="6" t="s">
        <v>1498</v>
      </c>
      <c r="L1789" s="7">
        <v>148800</v>
      </c>
      <c r="M1789" s="7">
        <v>148.80000000000001</v>
      </c>
      <c r="N1789" s="7">
        <v>1920000</v>
      </c>
      <c r="O1789">
        <f t="shared" si="459"/>
        <v>12.903225806451612</v>
      </c>
      <c r="P1789" t="str">
        <f t="shared" si="470"/>
        <v>Mancozeb</v>
      </c>
      <c r="Q1789" t="str">
        <f>VLOOKUP(P1789,[1]Sheet1!$A$1:$C$40,2,FALSE)</f>
        <v>Manfill 800 WP</v>
      </c>
      <c r="R1789" t="str">
        <f>VLOOKUP(P1789,[1]Sheet1!$A$1:$C$40,3,FALSE)</f>
        <v>Fungicide</v>
      </c>
    </row>
    <row r="1790" spans="1:18" ht="22" customHeight="1" x14ac:dyDescent="0.3">
      <c r="A1790" s="2">
        <v>42592</v>
      </c>
      <c r="B1790" s="12" t="str">
        <f t="shared" si="450"/>
        <v>August, 2016</v>
      </c>
      <c r="C1790" s="12" t="str">
        <f t="shared" si="451"/>
        <v>August, 2016´</v>
      </c>
      <c r="D1790" s="3" t="s">
        <v>37</v>
      </c>
      <c r="E1790" s="13" t="s">
        <v>1941</v>
      </c>
      <c r="F1790" s="3" t="s">
        <v>1325</v>
      </c>
      <c r="G1790" s="3" t="s">
        <v>203</v>
      </c>
      <c r="H1790" s="3" t="s">
        <v>39</v>
      </c>
      <c r="I1790" s="3" t="s">
        <v>15</v>
      </c>
      <c r="J1790" s="3" t="s">
        <v>626</v>
      </c>
      <c r="K1790" s="3" t="s">
        <v>1499</v>
      </c>
      <c r="L1790" s="4">
        <v>16560</v>
      </c>
      <c r="M1790" s="4">
        <v>16.559999999999999</v>
      </c>
      <c r="N1790" s="4">
        <v>214000</v>
      </c>
      <c r="O1790">
        <f t="shared" si="459"/>
        <v>12.922705314009661</v>
      </c>
      <c r="P1790" t="str">
        <f t="shared" si="470"/>
        <v>Mancozeb</v>
      </c>
      <c r="Q1790" t="str">
        <f>VLOOKUP(P1790,[1]Sheet1!$A$1:$C$40,2,FALSE)</f>
        <v>Manfill 800 WP</v>
      </c>
      <c r="R1790" t="str">
        <f>VLOOKUP(P1790,[1]Sheet1!$A$1:$C$40,3,FALSE)</f>
        <v>Fungicide</v>
      </c>
    </row>
    <row r="1791" spans="1:18" ht="22" customHeight="1" x14ac:dyDescent="0.3">
      <c r="A1791" s="5">
        <v>42589</v>
      </c>
      <c r="B1791" s="12" t="str">
        <f t="shared" si="450"/>
        <v>August, 2016</v>
      </c>
      <c r="C1791" s="12" t="str">
        <f t="shared" si="451"/>
        <v>August, 2016´</v>
      </c>
      <c r="D1791" s="6" t="s">
        <v>37</v>
      </c>
      <c r="E1791" s="9" t="s">
        <v>1941</v>
      </c>
      <c r="F1791" s="6" t="s">
        <v>20</v>
      </c>
      <c r="G1791" s="6" t="s">
        <v>1500</v>
      </c>
      <c r="H1791" s="6" t="s">
        <v>14</v>
      </c>
      <c r="I1791" s="6" t="s">
        <v>21</v>
      </c>
      <c r="J1791" s="6" t="s">
        <v>31</v>
      </c>
      <c r="K1791" s="6" t="s">
        <v>1501</v>
      </c>
      <c r="L1791" s="7">
        <v>11235</v>
      </c>
      <c r="M1791" s="7">
        <v>11.23</v>
      </c>
      <c r="N1791" s="7">
        <v>149000</v>
      </c>
      <c r="O1791">
        <f t="shared" si="459"/>
        <v>13.26212728081887</v>
      </c>
      <c r="P1791" t="str">
        <f t="shared" ref="P1791" si="471">IF(ISNUMBER(SEARCH("CLORPIRIFOS",K1791)),"Chlorpyrifos",IF(ISNUMBER(SEARCH("TEBUCONAZOLE",K1791)),"Tebuconazole",IF(ISNUMBER(SEARCH("ACID",K1791)),"2,4-Dichlorophenoxyacetic acid",IF(ISNUMBER(SEARCH("ACETAMIPRID",K1791)),"Acetamiprid",IF(ISNUMBER(SEARCH("NUFURON",K1791)),"Metsulfuron",IF(ISNUMBER(SEARCH("MONOISOPROPYLAMINE",K1791)),"Isopropylamine","FIX IT"))))))</f>
        <v>Tebuconazole</v>
      </c>
      <c r="Q1791" t="str">
        <f>VLOOKUP(P1791,[1]Sheet1!$A$1:$C$40,2,FALSE)</f>
        <v>Torque</v>
      </c>
      <c r="R1791" t="str">
        <f>VLOOKUP(P1791,[1]Sheet1!$A$1:$C$40,3,FALSE)</f>
        <v>Fungicide</v>
      </c>
    </row>
    <row r="1792" spans="1:18" ht="22" customHeight="1" x14ac:dyDescent="0.3">
      <c r="A1792" s="2">
        <v>42589</v>
      </c>
      <c r="B1792" s="12" t="str">
        <f t="shared" si="450"/>
        <v>August, 2016</v>
      </c>
      <c r="C1792" s="12" t="str">
        <f t="shared" si="451"/>
        <v>August, 2016´</v>
      </c>
      <c r="D1792" s="3" t="s">
        <v>37</v>
      </c>
      <c r="E1792" s="13" t="s">
        <v>1941</v>
      </c>
      <c r="F1792" s="3" t="s">
        <v>20</v>
      </c>
      <c r="G1792" s="3" t="s">
        <v>1160</v>
      </c>
      <c r="H1792" s="3" t="s">
        <v>14</v>
      </c>
      <c r="I1792" s="3" t="s">
        <v>21</v>
      </c>
      <c r="J1792" s="3" t="s">
        <v>31</v>
      </c>
      <c r="K1792" s="3" t="s">
        <v>1502</v>
      </c>
      <c r="L1792" s="4">
        <v>27300</v>
      </c>
      <c r="M1792" s="4">
        <v>27.3</v>
      </c>
      <c r="N1792" s="4">
        <v>363000</v>
      </c>
      <c r="O1792">
        <f t="shared" si="459"/>
        <v>13.296703296703297</v>
      </c>
      <c r="P1792" t="str">
        <f t="shared" si="465"/>
        <v>Flutriafol</v>
      </c>
      <c r="Q1792" t="str">
        <f>VLOOKUP(P1792,[1]Sheet1!$A$1:$C$40,2,FALSE)</f>
        <v>Intake</v>
      </c>
      <c r="R1792" t="str">
        <f>VLOOKUP(P1792,[1]Sheet1!$A$1:$C$40,3,FALSE)</f>
        <v>Fungicide</v>
      </c>
    </row>
    <row r="1793" spans="1:18" ht="22" customHeight="1" x14ac:dyDescent="0.3">
      <c r="A1793" s="5">
        <v>42587</v>
      </c>
      <c r="B1793" s="12" t="str">
        <f t="shared" si="450"/>
        <v>August, 2016</v>
      </c>
      <c r="C1793" s="12" t="str">
        <f t="shared" si="451"/>
        <v>August, 2016´</v>
      </c>
      <c r="D1793" s="6" t="s">
        <v>37</v>
      </c>
      <c r="E1793" s="9" t="s">
        <v>1941</v>
      </c>
      <c r="F1793" s="6" t="s">
        <v>20</v>
      </c>
      <c r="G1793" s="6" t="s">
        <v>42</v>
      </c>
      <c r="H1793" s="6" t="s">
        <v>104</v>
      </c>
      <c r="I1793" s="6" t="s">
        <v>21</v>
      </c>
      <c r="J1793" s="6" t="s">
        <v>118</v>
      </c>
      <c r="K1793" s="6" t="s">
        <v>1503</v>
      </c>
      <c r="L1793" s="7">
        <v>39520</v>
      </c>
      <c r="M1793" s="7">
        <v>39.520000000000003</v>
      </c>
      <c r="N1793" s="7">
        <v>69500</v>
      </c>
      <c r="O1793">
        <f t="shared" si="459"/>
        <v>1.7586032388663968</v>
      </c>
      <c r="P1793" t="str">
        <f>IF(ISNUMBER(SEARCH("FLUAZINAN",K1793)),"Fluazinan",IF(ISNUMBER(SEARCH("CYPERMETHRIN",K1793)),"Cypermethrin",IF(ISNUMBER(SEARCH("IMAZETAPIR",K1793)),"Imazetapyr",IF(ISNUMBER(SEARCH("FIPRONIL",K1793)),"Fipronil","FIX IT"))))</f>
        <v>Cypermethrin</v>
      </c>
      <c r="Q1793" t="str">
        <f>VLOOKUP(P1793,[1]Sheet1!$A$1:$C$40,2,FALSE)</f>
        <v>Not Identified</v>
      </c>
      <c r="R1793" t="str">
        <f>VLOOKUP(P1793,[1]Sheet1!$A$1:$C$40,3,FALSE)</f>
        <v>Insecticide</v>
      </c>
    </row>
    <row r="1794" spans="1:18" ht="22" customHeight="1" x14ac:dyDescent="0.3">
      <c r="A1794" s="2">
        <v>42586</v>
      </c>
      <c r="B1794" s="12" t="str">
        <f t="shared" si="450"/>
        <v>August, 2016</v>
      </c>
      <c r="C1794" s="12" t="str">
        <f t="shared" si="451"/>
        <v>August, 2016´</v>
      </c>
      <c r="D1794" s="3" t="s">
        <v>37</v>
      </c>
      <c r="E1794" s="13" t="s">
        <v>1941</v>
      </c>
      <c r="F1794" s="3" t="s">
        <v>20</v>
      </c>
      <c r="G1794" s="3" t="s">
        <v>579</v>
      </c>
      <c r="H1794" s="3" t="s">
        <v>28</v>
      </c>
      <c r="I1794" s="3" t="s">
        <v>21</v>
      </c>
      <c r="J1794" s="3" t="s">
        <v>29</v>
      </c>
      <c r="K1794" s="3" t="s">
        <v>1504</v>
      </c>
      <c r="L1794" s="4">
        <v>143220</v>
      </c>
      <c r="M1794" s="4">
        <v>143.22</v>
      </c>
      <c r="N1794" s="4">
        <v>1479000</v>
      </c>
      <c r="O1794">
        <f t="shared" si="459"/>
        <v>10.32677000418936</v>
      </c>
      <c r="P1794" t="str">
        <f t="shared" ref="P1794" si="472">IF(ISNUMBER(SEARCH("CLORPIRIFOS",K1794)),"Chlorpyrifos",IF(ISNUMBER(SEARCH("TEBUCONAZOLE",K1794)),"Tebuconazole",IF(ISNUMBER(SEARCH("ACID",K1794)),"2,4-Dichlorophenoxyacetic acid",IF(ISNUMBER(SEARCH("ACETAMIPRID",K1794)),"Acetamiprid",IF(ISNUMBER(SEARCH("NUFURON",K1794)),"Metsulfuron",IF(ISNUMBER(SEARCH("MONOISOPROPYLAMINE",K1794)),"Isopropylamine","FIX IT"))))))</f>
        <v>2,4-Dichlorophenoxyacetic acid</v>
      </c>
      <c r="Q1794" t="str">
        <f>VLOOKUP(P1794,[1]Sheet1!$A$1:$C$40,2,FALSE)</f>
        <v>2,4 D</v>
      </c>
      <c r="R1794" t="str">
        <f>VLOOKUP(P1794,[1]Sheet1!$A$1:$C$40,3,FALSE)</f>
        <v>Herbicide</v>
      </c>
    </row>
    <row r="1795" spans="1:18" ht="22" customHeight="1" x14ac:dyDescent="0.3">
      <c r="A1795" s="5">
        <v>42585</v>
      </c>
      <c r="B1795" s="12" t="str">
        <f t="shared" ref="B1795:B1858" si="473">TEXT(A1795,"MMMM, YYYY")</f>
        <v>August, 2016</v>
      </c>
      <c r="C1795" s="12" t="str">
        <f t="shared" ref="C1795:C1858" si="474">B1795&amp;"´"</f>
        <v>August, 2016´</v>
      </c>
      <c r="D1795" s="6" t="s">
        <v>37</v>
      </c>
      <c r="E1795" s="9" t="s">
        <v>1941</v>
      </c>
      <c r="F1795" s="6" t="s">
        <v>20</v>
      </c>
      <c r="G1795" s="6" t="s">
        <v>1505</v>
      </c>
      <c r="H1795" s="6" t="s">
        <v>73</v>
      </c>
      <c r="I1795" s="6" t="s">
        <v>21</v>
      </c>
      <c r="J1795" s="6" t="s">
        <v>102</v>
      </c>
      <c r="K1795" s="6" t="s">
        <v>1506</v>
      </c>
      <c r="L1795" s="7">
        <v>115483</v>
      </c>
      <c r="M1795" s="7">
        <v>115.48</v>
      </c>
      <c r="N1795" s="7">
        <v>467000</v>
      </c>
      <c r="O1795">
        <f t="shared" si="459"/>
        <v>4.0438852471792384</v>
      </c>
      <c r="P1795" t="str">
        <f t="shared" ref="P1795:P1798" si="475">IF(ISNUMBER(SEARCH("CIPERMET",K1795)),"Cypermethrin",IF(ISNUMBER(SEARCH("MANFIL",K1795)),"Mancozeb",IF(ISNUMBER(SEARCH("ISOPROPYLAMINE",K1795)),"Isopropylamine",IF(ISNUMBER(SEARCH("CARBENDAZIN",K1795)),"Carbendazin",IF(ISNUMBER(SEARCH("CHLORPYRIFOS",K1795)),"Chlorpyrifos","FIX IT")))))</f>
        <v>Isopropylamine</v>
      </c>
      <c r="Q1795" t="str">
        <f>VLOOKUP(P1795,[1]Sheet1!$A$1:$C$40,2,FALSE)</f>
        <v>Not Identified</v>
      </c>
      <c r="R1795" t="str">
        <f>VLOOKUP(P1795,[1]Sheet1!$A$1:$C$40,3,FALSE)</f>
        <v>General Chemical</v>
      </c>
    </row>
    <row r="1796" spans="1:18" ht="22" customHeight="1" x14ac:dyDescent="0.3">
      <c r="A1796" s="2">
        <v>42584</v>
      </c>
      <c r="B1796" s="12" t="str">
        <f t="shared" si="473"/>
        <v>August, 2016</v>
      </c>
      <c r="C1796" s="12" t="str">
        <f t="shared" si="474"/>
        <v>August, 2016´</v>
      </c>
      <c r="D1796" s="3" t="s">
        <v>37</v>
      </c>
      <c r="E1796" s="13" t="s">
        <v>1941</v>
      </c>
      <c r="F1796" s="3" t="s">
        <v>20</v>
      </c>
      <c r="G1796" s="3" t="s">
        <v>173</v>
      </c>
      <c r="H1796" s="3" t="s">
        <v>174</v>
      </c>
      <c r="I1796" s="3" t="s">
        <v>21</v>
      </c>
      <c r="J1796" s="3" t="s">
        <v>165</v>
      </c>
      <c r="K1796" s="3" t="s">
        <v>1507</v>
      </c>
      <c r="L1796" s="4">
        <v>21280</v>
      </c>
      <c r="M1796" s="4">
        <v>21.28</v>
      </c>
      <c r="N1796" s="4">
        <v>200000</v>
      </c>
      <c r="O1796">
        <f t="shared" si="459"/>
        <v>9.3984962406015029</v>
      </c>
      <c r="P1796" t="str">
        <f t="shared" si="475"/>
        <v>Cypermethrin</v>
      </c>
      <c r="Q1796" t="str">
        <f>VLOOKUP(P1796,[1]Sheet1!$A$1:$C$40,2,FALSE)</f>
        <v>Not Identified</v>
      </c>
      <c r="R1796" t="str">
        <f>VLOOKUP(P1796,[1]Sheet1!$A$1:$C$40,3,FALSE)</f>
        <v>Insecticide</v>
      </c>
    </row>
    <row r="1797" spans="1:18" ht="22" customHeight="1" x14ac:dyDescent="0.3">
      <c r="A1797" s="5">
        <v>42584</v>
      </c>
      <c r="B1797" s="12" t="str">
        <f t="shared" si="473"/>
        <v>August, 2016</v>
      </c>
      <c r="C1797" s="12" t="str">
        <f t="shared" si="474"/>
        <v>August, 2016´</v>
      </c>
      <c r="D1797" s="6" t="s">
        <v>37</v>
      </c>
      <c r="E1797" s="9" t="s">
        <v>1941</v>
      </c>
      <c r="F1797" s="6" t="s">
        <v>408</v>
      </c>
      <c r="G1797" s="6" t="s">
        <v>203</v>
      </c>
      <c r="H1797" s="6" t="s">
        <v>39</v>
      </c>
      <c r="I1797" s="6" t="s">
        <v>15</v>
      </c>
      <c r="J1797" s="6" t="s">
        <v>626</v>
      </c>
      <c r="K1797" s="6" t="s">
        <v>1508</v>
      </c>
      <c r="L1797" s="7">
        <v>148800</v>
      </c>
      <c r="M1797" s="7">
        <v>148.80000000000001</v>
      </c>
      <c r="N1797" s="7">
        <v>1920000</v>
      </c>
      <c r="O1797">
        <f t="shared" si="459"/>
        <v>12.903225806451612</v>
      </c>
      <c r="P1797" t="str">
        <f t="shared" si="475"/>
        <v>Mancozeb</v>
      </c>
      <c r="Q1797" t="str">
        <f>VLOOKUP(P1797,[1]Sheet1!$A$1:$C$40,2,FALSE)</f>
        <v>Manfill 800 WP</v>
      </c>
      <c r="R1797" t="str">
        <f>VLOOKUP(P1797,[1]Sheet1!$A$1:$C$40,3,FALSE)</f>
        <v>Fungicide</v>
      </c>
    </row>
    <row r="1798" spans="1:18" ht="22" customHeight="1" x14ac:dyDescent="0.3">
      <c r="A1798" s="2">
        <v>42584</v>
      </c>
      <c r="B1798" s="12" t="str">
        <f t="shared" si="473"/>
        <v>August, 2016</v>
      </c>
      <c r="C1798" s="12" t="str">
        <f t="shared" si="474"/>
        <v>August, 2016´</v>
      </c>
      <c r="D1798" s="3" t="s">
        <v>37</v>
      </c>
      <c r="E1798" s="13" t="s">
        <v>1941</v>
      </c>
      <c r="F1798" s="3" t="s">
        <v>20</v>
      </c>
      <c r="G1798" s="3" t="s">
        <v>173</v>
      </c>
      <c r="H1798" s="3" t="s">
        <v>174</v>
      </c>
      <c r="I1798" s="3" t="s">
        <v>21</v>
      </c>
      <c r="J1798" s="3" t="s">
        <v>165</v>
      </c>
      <c r="K1798" s="3" t="s">
        <v>1509</v>
      </c>
      <c r="L1798" s="4">
        <v>21280</v>
      </c>
      <c r="M1798" s="4">
        <v>21.28</v>
      </c>
      <c r="N1798" s="4">
        <v>200000</v>
      </c>
      <c r="O1798">
        <f t="shared" si="459"/>
        <v>9.3984962406015029</v>
      </c>
      <c r="P1798" t="str">
        <f t="shared" si="475"/>
        <v>Cypermethrin</v>
      </c>
      <c r="Q1798" t="str">
        <f>VLOOKUP(P1798,[1]Sheet1!$A$1:$C$40,2,FALSE)</f>
        <v>Not Identified</v>
      </c>
      <c r="R1798" t="str">
        <f>VLOOKUP(P1798,[1]Sheet1!$A$1:$C$40,3,FALSE)</f>
        <v>Insecticide</v>
      </c>
    </row>
    <row r="1799" spans="1:18" ht="22" customHeight="1" x14ac:dyDescent="0.3">
      <c r="A1799" s="5">
        <v>42583</v>
      </c>
      <c r="B1799" s="12" t="str">
        <f t="shared" si="473"/>
        <v>August, 2016</v>
      </c>
      <c r="C1799" s="12" t="str">
        <f t="shared" si="474"/>
        <v>August, 2016´</v>
      </c>
      <c r="D1799" s="6" t="s">
        <v>37</v>
      </c>
      <c r="E1799" s="9" t="s">
        <v>1941</v>
      </c>
      <c r="F1799" s="6" t="s">
        <v>20</v>
      </c>
      <c r="G1799" s="6" t="s">
        <v>80</v>
      </c>
      <c r="H1799" s="6" t="s">
        <v>81</v>
      </c>
      <c r="I1799" s="6" t="s">
        <v>21</v>
      </c>
      <c r="J1799" s="6" t="s">
        <v>82</v>
      </c>
      <c r="K1799" s="6" t="s">
        <v>1510</v>
      </c>
      <c r="L1799" s="7">
        <v>129800</v>
      </c>
      <c r="M1799" s="7">
        <v>129.80000000000001</v>
      </c>
      <c r="N1799" s="7">
        <v>351000</v>
      </c>
      <c r="O1799">
        <f t="shared" si="459"/>
        <v>2.704160246533128</v>
      </c>
      <c r="P1799" t="str">
        <f t="shared" ref="P1799" si="476">IF(ISNUMBER(SEARCH("TRITON",K1799)),"Surfactant",IF(ISNUMBER(SEARCH("DIMETHYLAMINE",K1799)),"Dimethylamine",IF(ISNUMBER(SEARCH("FLUAZINAN",K1799)),"Fluazinan","FIX IT")))</f>
        <v>Dimethylamine</v>
      </c>
      <c r="Q1799" t="str">
        <f>VLOOKUP(P1799,[1]Sheet1!$A$1:$C$40,2,FALSE)</f>
        <v>Not Identified</v>
      </c>
      <c r="R1799" t="str">
        <f>VLOOKUP(P1799,[1]Sheet1!$A$1:$C$40,3,FALSE)</f>
        <v>General Chemical</v>
      </c>
    </row>
    <row r="1800" spans="1:18" ht="22" customHeight="1" x14ac:dyDescent="0.3">
      <c r="A1800" s="2">
        <v>42582</v>
      </c>
      <c r="B1800" s="12" t="str">
        <f t="shared" si="473"/>
        <v>July, 2016</v>
      </c>
      <c r="C1800" s="12" t="str">
        <f t="shared" si="474"/>
        <v>July, 2016´</v>
      </c>
      <c r="D1800" s="3" t="s">
        <v>37</v>
      </c>
      <c r="E1800" s="13" t="s">
        <v>1941</v>
      </c>
      <c r="F1800" s="4" t="s">
        <v>107</v>
      </c>
      <c r="G1800" s="3" t="s">
        <v>242</v>
      </c>
      <c r="H1800" s="3" t="s">
        <v>243</v>
      </c>
      <c r="I1800" s="3" t="s">
        <v>15</v>
      </c>
      <c r="J1800" s="3" t="s">
        <v>244</v>
      </c>
      <c r="K1800" s="3" t="s">
        <v>1511</v>
      </c>
      <c r="L1800" s="4">
        <v>162539.99</v>
      </c>
      <c r="M1800" s="4">
        <v>162.54</v>
      </c>
      <c r="N1800" s="4">
        <v>688000</v>
      </c>
      <c r="O1800">
        <f t="shared" si="459"/>
        <v>4.2328044932204074</v>
      </c>
      <c r="P1800" t="str">
        <f t="shared" si="465"/>
        <v>Glyphosate</v>
      </c>
      <c r="Q1800" t="str">
        <f>VLOOKUP(P1800,[1]Sheet1!$A$1:$C$40,2,FALSE)</f>
        <v>Nufosate</v>
      </c>
      <c r="R1800" t="str">
        <f>VLOOKUP(P1800,[1]Sheet1!$A$1:$C$40,3,FALSE)</f>
        <v>Herbicide</v>
      </c>
    </row>
    <row r="1801" spans="1:18" ht="22" customHeight="1" x14ac:dyDescent="0.3">
      <c r="A1801" s="5">
        <v>42582</v>
      </c>
      <c r="B1801" s="12" t="str">
        <f t="shared" si="473"/>
        <v>July, 2016</v>
      </c>
      <c r="C1801" s="12" t="str">
        <f t="shared" si="474"/>
        <v>July, 2016´</v>
      </c>
      <c r="D1801" s="6" t="s">
        <v>37</v>
      </c>
      <c r="E1801" s="9" t="s">
        <v>1941</v>
      </c>
      <c r="F1801" s="7" t="s">
        <v>107</v>
      </c>
      <c r="G1801" s="6" t="s">
        <v>242</v>
      </c>
      <c r="H1801" s="6" t="s">
        <v>243</v>
      </c>
      <c r="I1801" s="6" t="s">
        <v>15</v>
      </c>
      <c r="J1801" s="6" t="s">
        <v>244</v>
      </c>
      <c r="K1801" s="6" t="s">
        <v>1512</v>
      </c>
      <c r="L1801" s="7">
        <v>162539.99</v>
      </c>
      <c r="M1801" s="7">
        <v>162.54</v>
      </c>
      <c r="N1801" s="7">
        <v>688000</v>
      </c>
      <c r="O1801">
        <f t="shared" si="459"/>
        <v>4.2328044932204074</v>
      </c>
      <c r="P1801" t="str">
        <f t="shared" si="465"/>
        <v>Glyphosate</v>
      </c>
      <c r="Q1801" t="str">
        <f>VLOOKUP(P1801,[1]Sheet1!$A$1:$C$40,2,FALSE)</f>
        <v>Nufosate</v>
      </c>
      <c r="R1801" t="str">
        <f>VLOOKUP(P1801,[1]Sheet1!$A$1:$C$40,3,FALSE)</f>
        <v>Herbicide</v>
      </c>
    </row>
    <row r="1802" spans="1:18" ht="22" customHeight="1" x14ac:dyDescent="0.3">
      <c r="A1802" s="2">
        <v>42582</v>
      </c>
      <c r="B1802" s="12" t="str">
        <f t="shared" si="473"/>
        <v>July, 2016</v>
      </c>
      <c r="C1802" s="12" t="str">
        <f t="shared" si="474"/>
        <v>July, 2016´</v>
      </c>
      <c r="D1802" s="3" t="s">
        <v>37</v>
      </c>
      <c r="E1802" s="13" t="s">
        <v>1941</v>
      </c>
      <c r="F1802" s="4" t="s">
        <v>107</v>
      </c>
      <c r="G1802" s="3" t="s">
        <v>242</v>
      </c>
      <c r="H1802" s="3" t="s">
        <v>243</v>
      </c>
      <c r="I1802" s="3" t="s">
        <v>15</v>
      </c>
      <c r="J1802" s="3" t="s">
        <v>244</v>
      </c>
      <c r="K1802" s="3" t="s">
        <v>1513</v>
      </c>
      <c r="L1802" s="4">
        <v>162539.99</v>
      </c>
      <c r="M1802" s="4">
        <v>162.54</v>
      </c>
      <c r="N1802" s="4">
        <v>688000</v>
      </c>
      <c r="O1802">
        <f t="shared" si="459"/>
        <v>4.2328044932204074</v>
      </c>
      <c r="P1802" t="str">
        <f t="shared" si="465"/>
        <v>Glyphosate</v>
      </c>
      <c r="Q1802" t="str">
        <f>VLOOKUP(P1802,[1]Sheet1!$A$1:$C$40,2,FALSE)</f>
        <v>Nufosate</v>
      </c>
      <c r="R1802" t="str">
        <f>VLOOKUP(P1802,[1]Sheet1!$A$1:$C$40,3,FALSE)</f>
        <v>Herbicide</v>
      </c>
    </row>
    <row r="1803" spans="1:18" ht="22" customHeight="1" x14ac:dyDescent="0.3">
      <c r="A1803" s="5">
        <v>42582</v>
      </c>
      <c r="B1803" s="12" t="str">
        <f t="shared" si="473"/>
        <v>July, 2016</v>
      </c>
      <c r="C1803" s="12" t="str">
        <f t="shared" si="474"/>
        <v>July, 2016´</v>
      </c>
      <c r="D1803" s="6" t="s">
        <v>37</v>
      </c>
      <c r="E1803" s="9" t="s">
        <v>1941</v>
      </c>
      <c r="F1803" s="6" t="s">
        <v>20</v>
      </c>
      <c r="G1803" s="6" t="s">
        <v>242</v>
      </c>
      <c r="H1803" s="6" t="s">
        <v>243</v>
      </c>
      <c r="I1803" s="6" t="s">
        <v>15</v>
      </c>
      <c r="J1803" s="6" t="s">
        <v>244</v>
      </c>
      <c r="K1803" s="6" t="s">
        <v>1514</v>
      </c>
      <c r="L1803" s="7">
        <v>162539.99</v>
      </c>
      <c r="M1803" s="7">
        <v>162.54</v>
      </c>
      <c r="N1803" s="7">
        <v>688000</v>
      </c>
      <c r="O1803">
        <f t="shared" si="459"/>
        <v>4.2328044932204074</v>
      </c>
      <c r="P1803" t="str">
        <f t="shared" si="465"/>
        <v>Glyphosate</v>
      </c>
      <c r="Q1803" t="str">
        <f>VLOOKUP(P1803,[1]Sheet1!$A$1:$C$40,2,FALSE)</f>
        <v>Nufosate</v>
      </c>
      <c r="R1803" t="str">
        <f>VLOOKUP(P1803,[1]Sheet1!$A$1:$C$40,3,FALSE)</f>
        <v>Herbicide</v>
      </c>
    </row>
    <row r="1804" spans="1:18" ht="22" customHeight="1" x14ac:dyDescent="0.3">
      <c r="A1804" s="2">
        <v>42582</v>
      </c>
      <c r="B1804" s="12" t="str">
        <f t="shared" si="473"/>
        <v>July, 2016</v>
      </c>
      <c r="C1804" s="12" t="str">
        <f t="shared" si="474"/>
        <v>July, 2016´</v>
      </c>
      <c r="D1804" s="3" t="s">
        <v>37</v>
      </c>
      <c r="E1804" s="13" t="s">
        <v>1941</v>
      </c>
      <c r="F1804" s="4" t="s">
        <v>107</v>
      </c>
      <c r="G1804" s="3" t="s">
        <v>242</v>
      </c>
      <c r="H1804" s="3" t="s">
        <v>243</v>
      </c>
      <c r="I1804" s="3" t="s">
        <v>15</v>
      </c>
      <c r="J1804" s="3" t="s">
        <v>244</v>
      </c>
      <c r="K1804" s="3" t="s">
        <v>1513</v>
      </c>
      <c r="L1804" s="4">
        <v>162539.99</v>
      </c>
      <c r="M1804" s="4">
        <v>162.54</v>
      </c>
      <c r="N1804" s="4">
        <v>688000</v>
      </c>
      <c r="O1804">
        <f t="shared" si="459"/>
        <v>4.2328044932204074</v>
      </c>
      <c r="P1804" t="str">
        <f t="shared" si="465"/>
        <v>Glyphosate</v>
      </c>
      <c r="Q1804" t="str">
        <f>VLOOKUP(P1804,[1]Sheet1!$A$1:$C$40,2,FALSE)</f>
        <v>Nufosate</v>
      </c>
      <c r="R1804" t="str">
        <f>VLOOKUP(P1804,[1]Sheet1!$A$1:$C$40,3,FALSE)</f>
        <v>Herbicide</v>
      </c>
    </row>
    <row r="1805" spans="1:18" ht="22" customHeight="1" x14ac:dyDescent="0.3">
      <c r="A1805" s="5">
        <v>42581</v>
      </c>
      <c r="B1805" s="12" t="str">
        <f t="shared" si="473"/>
        <v>July, 2016</v>
      </c>
      <c r="C1805" s="12" t="str">
        <f t="shared" si="474"/>
        <v>July, 2016´</v>
      </c>
      <c r="D1805" s="6" t="s">
        <v>37</v>
      </c>
      <c r="E1805" s="9" t="s">
        <v>1941</v>
      </c>
      <c r="F1805" s="6" t="s">
        <v>20</v>
      </c>
      <c r="G1805" s="6" t="s">
        <v>70</v>
      </c>
      <c r="H1805" s="6" t="s">
        <v>14</v>
      </c>
      <c r="I1805" s="6" t="s">
        <v>21</v>
      </c>
      <c r="J1805" s="6" t="s">
        <v>22</v>
      </c>
      <c r="K1805" s="6" t="s">
        <v>1515</v>
      </c>
      <c r="L1805" s="7">
        <v>20120</v>
      </c>
      <c r="M1805" s="7">
        <v>20.12</v>
      </c>
      <c r="N1805" s="7">
        <v>802000</v>
      </c>
      <c r="O1805">
        <f t="shared" si="459"/>
        <v>39.860834990059644</v>
      </c>
      <c r="P1805" t="str">
        <f t="shared" si="465"/>
        <v>Picloram</v>
      </c>
      <c r="Q1805" t="str">
        <f>VLOOKUP(P1805,[1]Sheet1!$A$1:$C$40,2,FALSE)</f>
        <v>Not Identified</v>
      </c>
      <c r="R1805" t="str">
        <f>VLOOKUP(P1805,[1]Sheet1!$A$1:$C$40,3,FALSE)</f>
        <v>Herbicide</v>
      </c>
    </row>
    <row r="1806" spans="1:18" ht="22" customHeight="1" x14ac:dyDescent="0.3">
      <c r="A1806" s="2">
        <v>42579</v>
      </c>
      <c r="B1806" s="12" t="str">
        <f t="shared" si="473"/>
        <v>July, 2016</v>
      </c>
      <c r="C1806" s="12" t="str">
        <f t="shared" si="474"/>
        <v>July, 2016´</v>
      </c>
      <c r="D1806" s="3" t="s">
        <v>37</v>
      </c>
      <c r="E1806" s="13" t="s">
        <v>1941</v>
      </c>
      <c r="F1806" s="4" t="s">
        <v>107</v>
      </c>
      <c r="G1806" s="3" t="s">
        <v>1050</v>
      </c>
      <c r="H1806" s="3" t="s">
        <v>14</v>
      </c>
      <c r="I1806" s="3" t="s">
        <v>15</v>
      </c>
      <c r="J1806" s="3" t="s">
        <v>18</v>
      </c>
      <c r="K1806" s="3" t="s">
        <v>1516</v>
      </c>
      <c r="L1806" s="4">
        <v>56448</v>
      </c>
      <c r="M1806" s="4">
        <v>56.45</v>
      </c>
      <c r="N1806" s="4">
        <v>239000</v>
      </c>
      <c r="O1806">
        <f t="shared" si="459"/>
        <v>4.2339852607709751</v>
      </c>
      <c r="P1806" s="11" t="s">
        <v>1932</v>
      </c>
      <c r="Q1806" t="str">
        <f>VLOOKUP(P1806,[1]Sheet1!$A$1:$C$40,2,FALSE)</f>
        <v>Kromo</v>
      </c>
      <c r="R1806" t="str">
        <f>VLOOKUP(P1806,[1]Sheet1!$A$1:$C$40,3,FALSE)</f>
        <v>Herbicide</v>
      </c>
    </row>
    <row r="1807" spans="1:18" ht="22" customHeight="1" x14ac:dyDescent="0.3">
      <c r="A1807" s="5">
        <v>42579</v>
      </c>
      <c r="B1807" s="12" t="str">
        <f t="shared" si="473"/>
        <v>July, 2016</v>
      </c>
      <c r="C1807" s="12" t="str">
        <f t="shared" si="474"/>
        <v>July, 2016´</v>
      </c>
      <c r="D1807" s="6" t="s">
        <v>37</v>
      </c>
      <c r="E1807" s="9" t="s">
        <v>1941</v>
      </c>
      <c r="F1807" s="6" t="s">
        <v>20</v>
      </c>
      <c r="G1807" s="6" t="s">
        <v>579</v>
      </c>
      <c r="H1807" s="6" t="s">
        <v>28</v>
      </c>
      <c r="I1807" s="6" t="s">
        <v>21</v>
      </c>
      <c r="J1807" s="6" t="s">
        <v>29</v>
      </c>
      <c r="K1807" s="6" t="s">
        <v>1517</v>
      </c>
      <c r="L1807" s="7">
        <v>122760</v>
      </c>
      <c r="M1807" s="7">
        <v>122.76</v>
      </c>
      <c r="N1807" s="7">
        <v>2642000</v>
      </c>
      <c r="O1807">
        <f t="shared" si="459"/>
        <v>21.521668295861843</v>
      </c>
      <c r="P1807" t="str">
        <f t="shared" ref="P1807:P1816" si="477">IF(ISNUMBER(SEARCH("CLORPIRIFOS",K1807)),"Chlorpyrifos",IF(ISNUMBER(SEARCH("TEBUCONAZOLE",K1807)),"Tebuconazole",IF(ISNUMBER(SEARCH("ACID",K1807)),"2,4-Dichlorophenoxyacetic acid",IF(ISNUMBER(SEARCH("ACETAMIPRID",K1807)),"Acetamiprid",IF(ISNUMBER(SEARCH("NUFURON",K1807)),"Metsulfuron",IF(ISNUMBER(SEARCH("MONOISOPROPYLAMINE",K1807)),"Isopropylamine","FIX IT"))))))</f>
        <v>2,4-Dichlorophenoxyacetic acid</v>
      </c>
      <c r="Q1807" t="str">
        <f>VLOOKUP(P1807,[1]Sheet1!$A$1:$C$40,2,FALSE)</f>
        <v>2,4 D</v>
      </c>
      <c r="R1807" t="str">
        <f>VLOOKUP(P1807,[1]Sheet1!$A$1:$C$40,3,FALSE)</f>
        <v>Herbicide</v>
      </c>
    </row>
    <row r="1808" spans="1:18" ht="22" customHeight="1" x14ac:dyDescent="0.3">
      <c r="A1808" s="2">
        <v>42579</v>
      </c>
      <c r="B1808" s="12" t="str">
        <f t="shared" si="473"/>
        <v>July, 2016</v>
      </c>
      <c r="C1808" s="12" t="str">
        <f t="shared" si="474"/>
        <v>July, 2016´</v>
      </c>
      <c r="D1808" s="3" t="s">
        <v>37</v>
      </c>
      <c r="E1808" s="13" t="s">
        <v>1941</v>
      </c>
      <c r="F1808" s="3" t="s">
        <v>20</v>
      </c>
      <c r="G1808" s="3" t="s">
        <v>80</v>
      </c>
      <c r="H1808" s="3" t="s">
        <v>81</v>
      </c>
      <c r="I1808" s="3" t="s">
        <v>21</v>
      </c>
      <c r="J1808" s="3" t="s">
        <v>82</v>
      </c>
      <c r="K1808" s="3" t="s">
        <v>1518</v>
      </c>
      <c r="L1808" s="4">
        <v>129960.01</v>
      </c>
      <c r="M1808" s="4">
        <v>129.96</v>
      </c>
      <c r="N1808" s="4">
        <v>354000</v>
      </c>
      <c r="O1808">
        <f t="shared" si="459"/>
        <v>2.7239148411884551</v>
      </c>
      <c r="P1808" t="str">
        <f t="shared" ref="P1808" si="478">IF(ISNUMBER(SEARCH("TRITON",K1808)),"Surfactant",IF(ISNUMBER(SEARCH("DIMETHYLAMINE",K1808)),"Dimethylamine",IF(ISNUMBER(SEARCH("FLUAZINAN",K1808)),"Fluazinan","FIX IT")))</f>
        <v>Dimethylamine</v>
      </c>
      <c r="Q1808" t="str">
        <f>VLOOKUP(P1808,[1]Sheet1!$A$1:$C$40,2,FALSE)</f>
        <v>Not Identified</v>
      </c>
      <c r="R1808" t="str">
        <f>VLOOKUP(P1808,[1]Sheet1!$A$1:$C$40,3,FALSE)</f>
        <v>General Chemical</v>
      </c>
    </row>
    <row r="1809" spans="1:18" ht="22" customHeight="1" x14ac:dyDescent="0.3">
      <c r="A1809" s="5">
        <v>42577</v>
      </c>
      <c r="B1809" s="12" t="str">
        <f t="shared" si="473"/>
        <v>July, 2016</v>
      </c>
      <c r="C1809" s="12" t="str">
        <f t="shared" si="474"/>
        <v>July, 2016´</v>
      </c>
      <c r="D1809" s="6" t="s">
        <v>37</v>
      </c>
      <c r="E1809" s="9" t="s">
        <v>1941</v>
      </c>
      <c r="F1809" s="6" t="s">
        <v>20</v>
      </c>
      <c r="G1809" s="6" t="s">
        <v>967</v>
      </c>
      <c r="H1809" s="6" t="s">
        <v>1095</v>
      </c>
      <c r="I1809" s="6" t="s">
        <v>21</v>
      </c>
      <c r="J1809" s="6" t="s">
        <v>969</v>
      </c>
      <c r="K1809" s="6" t="s">
        <v>1519</v>
      </c>
      <c r="L1809" s="7">
        <v>34674</v>
      </c>
      <c r="M1809" s="7">
        <v>34.67</v>
      </c>
      <c r="N1809" s="7">
        <v>96800</v>
      </c>
      <c r="O1809">
        <f t="shared" si="459"/>
        <v>2.7917171367595315</v>
      </c>
      <c r="P1809" s="11" t="s">
        <v>1928</v>
      </c>
      <c r="Q1809" t="str">
        <f>VLOOKUP(P1809,[1]Sheet1!$A$1:$C$40,2,FALSE)</f>
        <v>Not Identified</v>
      </c>
      <c r="R1809" t="str">
        <f>VLOOKUP(P1809,[1]Sheet1!$A$1:$C$40,3,FALSE)</f>
        <v>General Chemical</v>
      </c>
    </row>
    <row r="1810" spans="1:18" ht="22" customHeight="1" x14ac:dyDescent="0.3">
      <c r="A1810" s="2">
        <v>42577</v>
      </c>
      <c r="B1810" s="12" t="str">
        <f t="shared" si="473"/>
        <v>July, 2016</v>
      </c>
      <c r="C1810" s="12" t="str">
        <f t="shared" si="474"/>
        <v>July, 2016´</v>
      </c>
      <c r="D1810" s="3" t="s">
        <v>37</v>
      </c>
      <c r="E1810" s="13" t="s">
        <v>1941</v>
      </c>
      <c r="F1810" s="3" t="s">
        <v>20</v>
      </c>
      <c r="G1810" s="3" t="s">
        <v>42</v>
      </c>
      <c r="H1810" s="3" t="s">
        <v>43</v>
      </c>
      <c r="I1810" s="3" t="s">
        <v>21</v>
      </c>
      <c r="J1810" s="3" t="s">
        <v>44</v>
      </c>
      <c r="K1810" s="3" t="s">
        <v>1520</v>
      </c>
      <c r="L1810" s="4">
        <v>145325</v>
      </c>
      <c r="M1810" s="4">
        <v>145.32</v>
      </c>
      <c r="N1810" s="4">
        <v>5964000</v>
      </c>
      <c r="O1810">
        <f t="shared" si="459"/>
        <v>41.039050404266298</v>
      </c>
      <c r="P1810" t="str">
        <f t="shared" si="477"/>
        <v>Chlorpyrifos</v>
      </c>
      <c r="Q1810" t="str">
        <f>VLOOKUP(P1810,[1]Sheet1!$A$1:$C$40,2,FALSE)</f>
        <v>Agripec</v>
      </c>
      <c r="R1810" t="str">
        <f>VLOOKUP(P1810,[1]Sheet1!$A$1:$C$40,3,FALSE)</f>
        <v>Pesticide</v>
      </c>
    </row>
    <row r="1811" spans="1:18" ht="22" customHeight="1" x14ac:dyDescent="0.3">
      <c r="A1811" s="5">
        <v>42577</v>
      </c>
      <c r="B1811" s="12" t="str">
        <f t="shared" si="473"/>
        <v>July, 2016</v>
      </c>
      <c r="C1811" s="12" t="str">
        <f t="shared" si="474"/>
        <v>July, 2016´</v>
      </c>
      <c r="D1811" s="6" t="s">
        <v>37</v>
      </c>
      <c r="E1811" s="9" t="s">
        <v>1941</v>
      </c>
      <c r="F1811" s="6" t="s">
        <v>20</v>
      </c>
      <c r="G1811" s="6" t="s">
        <v>42</v>
      </c>
      <c r="H1811" s="6" t="s">
        <v>43</v>
      </c>
      <c r="I1811" s="6" t="s">
        <v>21</v>
      </c>
      <c r="J1811" s="6" t="s">
        <v>44</v>
      </c>
      <c r="K1811" s="6" t="s">
        <v>1521</v>
      </c>
      <c r="L1811" s="7">
        <v>166115.01</v>
      </c>
      <c r="M1811" s="7">
        <v>166.12</v>
      </c>
      <c r="N1811" s="7">
        <v>6817000</v>
      </c>
      <c r="O1811">
        <f t="shared" si="459"/>
        <v>41.037832764179463</v>
      </c>
      <c r="P1811" s="11" t="s">
        <v>1922</v>
      </c>
      <c r="Q1811" t="str">
        <f>VLOOKUP(P1811,[1]Sheet1!$A$1:$C$40,2,FALSE)</f>
        <v>Agripec</v>
      </c>
      <c r="R1811" t="str">
        <f>VLOOKUP(P1811,[1]Sheet1!$A$1:$C$40,3,FALSE)</f>
        <v>Pesticide</v>
      </c>
    </row>
    <row r="1812" spans="1:18" ht="22" customHeight="1" x14ac:dyDescent="0.3">
      <c r="A1812" s="2">
        <v>42575</v>
      </c>
      <c r="B1812" s="12" t="str">
        <f t="shared" si="473"/>
        <v>July, 2016</v>
      </c>
      <c r="C1812" s="12" t="str">
        <f t="shared" si="474"/>
        <v>July, 2016´</v>
      </c>
      <c r="D1812" s="3" t="s">
        <v>37</v>
      </c>
      <c r="E1812" s="13" t="s">
        <v>1941</v>
      </c>
      <c r="F1812" s="4" t="s">
        <v>107</v>
      </c>
      <c r="G1812" s="3" t="s">
        <v>242</v>
      </c>
      <c r="H1812" s="3" t="s">
        <v>243</v>
      </c>
      <c r="I1812" s="3" t="s">
        <v>15</v>
      </c>
      <c r="J1812" s="3" t="s">
        <v>280</v>
      </c>
      <c r="K1812" s="3" t="s">
        <v>1522</v>
      </c>
      <c r="L1812" s="4">
        <v>148640</v>
      </c>
      <c r="M1812" s="4">
        <v>148.63999999999999</v>
      </c>
      <c r="N1812" s="4">
        <v>629000</v>
      </c>
      <c r="O1812">
        <f t="shared" si="459"/>
        <v>4.2317007534983855</v>
      </c>
      <c r="P1812" t="str">
        <f t="shared" ref="P1812:P1815" si="479">IF(ISNUMBER(SEARCH("XYLENE",K1812)),"Xylene",IF(ISNUMBER(SEARCH("PARAQUAT",K1812)),"Paraquat",IF(ISNUMBER(SEARCH("LUFENURON",K1812)),"Lufenuron",IF(ISNUMBER(SEARCH("CLETHODIM",K1812)),"Clethodim",IF(ISNUMBER(SEARCH("ABAMECTIN",K1812)),"Abamectin")))))</f>
        <v>Paraquat</v>
      </c>
      <c r="Q1812" t="str">
        <f>VLOOKUP(P1812,[1]Sheet1!$A$1:$C$40,2,FALSE)</f>
        <v>Nuquat</v>
      </c>
      <c r="R1812" t="str">
        <f>VLOOKUP(P1812,[1]Sheet1!$A$1:$C$40,3,FALSE)</f>
        <v>Herbicide</v>
      </c>
    </row>
    <row r="1813" spans="1:18" ht="22" customHeight="1" x14ac:dyDescent="0.3">
      <c r="A1813" s="5">
        <v>42575</v>
      </c>
      <c r="B1813" s="12" t="str">
        <f t="shared" si="473"/>
        <v>July, 2016</v>
      </c>
      <c r="C1813" s="12" t="str">
        <f t="shared" si="474"/>
        <v>July, 2016´</v>
      </c>
      <c r="D1813" s="6" t="s">
        <v>37</v>
      </c>
      <c r="E1813" s="9" t="s">
        <v>1941</v>
      </c>
      <c r="F1813" s="6" t="s">
        <v>20</v>
      </c>
      <c r="G1813" s="6" t="s">
        <v>792</v>
      </c>
      <c r="H1813" s="6" t="s">
        <v>14</v>
      </c>
      <c r="I1813" s="6" t="s">
        <v>21</v>
      </c>
      <c r="J1813" s="6" t="s">
        <v>643</v>
      </c>
      <c r="K1813" s="6" t="s">
        <v>1266</v>
      </c>
      <c r="L1813" s="7">
        <v>63168</v>
      </c>
      <c r="M1813" s="7">
        <v>63.17</v>
      </c>
      <c r="N1813" s="7">
        <v>373000</v>
      </c>
      <c r="O1813">
        <f t="shared" si="459"/>
        <v>5.904888551165147</v>
      </c>
      <c r="P1813" s="11" t="s">
        <v>1926</v>
      </c>
      <c r="Q1813" t="str">
        <f>VLOOKUP(P1813,[1]Sheet1!$A$1:$C$40,2,FALSE)</f>
        <v>Not Identified</v>
      </c>
      <c r="R1813" t="str">
        <f>VLOOKUP(P1813,[1]Sheet1!$A$1:$C$40,3,FALSE)</f>
        <v>Insecticide</v>
      </c>
    </row>
    <row r="1814" spans="1:18" ht="22" customHeight="1" x14ac:dyDescent="0.3">
      <c r="A1814" s="2">
        <v>42575</v>
      </c>
      <c r="B1814" s="12" t="str">
        <f t="shared" si="473"/>
        <v>July, 2016</v>
      </c>
      <c r="C1814" s="12" t="str">
        <f t="shared" si="474"/>
        <v>July, 2016´</v>
      </c>
      <c r="D1814" s="3" t="s">
        <v>37</v>
      </c>
      <c r="E1814" s="13" t="s">
        <v>1941</v>
      </c>
      <c r="F1814" s="3" t="s">
        <v>20</v>
      </c>
      <c r="G1814" s="3" t="s">
        <v>449</v>
      </c>
      <c r="H1814" s="3" t="s">
        <v>73</v>
      </c>
      <c r="I1814" s="3" t="s">
        <v>21</v>
      </c>
      <c r="J1814" s="3" t="s">
        <v>1308</v>
      </c>
      <c r="K1814" s="3" t="s">
        <v>1523</v>
      </c>
      <c r="L1814" s="4">
        <v>78245</v>
      </c>
      <c r="M1814" s="4">
        <v>78.25</v>
      </c>
      <c r="N1814" s="4">
        <v>58800</v>
      </c>
      <c r="O1814">
        <f t="shared" si="459"/>
        <v>0.75148571793724839</v>
      </c>
      <c r="P1814" s="11" t="s">
        <v>1933</v>
      </c>
      <c r="Q1814" t="str">
        <f>VLOOKUP(P1814,[1]Sheet1!$A$1:$C$40,2,FALSE)</f>
        <v>Not Identified</v>
      </c>
      <c r="R1814" t="str">
        <f>VLOOKUP(P1814,[1]Sheet1!$A$1:$C$40,3,FALSE)</f>
        <v>General Chemical</v>
      </c>
    </row>
    <row r="1815" spans="1:18" ht="22" customHeight="1" x14ac:dyDescent="0.3">
      <c r="A1815" s="5">
        <v>42575</v>
      </c>
      <c r="B1815" s="12" t="str">
        <f t="shared" si="473"/>
        <v>July, 2016</v>
      </c>
      <c r="C1815" s="12" t="str">
        <f t="shared" si="474"/>
        <v>July, 2016´</v>
      </c>
      <c r="D1815" s="6" t="s">
        <v>37</v>
      </c>
      <c r="E1815" s="9" t="s">
        <v>1941</v>
      </c>
      <c r="F1815" s="7" t="s">
        <v>107</v>
      </c>
      <c r="G1815" s="6" t="s">
        <v>242</v>
      </c>
      <c r="H1815" s="6" t="s">
        <v>243</v>
      </c>
      <c r="I1815" s="6" t="s">
        <v>15</v>
      </c>
      <c r="J1815" s="6" t="s">
        <v>280</v>
      </c>
      <c r="K1815" s="6" t="s">
        <v>1524</v>
      </c>
      <c r="L1815" s="7">
        <v>148640</v>
      </c>
      <c r="M1815" s="7">
        <v>148.63999999999999</v>
      </c>
      <c r="N1815" s="7">
        <v>629000</v>
      </c>
      <c r="O1815">
        <f t="shared" si="459"/>
        <v>4.2317007534983855</v>
      </c>
      <c r="P1815" t="str">
        <f t="shared" si="479"/>
        <v>Paraquat</v>
      </c>
      <c r="Q1815" t="str">
        <f>VLOOKUP(P1815,[1]Sheet1!$A$1:$C$40,2,FALSE)</f>
        <v>Nuquat</v>
      </c>
      <c r="R1815" t="str">
        <f>VLOOKUP(P1815,[1]Sheet1!$A$1:$C$40,3,FALSE)</f>
        <v>Herbicide</v>
      </c>
    </row>
    <row r="1816" spans="1:18" ht="22" customHeight="1" x14ac:dyDescent="0.3">
      <c r="A1816" s="2">
        <v>42572</v>
      </c>
      <c r="B1816" s="12" t="str">
        <f t="shared" si="473"/>
        <v>July, 2016</v>
      </c>
      <c r="C1816" s="12" t="str">
        <f t="shared" si="474"/>
        <v>July, 2016´</v>
      </c>
      <c r="D1816" s="3" t="s">
        <v>37</v>
      </c>
      <c r="E1816" s="13" t="s">
        <v>1941</v>
      </c>
      <c r="F1816" s="3" t="s">
        <v>20</v>
      </c>
      <c r="G1816" s="3" t="s">
        <v>579</v>
      </c>
      <c r="H1816" s="3" t="s">
        <v>28</v>
      </c>
      <c r="I1816" s="3" t="s">
        <v>21</v>
      </c>
      <c r="J1816" s="3" t="s">
        <v>29</v>
      </c>
      <c r="K1816" s="3" t="s">
        <v>1525</v>
      </c>
      <c r="L1816" s="4">
        <v>163679.99</v>
      </c>
      <c r="M1816" s="4">
        <v>163.68</v>
      </c>
      <c r="N1816" s="4">
        <v>3523000</v>
      </c>
      <c r="O1816">
        <f t="shared" si="459"/>
        <v>21.523706104820757</v>
      </c>
      <c r="P1816" t="str">
        <f t="shared" si="477"/>
        <v>2,4-Dichlorophenoxyacetic acid</v>
      </c>
      <c r="Q1816" t="str">
        <f>VLOOKUP(P1816,[1]Sheet1!$A$1:$C$40,2,FALSE)</f>
        <v>2,4 D</v>
      </c>
      <c r="R1816" t="str">
        <f>VLOOKUP(P1816,[1]Sheet1!$A$1:$C$40,3,FALSE)</f>
        <v>Herbicide</v>
      </c>
    </row>
    <row r="1817" spans="1:18" ht="22" customHeight="1" x14ac:dyDescent="0.3">
      <c r="A1817" s="5">
        <v>42572</v>
      </c>
      <c r="B1817" s="12" t="str">
        <f t="shared" si="473"/>
        <v>July, 2016</v>
      </c>
      <c r="C1817" s="12" t="str">
        <f t="shared" si="474"/>
        <v>July, 2016´</v>
      </c>
      <c r="D1817" s="6" t="s">
        <v>37</v>
      </c>
      <c r="E1817" s="9" t="s">
        <v>1941</v>
      </c>
      <c r="F1817" s="6" t="s">
        <v>20</v>
      </c>
      <c r="G1817" s="6" t="s">
        <v>1407</v>
      </c>
      <c r="H1817" s="6" t="s">
        <v>1408</v>
      </c>
      <c r="I1817" s="6" t="s">
        <v>21</v>
      </c>
      <c r="J1817" s="6" t="s">
        <v>201</v>
      </c>
      <c r="K1817" s="6" t="s">
        <v>1526</v>
      </c>
      <c r="L1817" s="7">
        <v>43079</v>
      </c>
      <c r="M1817" s="7">
        <v>43.08</v>
      </c>
      <c r="N1817" s="7">
        <v>984000</v>
      </c>
      <c r="O1817">
        <f t="shared" si="459"/>
        <v>22.841755843914669</v>
      </c>
      <c r="P1817" t="str">
        <f t="shared" si="465"/>
        <v>Cyhalothrin</v>
      </c>
      <c r="Q1817" t="str">
        <f>VLOOKUP(P1817,[1]Sheet1!$A$1:$C$40,2,FALSE)</f>
        <v>Kaiso</v>
      </c>
      <c r="R1817" t="str">
        <f>VLOOKUP(P1817,[1]Sheet1!$A$1:$C$40,3,FALSE)</f>
        <v>Pesticide</v>
      </c>
    </row>
    <row r="1818" spans="1:18" ht="22" customHeight="1" x14ac:dyDescent="0.3">
      <c r="A1818" s="2">
        <v>42572</v>
      </c>
      <c r="B1818" s="12" t="str">
        <f t="shared" si="473"/>
        <v>July, 2016</v>
      </c>
      <c r="C1818" s="12" t="str">
        <f t="shared" si="474"/>
        <v>July, 2016´</v>
      </c>
      <c r="D1818" s="3" t="s">
        <v>37</v>
      </c>
      <c r="E1818" s="13" t="s">
        <v>1941</v>
      </c>
      <c r="F1818" s="3" t="s">
        <v>20</v>
      </c>
      <c r="G1818" s="3" t="s">
        <v>171</v>
      </c>
      <c r="H1818" s="3" t="s">
        <v>34</v>
      </c>
      <c r="I1818" s="3" t="s">
        <v>21</v>
      </c>
      <c r="J1818" s="3" t="s">
        <v>29</v>
      </c>
      <c r="K1818" s="3" t="s">
        <v>1527</v>
      </c>
      <c r="L1818" s="4">
        <v>183000</v>
      </c>
      <c r="M1818" s="4">
        <v>183</v>
      </c>
      <c r="N1818" s="4">
        <v>2113000</v>
      </c>
      <c r="O1818">
        <f t="shared" si="459"/>
        <v>11.546448087431694</v>
      </c>
      <c r="P1818" t="str">
        <f t="shared" ref="P1818:P1823" si="480">IF(ISNUMBER(SEARCH("CLORPIRIFOS",K1818)),"Chlorpyrifos",IF(ISNUMBER(SEARCH("TEBUCONAZOLE",K1818)),"Tebuconazole",IF(ISNUMBER(SEARCH("ACID",K1818)),"2,4-Dichlorophenoxyacetic acid",IF(ISNUMBER(SEARCH("ACETAMIPRID",K1818)),"Acetamiprid",IF(ISNUMBER(SEARCH("NUFURON",K1818)),"Metsulfuron",IF(ISNUMBER(SEARCH("MONOISOPROPYLAMINE",K1818)),"Isopropylamine","FIX IT"))))))</f>
        <v>2,4-Dichlorophenoxyacetic acid</v>
      </c>
      <c r="Q1818" t="str">
        <f>VLOOKUP(P1818,[1]Sheet1!$A$1:$C$40,2,FALSE)</f>
        <v>2,4 D</v>
      </c>
      <c r="R1818" t="str">
        <f>VLOOKUP(P1818,[1]Sheet1!$A$1:$C$40,3,FALSE)</f>
        <v>Herbicide</v>
      </c>
    </row>
    <row r="1819" spans="1:18" ht="22" customHeight="1" x14ac:dyDescent="0.3">
      <c r="A1819" s="5">
        <v>42572</v>
      </c>
      <c r="B1819" s="12" t="str">
        <f t="shared" si="473"/>
        <v>July, 2016</v>
      </c>
      <c r="C1819" s="12" t="str">
        <f t="shared" si="474"/>
        <v>July, 2016´</v>
      </c>
      <c r="D1819" s="6" t="s">
        <v>37</v>
      </c>
      <c r="E1819" s="9" t="s">
        <v>1941</v>
      </c>
      <c r="F1819" s="6" t="s">
        <v>20</v>
      </c>
      <c r="G1819" s="6" t="s">
        <v>579</v>
      </c>
      <c r="H1819" s="6" t="s">
        <v>28</v>
      </c>
      <c r="I1819" s="6" t="s">
        <v>21</v>
      </c>
      <c r="J1819" s="6" t="s">
        <v>29</v>
      </c>
      <c r="K1819" s="6" t="s">
        <v>1416</v>
      </c>
      <c r="L1819" s="7">
        <v>163679.99</v>
      </c>
      <c r="M1819" s="7">
        <v>163.68</v>
      </c>
      <c r="N1819" s="7">
        <v>3523000</v>
      </c>
      <c r="O1819">
        <f t="shared" si="459"/>
        <v>21.523706104820757</v>
      </c>
      <c r="P1819" t="str">
        <f t="shared" si="480"/>
        <v>2,4-Dichlorophenoxyacetic acid</v>
      </c>
      <c r="Q1819" t="str">
        <f>VLOOKUP(P1819,[1]Sheet1!$A$1:$C$40,2,FALSE)</f>
        <v>2,4 D</v>
      </c>
      <c r="R1819" t="str">
        <f>VLOOKUP(P1819,[1]Sheet1!$A$1:$C$40,3,FALSE)</f>
        <v>Herbicide</v>
      </c>
    </row>
    <row r="1820" spans="1:18" ht="22" customHeight="1" x14ac:dyDescent="0.3">
      <c r="A1820" s="2">
        <v>42571</v>
      </c>
      <c r="B1820" s="12" t="str">
        <f t="shared" si="473"/>
        <v>July, 2016</v>
      </c>
      <c r="C1820" s="12" t="str">
        <f t="shared" si="474"/>
        <v>July, 2016´</v>
      </c>
      <c r="D1820" s="3" t="s">
        <v>37</v>
      </c>
      <c r="E1820" s="13" t="s">
        <v>1941</v>
      </c>
      <c r="F1820" s="3" t="s">
        <v>20</v>
      </c>
      <c r="G1820" s="3" t="s">
        <v>952</v>
      </c>
      <c r="H1820" s="3" t="s">
        <v>73</v>
      </c>
      <c r="I1820" s="3" t="s">
        <v>21</v>
      </c>
      <c r="J1820" s="3" t="s">
        <v>82</v>
      </c>
      <c r="K1820" s="3" t="s">
        <v>1528</v>
      </c>
      <c r="L1820" s="4">
        <v>72302</v>
      </c>
      <c r="M1820" s="4">
        <v>72.3</v>
      </c>
      <c r="N1820" s="4">
        <v>219000</v>
      </c>
      <c r="O1820">
        <f t="shared" si="459"/>
        <v>3.0289618544438603</v>
      </c>
      <c r="P1820" t="str">
        <f t="shared" si="480"/>
        <v>Isopropylamine</v>
      </c>
      <c r="Q1820" t="str">
        <f>VLOOKUP(P1820,[1]Sheet1!$A$1:$C$40,2,FALSE)</f>
        <v>Not Identified</v>
      </c>
      <c r="R1820" t="str">
        <f>VLOOKUP(P1820,[1]Sheet1!$A$1:$C$40,3,FALSE)</f>
        <v>General Chemical</v>
      </c>
    </row>
    <row r="1821" spans="1:18" ht="22" customHeight="1" x14ac:dyDescent="0.3">
      <c r="A1821" s="5">
        <v>42571</v>
      </c>
      <c r="B1821" s="12" t="str">
        <f t="shared" si="473"/>
        <v>July, 2016</v>
      </c>
      <c r="C1821" s="12" t="str">
        <f t="shared" si="474"/>
        <v>July, 2016´</v>
      </c>
      <c r="D1821" s="6" t="s">
        <v>37</v>
      </c>
      <c r="E1821" s="9" t="s">
        <v>1941</v>
      </c>
      <c r="F1821" s="6" t="s">
        <v>20</v>
      </c>
      <c r="G1821" s="6" t="s">
        <v>449</v>
      </c>
      <c r="H1821" s="6" t="s">
        <v>73</v>
      </c>
      <c r="I1821" s="6" t="s">
        <v>21</v>
      </c>
      <c r="J1821" s="6" t="s">
        <v>102</v>
      </c>
      <c r="K1821" s="6" t="s">
        <v>1529</v>
      </c>
      <c r="L1821" s="7">
        <v>72482</v>
      </c>
      <c r="M1821" s="7">
        <v>72.48</v>
      </c>
      <c r="N1821" s="7">
        <v>290000</v>
      </c>
      <c r="O1821">
        <f t="shared" ref="O1821:O1883" si="481">N1821/L1821</f>
        <v>4.0009933500731218</v>
      </c>
      <c r="P1821" t="str">
        <f t="shared" si="480"/>
        <v>Isopropylamine</v>
      </c>
      <c r="Q1821" t="str">
        <f>VLOOKUP(P1821,[1]Sheet1!$A$1:$C$40,2,FALSE)</f>
        <v>Not Identified</v>
      </c>
      <c r="R1821" t="str">
        <f>VLOOKUP(P1821,[1]Sheet1!$A$1:$C$40,3,FALSE)</f>
        <v>General Chemical</v>
      </c>
    </row>
    <row r="1822" spans="1:18" ht="22" customHeight="1" x14ac:dyDescent="0.3">
      <c r="A1822" s="2">
        <v>42571</v>
      </c>
      <c r="B1822" s="12" t="str">
        <f t="shared" si="473"/>
        <v>July, 2016</v>
      </c>
      <c r="C1822" s="12" t="str">
        <f t="shared" si="474"/>
        <v>July, 2016´</v>
      </c>
      <c r="D1822" s="3" t="s">
        <v>37</v>
      </c>
      <c r="E1822" s="13" t="s">
        <v>1941</v>
      </c>
      <c r="F1822" s="3" t="s">
        <v>20</v>
      </c>
      <c r="G1822" s="3" t="s">
        <v>449</v>
      </c>
      <c r="H1822" s="3" t="s">
        <v>73</v>
      </c>
      <c r="I1822" s="3" t="s">
        <v>21</v>
      </c>
      <c r="J1822" s="3" t="s">
        <v>102</v>
      </c>
      <c r="K1822" s="3" t="s">
        <v>1530</v>
      </c>
      <c r="L1822" s="4">
        <v>115638</v>
      </c>
      <c r="M1822" s="4">
        <v>115.64</v>
      </c>
      <c r="N1822" s="4">
        <v>462000</v>
      </c>
      <c r="O1822">
        <f t="shared" si="481"/>
        <v>3.9952264826441137</v>
      </c>
      <c r="P1822" t="str">
        <f t="shared" si="480"/>
        <v>Isopropylamine</v>
      </c>
      <c r="Q1822" t="str">
        <f>VLOOKUP(P1822,[1]Sheet1!$A$1:$C$40,2,FALSE)</f>
        <v>Not Identified</v>
      </c>
      <c r="R1822" t="str">
        <f>VLOOKUP(P1822,[1]Sheet1!$A$1:$C$40,3,FALSE)</f>
        <v>General Chemical</v>
      </c>
    </row>
    <row r="1823" spans="1:18" ht="22" customHeight="1" x14ac:dyDescent="0.3">
      <c r="A1823" s="5">
        <v>42568</v>
      </c>
      <c r="B1823" s="12" t="str">
        <f t="shared" si="473"/>
        <v>July, 2016</v>
      </c>
      <c r="C1823" s="12" t="str">
        <f t="shared" si="474"/>
        <v>July, 2016´</v>
      </c>
      <c r="D1823" s="6" t="s">
        <v>37</v>
      </c>
      <c r="E1823" s="9" t="s">
        <v>1941</v>
      </c>
      <c r="F1823" s="6" t="s">
        <v>20</v>
      </c>
      <c r="G1823" s="6" t="s">
        <v>1500</v>
      </c>
      <c r="H1823" s="6" t="s">
        <v>14</v>
      </c>
      <c r="I1823" s="6" t="s">
        <v>21</v>
      </c>
      <c r="J1823" s="6" t="s">
        <v>31</v>
      </c>
      <c r="K1823" s="6" t="s">
        <v>1531</v>
      </c>
      <c r="L1823" s="7">
        <v>44940</v>
      </c>
      <c r="M1823" s="7">
        <v>44.94</v>
      </c>
      <c r="N1823" s="7">
        <v>615000</v>
      </c>
      <c r="O1823">
        <f t="shared" si="481"/>
        <v>13.684913217623498</v>
      </c>
      <c r="P1823" t="str">
        <f t="shared" si="480"/>
        <v>Tebuconazole</v>
      </c>
      <c r="Q1823" t="str">
        <f>VLOOKUP(P1823,[1]Sheet1!$A$1:$C$40,2,FALSE)</f>
        <v>Torque</v>
      </c>
      <c r="R1823" t="str">
        <f>VLOOKUP(P1823,[1]Sheet1!$A$1:$C$40,3,FALSE)</f>
        <v>Fungicide</v>
      </c>
    </row>
    <row r="1824" spans="1:18" ht="22" customHeight="1" x14ac:dyDescent="0.3">
      <c r="A1824" s="2">
        <v>42568</v>
      </c>
      <c r="B1824" s="12" t="str">
        <f t="shared" si="473"/>
        <v>July, 2016</v>
      </c>
      <c r="C1824" s="12" t="str">
        <f t="shared" si="474"/>
        <v>July, 2016´</v>
      </c>
      <c r="D1824" s="3" t="s">
        <v>37</v>
      </c>
      <c r="E1824" s="13" t="s">
        <v>1941</v>
      </c>
      <c r="F1824" s="3" t="s">
        <v>20</v>
      </c>
      <c r="G1824" s="3" t="s">
        <v>792</v>
      </c>
      <c r="H1824" s="3" t="s">
        <v>14</v>
      </c>
      <c r="I1824" s="3" t="s">
        <v>21</v>
      </c>
      <c r="J1824" s="3" t="s">
        <v>643</v>
      </c>
      <c r="K1824" s="3" t="s">
        <v>1532</v>
      </c>
      <c r="L1824" s="4">
        <v>63168</v>
      </c>
      <c r="M1824" s="4">
        <v>63.17</v>
      </c>
      <c r="N1824" s="4">
        <v>373000</v>
      </c>
      <c r="O1824">
        <f t="shared" si="481"/>
        <v>5.904888551165147</v>
      </c>
      <c r="P1824" s="11" t="s">
        <v>1926</v>
      </c>
      <c r="Q1824" t="str">
        <f>VLOOKUP(P1824,[1]Sheet1!$A$1:$C$40,2,FALSE)</f>
        <v>Not Identified</v>
      </c>
      <c r="R1824" t="str">
        <f>VLOOKUP(P1824,[1]Sheet1!$A$1:$C$40,3,FALSE)</f>
        <v>Insecticide</v>
      </c>
    </row>
    <row r="1825" spans="1:18" ht="22" customHeight="1" x14ac:dyDescent="0.3">
      <c r="A1825" s="5">
        <v>42568</v>
      </c>
      <c r="B1825" s="12" t="str">
        <f t="shared" si="473"/>
        <v>July, 2016</v>
      </c>
      <c r="C1825" s="12" t="str">
        <f t="shared" si="474"/>
        <v>July, 2016´</v>
      </c>
      <c r="D1825" s="6" t="s">
        <v>37</v>
      </c>
      <c r="E1825" s="9" t="s">
        <v>1941</v>
      </c>
      <c r="F1825" s="6" t="s">
        <v>20</v>
      </c>
      <c r="G1825" s="6" t="s">
        <v>242</v>
      </c>
      <c r="H1825" s="6" t="s">
        <v>243</v>
      </c>
      <c r="I1825" s="6" t="s">
        <v>15</v>
      </c>
      <c r="J1825" s="6" t="s">
        <v>280</v>
      </c>
      <c r="K1825" s="6" t="s">
        <v>1533</v>
      </c>
      <c r="L1825" s="7">
        <v>148646</v>
      </c>
      <c r="M1825" s="7">
        <v>148.65</v>
      </c>
      <c r="N1825" s="7">
        <v>629000</v>
      </c>
      <c r="O1825">
        <f t="shared" si="481"/>
        <v>4.2315299436244498</v>
      </c>
      <c r="P1825" t="str">
        <f t="shared" ref="P1825:P1826" si="482">IF(ISNUMBER(SEARCH("XYLENE",K1825)),"Xylene",IF(ISNUMBER(SEARCH("PARAQUAT",K1825)),"Paraquat",IF(ISNUMBER(SEARCH("LUFENURON",K1825)),"Lufenuron",IF(ISNUMBER(SEARCH("CLETHODIM",K1825)),"Clethodim",IF(ISNUMBER(SEARCH("ABAMECTIN",K1825)),"Abamectin")))))</f>
        <v>Paraquat</v>
      </c>
      <c r="Q1825" t="str">
        <f>VLOOKUP(P1825,[1]Sheet1!$A$1:$C$40,2,FALSE)</f>
        <v>Nuquat</v>
      </c>
      <c r="R1825" t="str">
        <f>VLOOKUP(P1825,[1]Sheet1!$A$1:$C$40,3,FALSE)</f>
        <v>Herbicide</v>
      </c>
    </row>
    <row r="1826" spans="1:18" ht="22" customHeight="1" x14ac:dyDescent="0.3">
      <c r="A1826" s="2">
        <v>42568</v>
      </c>
      <c r="B1826" s="12" t="str">
        <f t="shared" si="473"/>
        <v>July, 2016</v>
      </c>
      <c r="C1826" s="12" t="str">
        <f t="shared" si="474"/>
        <v>July, 2016´</v>
      </c>
      <c r="D1826" s="3" t="s">
        <v>37</v>
      </c>
      <c r="E1826" s="13" t="s">
        <v>1941</v>
      </c>
      <c r="F1826" s="4" t="s">
        <v>107</v>
      </c>
      <c r="G1826" s="3" t="s">
        <v>242</v>
      </c>
      <c r="H1826" s="3" t="s">
        <v>243</v>
      </c>
      <c r="I1826" s="3" t="s">
        <v>15</v>
      </c>
      <c r="J1826" s="3" t="s">
        <v>280</v>
      </c>
      <c r="K1826" s="3" t="s">
        <v>1534</v>
      </c>
      <c r="L1826" s="4">
        <v>148640</v>
      </c>
      <c r="M1826" s="4">
        <v>148.63999999999999</v>
      </c>
      <c r="N1826" s="4">
        <v>629000</v>
      </c>
      <c r="O1826">
        <f t="shared" si="481"/>
        <v>4.2317007534983855</v>
      </c>
      <c r="P1826" t="str">
        <f t="shared" si="482"/>
        <v>Paraquat</v>
      </c>
      <c r="Q1826" t="str">
        <f>VLOOKUP(P1826,[1]Sheet1!$A$1:$C$40,2,FALSE)</f>
        <v>Nuquat</v>
      </c>
      <c r="R1826" t="str">
        <f>VLOOKUP(P1826,[1]Sheet1!$A$1:$C$40,3,FALSE)</f>
        <v>Herbicide</v>
      </c>
    </row>
    <row r="1827" spans="1:18" ht="22" customHeight="1" x14ac:dyDescent="0.3">
      <c r="A1827" s="5">
        <v>42568</v>
      </c>
      <c r="B1827" s="12" t="str">
        <f t="shared" si="473"/>
        <v>July, 2016</v>
      </c>
      <c r="C1827" s="12" t="str">
        <f t="shared" si="474"/>
        <v>July, 2016´</v>
      </c>
      <c r="D1827" s="6" t="s">
        <v>37</v>
      </c>
      <c r="E1827" s="9" t="s">
        <v>1941</v>
      </c>
      <c r="F1827" s="7" t="s">
        <v>107</v>
      </c>
      <c r="G1827" s="6" t="s">
        <v>242</v>
      </c>
      <c r="H1827" s="6" t="s">
        <v>243</v>
      </c>
      <c r="I1827" s="6" t="s">
        <v>15</v>
      </c>
      <c r="J1827" s="6" t="s">
        <v>244</v>
      </c>
      <c r="K1827" s="6" t="s">
        <v>1513</v>
      </c>
      <c r="L1827" s="7">
        <v>162539.99</v>
      </c>
      <c r="M1827" s="7">
        <v>162.54</v>
      </c>
      <c r="N1827" s="7">
        <v>688000</v>
      </c>
      <c r="O1827">
        <f t="shared" si="481"/>
        <v>4.2328044932204074</v>
      </c>
      <c r="P1827" t="str">
        <f t="shared" ref="P1827:P1880" si="483">IF(ISNUMBER(SEARCH("IMAZETHAPYR",K1827)),"Imazethapyr",IF(ISNUMBER(SEARCH("NIPPON 40",K1827)),"Nicosulfuron",IF(ISNUMBER(SEARCH("PICLORAM",K1827)),"Picloram",IF(ISNUMBER(SEARCH("GLYPHOSATE",K1827)),"Glyphosate",IF(ISNUMBER(SEARCH("FLUTRIAFOL",K1827)),"Flutriafol",IF(ISNUMBER(SEARCH("IMIDACLOPRID",K1827)),"Imidacloprid",IF(ISNUMBER(SEARCH("CYHALOTHRIN",K1827)),"Cyhalothrin","FIX IT")))))))</f>
        <v>Glyphosate</v>
      </c>
      <c r="Q1827" t="str">
        <f>VLOOKUP(P1827,[1]Sheet1!$A$1:$C$40,2,FALSE)</f>
        <v>Nufosate</v>
      </c>
      <c r="R1827" t="str">
        <f>VLOOKUP(P1827,[1]Sheet1!$A$1:$C$40,3,FALSE)</f>
        <v>Herbicide</v>
      </c>
    </row>
    <row r="1828" spans="1:18" ht="22" customHeight="1" x14ac:dyDescent="0.3">
      <c r="A1828" s="2">
        <v>42568</v>
      </c>
      <c r="B1828" s="12" t="str">
        <f t="shared" si="473"/>
        <v>July, 2016</v>
      </c>
      <c r="C1828" s="12" t="str">
        <f t="shared" si="474"/>
        <v>July, 2016´</v>
      </c>
      <c r="D1828" s="3" t="s">
        <v>37</v>
      </c>
      <c r="E1828" s="13" t="s">
        <v>1941</v>
      </c>
      <c r="F1828" s="3" t="s">
        <v>20</v>
      </c>
      <c r="G1828" s="3" t="s">
        <v>242</v>
      </c>
      <c r="H1828" s="3" t="s">
        <v>243</v>
      </c>
      <c r="I1828" s="3" t="s">
        <v>15</v>
      </c>
      <c r="J1828" s="3" t="s">
        <v>280</v>
      </c>
      <c r="K1828" s="3" t="s">
        <v>1533</v>
      </c>
      <c r="L1828" s="4">
        <v>148646</v>
      </c>
      <c r="M1828" s="4">
        <v>148.65</v>
      </c>
      <c r="N1828" s="4">
        <v>629000</v>
      </c>
      <c r="O1828">
        <f t="shared" si="481"/>
        <v>4.2315299436244498</v>
      </c>
      <c r="P1828" t="str">
        <f>IF(ISNUMBER(SEARCH("XYLENE",K1828)),"Xylene",IF(ISNUMBER(SEARCH("PARAQUAT",K1828)),"Paraquat",IF(ISNUMBER(SEARCH("LUFENURON",K1828)),"Lufenuron",IF(ISNUMBER(SEARCH("CLETHODIM",K1828)),"Clethodim",IF(ISNUMBER(SEARCH("ABAMECTIN",K1828)),"Abamectin")))))</f>
        <v>Paraquat</v>
      </c>
      <c r="Q1828" t="str">
        <f>VLOOKUP(P1828,[1]Sheet1!$A$1:$C$40,2,FALSE)</f>
        <v>Nuquat</v>
      </c>
      <c r="R1828" t="str">
        <f>VLOOKUP(P1828,[1]Sheet1!$A$1:$C$40,3,FALSE)</f>
        <v>Herbicide</v>
      </c>
    </row>
    <row r="1829" spans="1:18" ht="22" customHeight="1" x14ac:dyDescent="0.3">
      <c r="A1829" s="5">
        <v>42564</v>
      </c>
      <c r="B1829" s="12" t="str">
        <f t="shared" si="473"/>
        <v>July, 2016</v>
      </c>
      <c r="C1829" s="12" t="str">
        <f t="shared" si="474"/>
        <v>July, 2016´</v>
      </c>
      <c r="D1829" s="6" t="s">
        <v>37</v>
      </c>
      <c r="E1829" s="9" t="s">
        <v>1941</v>
      </c>
      <c r="F1829" s="6" t="s">
        <v>20</v>
      </c>
      <c r="G1829" s="6" t="s">
        <v>449</v>
      </c>
      <c r="H1829" s="6" t="s">
        <v>73</v>
      </c>
      <c r="I1829" s="6" t="s">
        <v>21</v>
      </c>
      <c r="J1829" s="6" t="s">
        <v>102</v>
      </c>
      <c r="K1829" s="6" t="s">
        <v>1535</v>
      </c>
      <c r="L1829" s="7">
        <v>101095</v>
      </c>
      <c r="M1829" s="7">
        <v>101.1</v>
      </c>
      <c r="N1829" s="7">
        <v>404000</v>
      </c>
      <c r="O1829">
        <f t="shared" si="481"/>
        <v>3.9962411593056038</v>
      </c>
      <c r="P1829" t="str">
        <f t="shared" ref="P1829:P1836" si="484">IF(ISNUMBER(SEARCH("CLORPIRIFOS",K1829)),"Chlorpyrifos",IF(ISNUMBER(SEARCH("TEBUCONAZOLE",K1829)),"Tebuconazole",IF(ISNUMBER(SEARCH("ACID",K1829)),"2,4-Dichlorophenoxyacetic acid",IF(ISNUMBER(SEARCH("ACETAMIPRID",K1829)),"Acetamiprid",IF(ISNUMBER(SEARCH("NUFURON",K1829)),"Metsulfuron",IF(ISNUMBER(SEARCH("MONOISOPROPYLAMINE",K1829)),"Isopropylamine","FIX IT"))))))</f>
        <v>Isopropylamine</v>
      </c>
      <c r="Q1829" t="str">
        <f>VLOOKUP(P1829,[1]Sheet1!$A$1:$C$40,2,FALSE)</f>
        <v>Not Identified</v>
      </c>
      <c r="R1829" t="str">
        <f>VLOOKUP(P1829,[1]Sheet1!$A$1:$C$40,3,FALSE)</f>
        <v>General Chemical</v>
      </c>
    </row>
    <row r="1830" spans="1:18" ht="22" customHeight="1" x14ac:dyDescent="0.3">
      <c r="A1830" s="2">
        <v>42564</v>
      </c>
      <c r="B1830" s="12" t="str">
        <f t="shared" si="473"/>
        <v>July, 2016</v>
      </c>
      <c r="C1830" s="12" t="str">
        <f t="shared" si="474"/>
        <v>July, 2016´</v>
      </c>
      <c r="D1830" s="3" t="s">
        <v>37</v>
      </c>
      <c r="E1830" s="13" t="s">
        <v>1941</v>
      </c>
      <c r="F1830" s="3" t="s">
        <v>20</v>
      </c>
      <c r="G1830" s="3" t="s">
        <v>449</v>
      </c>
      <c r="H1830" s="3" t="s">
        <v>73</v>
      </c>
      <c r="I1830" s="3" t="s">
        <v>21</v>
      </c>
      <c r="J1830" s="3" t="s">
        <v>102</v>
      </c>
      <c r="K1830" s="3" t="s">
        <v>1536</v>
      </c>
      <c r="L1830" s="4">
        <v>115583</v>
      </c>
      <c r="M1830" s="4">
        <v>115.58</v>
      </c>
      <c r="N1830" s="4">
        <v>462000</v>
      </c>
      <c r="O1830">
        <f t="shared" si="481"/>
        <v>3.9971276052706712</v>
      </c>
      <c r="P1830" t="str">
        <f t="shared" si="484"/>
        <v>Isopropylamine</v>
      </c>
      <c r="Q1830" t="str">
        <f>VLOOKUP(P1830,[1]Sheet1!$A$1:$C$40,2,FALSE)</f>
        <v>Not Identified</v>
      </c>
      <c r="R1830" t="str">
        <f>VLOOKUP(P1830,[1]Sheet1!$A$1:$C$40,3,FALSE)</f>
        <v>General Chemical</v>
      </c>
    </row>
    <row r="1831" spans="1:18" ht="22" customHeight="1" x14ac:dyDescent="0.3">
      <c r="A1831" s="5">
        <v>42562</v>
      </c>
      <c r="B1831" s="12" t="str">
        <f t="shared" si="473"/>
        <v>July, 2016</v>
      </c>
      <c r="C1831" s="12" t="str">
        <f t="shared" si="474"/>
        <v>July, 2016´</v>
      </c>
      <c r="D1831" s="6" t="s">
        <v>37</v>
      </c>
      <c r="E1831" s="9" t="s">
        <v>1941</v>
      </c>
      <c r="F1831" s="6" t="s">
        <v>20</v>
      </c>
      <c r="G1831" s="6" t="s">
        <v>42</v>
      </c>
      <c r="H1831" s="6" t="s">
        <v>43</v>
      </c>
      <c r="I1831" s="6" t="s">
        <v>21</v>
      </c>
      <c r="J1831" s="6" t="s">
        <v>44</v>
      </c>
      <c r="K1831" s="6" t="s">
        <v>1537</v>
      </c>
      <c r="L1831" s="7">
        <v>103800</v>
      </c>
      <c r="M1831" s="7">
        <v>103.8</v>
      </c>
      <c r="N1831" s="7">
        <v>4260000</v>
      </c>
      <c r="O1831">
        <f t="shared" si="481"/>
        <v>41.040462427745666</v>
      </c>
      <c r="P1831" t="str">
        <f t="shared" si="484"/>
        <v>Chlorpyrifos</v>
      </c>
      <c r="Q1831" t="str">
        <f>VLOOKUP(P1831,[1]Sheet1!$A$1:$C$40,2,FALSE)</f>
        <v>Agripec</v>
      </c>
      <c r="R1831" t="str">
        <f>VLOOKUP(P1831,[1]Sheet1!$A$1:$C$40,3,FALSE)</f>
        <v>Pesticide</v>
      </c>
    </row>
    <row r="1832" spans="1:18" ht="22" customHeight="1" x14ac:dyDescent="0.3">
      <c r="A1832" s="2">
        <v>42561</v>
      </c>
      <c r="B1832" s="12" t="str">
        <f t="shared" si="473"/>
        <v>July, 2016</v>
      </c>
      <c r="C1832" s="12" t="str">
        <f t="shared" si="474"/>
        <v>July, 2016´</v>
      </c>
      <c r="D1832" s="3" t="s">
        <v>37</v>
      </c>
      <c r="E1832" s="13" t="s">
        <v>1941</v>
      </c>
      <c r="F1832" s="3" t="s">
        <v>20</v>
      </c>
      <c r="G1832" s="3" t="s">
        <v>792</v>
      </c>
      <c r="H1832" s="3" t="s">
        <v>14</v>
      </c>
      <c r="I1832" s="3" t="s">
        <v>21</v>
      </c>
      <c r="J1832" s="3" t="s">
        <v>326</v>
      </c>
      <c r="K1832" s="3" t="s">
        <v>1538</v>
      </c>
      <c r="L1832" s="4">
        <v>6720</v>
      </c>
      <c r="M1832" s="4">
        <v>6.72</v>
      </c>
      <c r="N1832" s="4">
        <v>67000</v>
      </c>
      <c r="O1832">
        <f t="shared" si="481"/>
        <v>9.9702380952380949</v>
      </c>
      <c r="P1832" t="str">
        <f t="shared" ref="P1832" si="485">IF(ISNUMBER(SEARCH("XYLENE",K1832)),"Xylene",IF(ISNUMBER(SEARCH("PARAQUAT",K1832)),"Paraquat",IF(ISNUMBER(SEARCH("LUFENURON",K1832)),"Lufenuron",IF(ISNUMBER(SEARCH("CLETHODIM",K1832)),"Clethodim",IF(ISNUMBER(SEARCH("ABAMECTIN",K1832)),"Abamectin")))))</f>
        <v>Abamectin</v>
      </c>
      <c r="Q1832" t="str">
        <f>VLOOKUP(P1832,[1]Sheet1!$A$1:$C$40,2,FALSE)</f>
        <v>Not Identified</v>
      </c>
      <c r="R1832" t="str">
        <f>VLOOKUP(P1832,[1]Sheet1!$A$1:$C$40,3,FALSE)</f>
        <v>Insecticide</v>
      </c>
    </row>
    <row r="1833" spans="1:18" ht="22" customHeight="1" x14ac:dyDescent="0.3">
      <c r="A1833" s="2">
        <v>42561</v>
      </c>
      <c r="B1833" s="12" t="str">
        <f t="shared" si="473"/>
        <v>July, 2016</v>
      </c>
      <c r="C1833" s="12" t="str">
        <f t="shared" si="474"/>
        <v>July, 2016´</v>
      </c>
      <c r="D1833" s="3" t="s">
        <v>37</v>
      </c>
      <c r="E1833" s="9" t="s">
        <v>1941</v>
      </c>
      <c r="F1833" s="3" t="s">
        <v>20</v>
      </c>
      <c r="G1833" s="3" t="s">
        <v>792</v>
      </c>
      <c r="H1833" s="3" t="s">
        <v>14</v>
      </c>
      <c r="I1833" s="3" t="s">
        <v>21</v>
      </c>
      <c r="J1833" s="3" t="s">
        <v>643</v>
      </c>
      <c r="K1833" s="3" t="s">
        <v>1532</v>
      </c>
      <c r="L1833" s="4">
        <v>47376</v>
      </c>
      <c r="M1833" s="4">
        <v>47.38</v>
      </c>
      <c r="N1833" s="4">
        <v>279000</v>
      </c>
      <c r="O1833">
        <f t="shared" si="481"/>
        <v>5.8890577507598785</v>
      </c>
      <c r="P1833" s="11" t="s">
        <v>1926</v>
      </c>
      <c r="Q1833" t="str">
        <f>VLOOKUP(P1833,[1]Sheet1!$A$1:$C$40,2,FALSE)</f>
        <v>Not Identified</v>
      </c>
      <c r="R1833" t="str">
        <f>VLOOKUP(P1833,[1]Sheet1!$A$1:$C$40,3,FALSE)</f>
        <v>Insecticide</v>
      </c>
    </row>
    <row r="1834" spans="1:18" ht="22" customHeight="1" x14ac:dyDescent="0.3">
      <c r="A1834" s="5">
        <v>42560</v>
      </c>
      <c r="B1834" s="12" t="str">
        <f t="shared" si="473"/>
        <v>July, 2016</v>
      </c>
      <c r="C1834" s="12" t="str">
        <f t="shared" si="474"/>
        <v>July, 2016´</v>
      </c>
      <c r="D1834" s="6" t="s">
        <v>37</v>
      </c>
      <c r="E1834" s="13" t="s">
        <v>1941</v>
      </c>
      <c r="F1834" s="6" t="s">
        <v>20</v>
      </c>
      <c r="G1834" s="6" t="s">
        <v>579</v>
      </c>
      <c r="H1834" s="6" t="s">
        <v>28</v>
      </c>
      <c r="I1834" s="6" t="s">
        <v>21</v>
      </c>
      <c r="J1834" s="6" t="s">
        <v>29</v>
      </c>
      <c r="K1834" s="6" t="s">
        <v>1539</v>
      </c>
      <c r="L1834" s="7">
        <v>122760</v>
      </c>
      <c r="M1834" s="7">
        <v>122.76</v>
      </c>
      <c r="N1834" s="7">
        <v>2642000</v>
      </c>
      <c r="O1834">
        <f t="shared" si="481"/>
        <v>21.521668295861843</v>
      </c>
      <c r="P1834" t="str">
        <f t="shared" si="484"/>
        <v>2,4-Dichlorophenoxyacetic acid</v>
      </c>
      <c r="Q1834" t="str">
        <f>VLOOKUP(P1834,[1]Sheet1!$A$1:$C$40,2,FALSE)</f>
        <v>2,4 D</v>
      </c>
      <c r="R1834" t="str">
        <f>VLOOKUP(P1834,[1]Sheet1!$A$1:$C$40,3,FALSE)</f>
        <v>Herbicide</v>
      </c>
    </row>
    <row r="1835" spans="1:18" ht="22" customHeight="1" x14ac:dyDescent="0.3">
      <c r="A1835" s="2">
        <v>42559</v>
      </c>
      <c r="B1835" s="12" t="str">
        <f t="shared" si="473"/>
        <v>July, 2016</v>
      </c>
      <c r="C1835" s="12" t="str">
        <f t="shared" si="474"/>
        <v>July, 2016´</v>
      </c>
      <c r="D1835" s="3" t="s">
        <v>37</v>
      </c>
      <c r="E1835" s="9" t="s">
        <v>1941</v>
      </c>
      <c r="F1835" s="3" t="s">
        <v>20</v>
      </c>
      <c r="G1835" s="3" t="s">
        <v>42</v>
      </c>
      <c r="H1835" s="3" t="s">
        <v>104</v>
      </c>
      <c r="I1835" s="3" t="s">
        <v>21</v>
      </c>
      <c r="J1835" s="3" t="s">
        <v>118</v>
      </c>
      <c r="K1835" s="3" t="s">
        <v>1540</v>
      </c>
      <c r="L1835" s="4">
        <v>39520</v>
      </c>
      <c r="M1835" s="4">
        <v>39.520000000000003</v>
      </c>
      <c r="N1835" s="4">
        <v>67100</v>
      </c>
      <c r="O1835">
        <f t="shared" si="481"/>
        <v>1.6978744939271255</v>
      </c>
      <c r="P1835" t="str">
        <f>IF(ISNUMBER(SEARCH("FLUAZINAN",K1835)),"Fluazinan",IF(ISNUMBER(SEARCH("CYPERMETHRIN",K1835)),"Cypermethrin",IF(ISNUMBER(SEARCH("IMAZETAPIR",K1835)),"Imazetapyr",IF(ISNUMBER(SEARCH("FIPRONIL",K1835)),"Fipronil","FIX IT"))))</f>
        <v>Cypermethrin</v>
      </c>
      <c r="Q1835" t="str">
        <f>VLOOKUP(P1835,[1]Sheet1!$A$1:$C$40,2,FALSE)</f>
        <v>Not Identified</v>
      </c>
      <c r="R1835" t="str">
        <f>VLOOKUP(P1835,[1]Sheet1!$A$1:$C$40,3,FALSE)</f>
        <v>Insecticide</v>
      </c>
    </row>
    <row r="1836" spans="1:18" ht="22" customHeight="1" x14ac:dyDescent="0.3">
      <c r="A1836" s="5">
        <v>42558</v>
      </c>
      <c r="B1836" s="12" t="str">
        <f t="shared" si="473"/>
        <v>July, 2016</v>
      </c>
      <c r="C1836" s="12" t="str">
        <f t="shared" si="474"/>
        <v>July, 2016´</v>
      </c>
      <c r="D1836" s="6" t="s">
        <v>37</v>
      </c>
      <c r="E1836" s="13" t="s">
        <v>1941</v>
      </c>
      <c r="F1836" s="6" t="s">
        <v>20</v>
      </c>
      <c r="G1836" s="6" t="s">
        <v>579</v>
      </c>
      <c r="H1836" s="6" t="s">
        <v>28</v>
      </c>
      <c r="I1836" s="6" t="s">
        <v>21</v>
      </c>
      <c r="J1836" s="6" t="s">
        <v>29</v>
      </c>
      <c r="K1836" s="6" t="s">
        <v>1541</v>
      </c>
      <c r="L1836" s="7">
        <v>163679.99</v>
      </c>
      <c r="M1836" s="7">
        <v>163.68</v>
      </c>
      <c r="N1836" s="7">
        <v>3523000</v>
      </c>
      <c r="O1836">
        <f t="shared" si="481"/>
        <v>21.523706104820757</v>
      </c>
      <c r="P1836" t="str">
        <f t="shared" si="484"/>
        <v>2,4-Dichlorophenoxyacetic acid</v>
      </c>
      <c r="Q1836" t="str">
        <f>VLOOKUP(P1836,[1]Sheet1!$A$1:$C$40,2,FALSE)</f>
        <v>2,4 D</v>
      </c>
      <c r="R1836" t="str">
        <f>VLOOKUP(P1836,[1]Sheet1!$A$1:$C$40,3,FALSE)</f>
        <v>Herbicide</v>
      </c>
    </row>
    <row r="1837" spans="1:18" ht="22" customHeight="1" x14ac:dyDescent="0.3">
      <c r="A1837" s="2">
        <v>42558</v>
      </c>
      <c r="B1837" s="12" t="str">
        <f t="shared" si="473"/>
        <v>July, 2016</v>
      </c>
      <c r="C1837" s="12" t="str">
        <f t="shared" si="474"/>
        <v>July, 2016´</v>
      </c>
      <c r="D1837" s="3" t="s">
        <v>37</v>
      </c>
      <c r="E1837" s="9" t="s">
        <v>1941</v>
      </c>
      <c r="F1837" s="3" t="s">
        <v>20</v>
      </c>
      <c r="G1837" s="3" t="s">
        <v>967</v>
      </c>
      <c r="H1837" s="3" t="s">
        <v>968</v>
      </c>
      <c r="I1837" s="3" t="s">
        <v>812</v>
      </c>
      <c r="J1837" s="3" t="s">
        <v>969</v>
      </c>
      <c r="K1837" s="3" t="s">
        <v>1542</v>
      </c>
      <c r="L1837" s="4">
        <v>34674</v>
      </c>
      <c r="M1837" s="4">
        <v>34.67</v>
      </c>
      <c r="N1837" s="4">
        <v>96800</v>
      </c>
      <c r="O1837">
        <f t="shared" si="481"/>
        <v>2.7917171367595315</v>
      </c>
      <c r="P1837" s="11" t="s">
        <v>1928</v>
      </c>
      <c r="Q1837" t="str">
        <f>VLOOKUP(P1837,[1]Sheet1!$A$1:$C$40,2,FALSE)</f>
        <v>Not Identified</v>
      </c>
      <c r="R1837" t="str">
        <f>VLOOKUP(P1837,[1]Sheet1!$A$1:$C$40,3,FALSE)</f>
        <v>General Chemical</v>
      </c>
    </row>
    <row r="1838" spans="1:18" ht="22" customHeight="1" x14ac:dyDescent="0.3">
      <c r="A1838" s="5">
        <v>42558</v>
      </c>
      <c r="B1838" s="12" t="str">
        <f t="shared" si="473"/>
        <v>July, 2016</v>
      </c>
      <c r="C1838" s="12" t="str">
        <f t="shared" si="474"/>
        <v>July, 2016´</v>
      </c>
      <c r="D1838" s="6" t="s">
        <v>37</v>
      </c>
      <c r="E1838" s="13" t="s">
        <v>1941</v>
      </c>
      <c r="F1838" s="6" t="s">
        <v>20</v>
      </c>
      <c r="G1838" s="6" t="s">
        <v>1407</v>
      </c>
      <c r="H1838" s="6" t="s">
        <v>1408</v>
      </c>
      <c r="I1838" s="6" t="s">
        <v>21</v>
      </c>
      <c r="J1838" s="6" t="s">
        <v>201</v>
      </c>
      <c r="K1838" s="6" t="s">
        <v>1543</v>
      </c>
      <c r="L1838" s="7">
        <v>21591</v>
      </c>
      <c r="M1838" s="7">
        <v>21.59</v>
      </c>
      <c r="N1838" s="7">
        <v>493000</v>
      </c>
      <c r="O1838">
        <f t="shared" si="481"/>
        <v>22.833588069102866</v>
      </c>
      <c r="P1838" t="str">
        <f t="shared" si="483"/>
        <v>Cyhalothrin</v>
      </c>
      <c r="Q1838" t="str">
        <f>VLOOKUP(P1838,[1]Sheet1!$A$1:$C$40,2,FALSE)</f>
        <v>Kaiso</v>
      </c>
      <c r="R1838" t="str">
        <f>VLOOKUP(P1838,[1]Sheet1!$A$1:$C$40,3,FALSE)</f>
        <v>Pesticide</v>
      </c>
    </row>
    <row r="1839" spans="1:18" ht="22" customHeight="1" x14ac:dyDescent="0.3">
      <c r="A1839" s="2">
        <v>42555</v>
      </c>
      <c r="B1839" s="12" t="str">
        <f t="shared" si="473"/>
        <v>July, 2016</v>
      </c>
      <c r="C1839" s="12" t="str">
        <f t="shared" si="474"/>
        <v>July, 2016´</v>
      </c>
      <c r="D1839" s="3" t="s">
        <v>37</v>
      </c>
      <c r="E1839" s="9" t="s">
        <v>1941</v>
      </c>
      <c r="F1839" s="4" t="s">
        <v>107</v>
      </c>
      <c r="G1839" s="3" t="s">
        <v>38</v>
      </c>
      <c r="H1839" s="3" t="s">
        <v>43</v>
      </c>
      <c r="I1839" s="3" t="s">
        <v>15</v>
      </c>
      <c r="J1839" s="3" t="s">
        <v>201</v>
      </c>
      <c r="K1839" s="3" t="s">
        <v>1544</v>
      </c>
      <c r="L1839" s="4">
        <v>9620</v>
      </c>
      <c r="M1839" s="4">
        <v>9.6199999999999992</v>
      </c>
      <c r="N1839" s="4">
        <v>220000</v>
      </c>
      <c r="O1839">
        <f t="shared" si="481"/>
        <v>22.869022869022871</v>
      </c>
      <c r="P1839" t="str">
        <f t="shared" si="483"/>
        <v>Imidacloprid</v>
      </c>
      <c r="Q1839" t="str">
        <f>VLOOKUP(P1839,[1]Sheet1!$A$1:$C$40,2,FALSE)</f>
        <v>Nuprid</v>
      </c>
      <c r="R1839" t="str">
        <f>VLOOKUP(P1839,[1]Sheet1!$A$1:$C$40,3,FALSE)</f>
        <v>Insecticide</v>
      </c>
    </row>
    <row r="1840" spans="1:18" ht="22" customHeight="1" x14ac:dyDescent="0.3">
      <c r="A1840" s="5">
        <v>42555</v>
      </c>
      <c r="B1840" s="12" t="str">
        <f t="shared" si="473"/>
        <v>July, 2016</v>
      </c>
      <c r="C1840" s="12" t="str">
        <f t="shared" si="474"/>
        <v>July, 2016´</v>
      </c>
      <c r="D1840" s="6" t="s">
        <v>37</v>
      </c>
      <c r="E1840" s="13" t="s">
        <v>1941</v>
      </c>
      <c r="F1840" s="6" t="s">
        <v>20</v>
      </c>
      <c r="G1840" s="6" t="s">
        <v>42</v>
      </c>
      <c r="H1840" s="6" t="s">
        <v>43</v>
      </c>
      <c r="I1840" s="6" t="s">
        <v>21</v>
      </c>
      <c r="J1840" s="6" t="s">
        <v>702</v>
      </c>
      <c r="K1840" s="6" t="s">
        <v>1545</v>
      </c>
      <c r="L1840" s="7">
        <v>20080</v>
      </c>
      <c r="M1840" s="7">
        <v>20.079999999999998</v>
      </c>
      <c r="N1840" s="7">
        <v>425000</v>
      </c>
      <c r="O1840">
        <f t="shared" si="481"/>
        <v>21.165338645418327</v>
      </c>
      <c r="P1840" s="11" t="s">
        <v>1925</v>
      </c>
      <c r="Q1840" t="str">
        <f>VLOOKUP(P1840,[1]Sheet1!$A$1:$C$40,2,FALSE)</f>
        <v>Not Identified</v>
      </c>
      <c r="R1840" t="str">
        <f>VLOOKUP(P1840,[1]Sheet1!$A$1:$C$40,3,FALSE)</f>
        <v>Insecticide</v>
      </c>
    </row>
    <row r="1841" spans="1:18" ht="22" customHeight="1" x14ac:dyDescent="0.3">
      <c r="A1841" s="2">
        <v>42555</v>
      </c>
      <c r="B1841" s="12" t="str">
        <f t="shared" si="473"/>
        <v>July, 2016</v>
      </c>
      <c r="C1841" s="12" t="str">
        <f t="shared" si="474"/>
        <v>July, 2016´</v>
      </c>
      <c r="D1841" s="3" t="s">
        <v>37</v>
      </c>
      <c r="E1841" s="9" t="s">
        <v>1941</v>
      </c>
      <c r="F1841" s="3" t="s">
        <v>20</v>
      </c>
      <c r="G1841" s="3" t="s">
        <v>42</v>
      </c>
      <c r="H1841" s="3" t="s">
        <v>43</v>
      </c>
      <c r="I1841" s="3" t="s">
        <v>21</v>
      </c>
      <c r="J1841" s="3" t="s">
        <v>44</v>
      </c>
      <c r="K1841" s="3" t="s">
        <v>1546</v>
      </c>
      <c r="L1841" s="4">
        <v>103792</v>
      </c>
      <c r="M1841" s="4">
        <v>103.79</v>
      </c>
      <c r="N1841" s="4">
        <v>4260000</v>
      </c>
      <c r="O1841">
        <f t="shared" si="481"/>
        <v>41.043625712964392</v>
      </c>
      <c r="P1841" t="str">
        <f t="shared" ref="P1841" si="486">IF(ISNUMBER(SEARCH("CLORPIRIFOS",K1841)),"Chlorpyrifos",IF(ISNUMBER(SEARCH("TEBUCONAZOLE",K1841)),"Tebuconazole",IF(ISNUMBER(SEARCH("ACID",K1841)),"2,4-Dichlorophenoxyacetic acid",IF(ISNUMBER(SEARCH("ACETAMIPRID",K1841)),"Acetamiprid",IF(ISNUMBER(SEARCH("NUFURON",K1841)),"Metsulfuron",IF(ISNUMBER(SEARCH("MONOISOPROPYLAMINE",K1841)),"Isopropylamine","FIX IT"))))))</f>
        <v>Chlorpyrifos</v>
      </c>
      <c r="Q1841" t="str">
        <f>VLOOKUP(P1841,[1]Sheet1!$A$1:$C$40,2,FALSE)</f>
        <v>Agripec</v>
      </c>
      <c r="R1841" t="str">
        <f>VLOOKUP(P1841,[1]Sheet1!$A$1:$C$40,3,FALSE)</f>
        <v>Pesticide</v>
      </c>
    </row>
    <row r="1842" spans="1:18" ht="22" customHeight="1" x14ac:dyDescent="0.3">
      <c r="A1842" s="5">
        <v>42555</v>
      </c>
      <c r="B1842" s="12" t="str">
        <f t="shared" si="473"/>
        <v>July, 2016</v>
      </c>
      <c r="C1842" s="12" t="str">
        <f t="shared" si="474"/>
        <v>July, 2016´</v>
      </c>
      <c r="D1842" s="6" t="s">
        <v>37</v>
      </c>
      <c r="E1842" s="13" t="s">
        <v>1941</v>
      </c>
      <c r="F1842" s="7" t="s">
        <v>107</v>
      </c>
      <c r="G1842" s="6" t="s">
        <v>38</v>
      </c>
      <c r="H1842" s="6" t="s">
        <v>43</v>
      </c>
      <c r="I1842" s="6" t="s">
        <v>15</v>
      </c>
      <c r="J1842" s="6" t="s">
        <v>201</v>
      </c>
      <c r="K1842" s="6" t="s">
        <v>1547</v>
      </c>
      <c r="L1842" s="7">
        <v>28860</v>
      </c>
      <c r="M1842" s="7">
        <v>28.86</v>
      </c>
      <c r="N1842" s="7">
        <v>659000</v>
      </c>
      <c r="O1842">
        <f t="shared" si="481"/>
        <v>22.834372834372836</v>
      </c>
      <c r="P1842" t="str">
        <f t="shared" si="483"/>
        <v>Imidacloprid</v>
      </c>
      <c r="Q1842" t="str">
        <f>VLOOKUP(P1842,[1]Sheet1!$A$1:$C$40,2,FALSE)</f>
        <v>Nuprid</v>
      </c>
      <c r="R1842" t="str">
        <f>VLOOKUP(P1842,[1]Sheet1!$A$1:$C$40,3,FALSE)</f>
        <v>Insecticide</v>
      </c>
    </row>
    <row r="1843" spans="1:18" ht="22" customHeight="1" x14ac:dyDescent="0.3">
      <c r="A1843" s="2">
        <v>42554</v>
      </c>
      <c r="B1843" s="12" t="str">
        <f t="shared" si="473"/>
        <v>July, 2016</v>
      </c>
      <c r="C1843" s="12" t="str">
        <f t="shared" si="474"/>
        <v>July, 2016´</v>
      </c>
      <c r="D1843" s="3" t="s">
        <v>37</v>
      </c>
      <c r="E1843" s="9" t="s">
        <v>1941</v>
      </c>
      <c r="F1843" s="4" t="s">
        <v>107</v>
      </c>
      <c r="G1843" s="3" t="s">
        <v>792</v>
      </c>
      <c r="H1843" s="3" t="s">
        <v>14</v>
      </c>
      <c r="I1843" s="3" t="s">
        <v>15</v>
      </c>
      <c r="J1843" s="3" t="s">
        <v>18</v>
      </c>
      <c r="K1843" s="3" t="s">
        <v>1548</v>
      </c>
      <c r="L1843" s="4">
        <v>12480</v>
      </c>
      <c r="M1843" s="4">
        <v>12.48</v>
      </c>
      <c r="N1843" s="4">
        <v>52800</v>
      </c>
      <c r="O1843">
        <f t="shared" si="481"/>
        <v>4.2307692307692308</v>
      </c>
      <c r="P1843" t="str">
        <f t="shared" si="483"/>
        <v>Nicosulfuron</v>
      </c>
      <c r="Q1843" t="str">
        <f>VLOOKUP(P1843,[1]Sheet1!$A$1:$C$40,2,FALSE)</f>
        <v>Nippon 40</v>
      </c>
      <c r="R1843" t="str">
        <f>VLOOKUP(P1843,[1]Sheet1!$A$1:$C$40,3,FALSE)</f>
        <v>Herbicide</v>
      </c>
    </row>
    <row r="1844" spans="1:18" ht="22" customHeight="1" x14ac:dyDescent="0.3">
      <c r="A1844" s="5">
        <v>42554</v>
      </c>
      <c r="B1844" s="12" t="str">
        <f t="shared" si="473"/>
        <v>July, 2016</v>
      </c>
      <c r="C1844" s="12" t="str">
        <f t="shared" si="474"/>
        <v>July, 2016´</v>
      </c>
      <c r="D1844" s="6" t="s">
        <v>37</v>
      </c>
      <c r="E1844" s="13" t="s">
        <v>1941</v>
      </c>
      <c r="F1844" s="6" t="s">
        <v>20</v>
      </c>
      <c r="G1844" s="6" t="s">
        <v>649</v>
      </c>
      <c r="H1844" s="6" t="s">
        <v>73</v>
      </c>
      <c r="I1844" s="6" t="s">
        <v>21</v>
      </c>
      <c r="J1844" s="6" t="s">
        <v>587</v>
      </c>
      <c r="K1844" s="6" t="s">
        <v>1549</v>
      </c>
      <c r="L1844" s="7">
        <v>69508</v>
      </c>
      <c r="M1844" s="7">
        <v>69.510000000000005</v>
      </c>
      <c r="N1844" s="7">
        <v>190000</v>
      </c>
      <c r="O1844">
        <f t="shared" si="481"/>
        <v>2.7334983023536861</v>
      </c>
      <c r="P1844" t="str">
        <f t="shared" ref="P1844" si="487">IF(ISNUMBER(SEARCH("TRITON",K1844)),"Surfactant",IF(ISNUMBER(SEARCH("DIMETHYLAMINE",K1844)),"Dimethylamine",IF(ISNUMBER(SEARCH("FLUAZINAN",K1844)),"Fluazinan","FIX IT")))</f>
        <v>Surfactant</v>
      </c>
      <c r="Q1844" t="str">
        <f>VLOOKUP(P1844,[1]Sheet1!$A$1:$C$40,2,FALSE)</f>
        <v>Triton</v>
      </c>
      <c r="R1844" t="str">
        <f>VLOOKUP(P1844,[1]Sheet1!$A$1:$C$40,3,FALSE)</f>
        <v>Surfactant</v>
      </c>
    </row>
    <row r="1845" spans="1:18" ht="22" customHeight="1" x14ac:dyDescent="0.3">
      <c r="A1845" s="2">
        <v>42551</v>
      </c>
      <c r="B1845" s="12" t="str">
        <f t="shared" si="473"/>
        <v>June, 2016</v>
      </c>
      <c r="C1845" s="12" t="str">
        <f t="shared" si="474"/>
        <v>June, 2016´</v>
      </c>
      <c r="D1845" s="3" t="s">
        <v>37</v>
      </c>
      <c r="E1845" s="9" t="s">
        <v>1941</v>
      </c>
      <c r="F1845" s="4" t="s">
        <v>107</v>
      </c>
      <c r="G1845" s="3" t="s">
        <v>1050</v>
      </c>
      <c r="H1845" s="3" t="s">
        <v>14</v>
      </c>
      <c r="I1845" s="3" t="s">
        <v>15</v>
      </c>
      <c r="J1845" s="3" t="s">
        <v>18</v>
      </c>
      <c r="K1845" s="3" t="s">
        <v>1550</v>
      </c>
      <c r="L1845" s="4">
        <v>14112</v>
      </c>
      <c r="M1845" s="4">
        <v>14.11</v>
      </c>
      <c r="N1845" s="4">
        <v>68000</v>
      </c>
      <c r="O1845">
        <f t="shared" si="481"/>
        <v>4.8185941043083904</v>
      </c>
      <c r="P1845" s="11" t="str">
        <f>IF(ISNUMBER(SEARCH("NUFOSATE",K1845)),"Glyphosate",IF(ISNUMBER(SEARCH("HALOXYFOP",K1845)),"Haloxyfop - P",IF(ISNUMBER(SEARCH("AZOXYSTROBIN",K1845)),"Azoxystrobin",IF(ISNUMBER(SEARCH("ETHEPHON",K1845)),"Ethephon",IF(ISNUMBER(SEARCH("KROMO",K1845)),"Clorimuron",IF(ISNUMBER(SEARCH("MAESTRO",K1845)),"3,5-dibromo-4-hydroxybenzonitrile",))))))</f>
        <v>Clorimuron</v>
      </c>
      <c r="Q1845" t="str">
        <f>VLOOKUP(P1845,[1]Sheet1!$A$1:$C$40,2,FALSE)</f>
        <v>Kromo</v>
      </c>
      <c r="R1845" t="str">
        <f>VLOOKUP(P1845,[1]Sheet1!$A$1:$C$40,3,FALSE)</f>
        <v>Herbicide</v>
      </c>
    </row>
    <row r="1846" spans="1:18" ht="22" customHeight="1" x14ac:dyDescent="0.3">
      <c r="A1846" s="5">
        <v>42551</v>
      </c>
      <c r="B1846" s="12" t="str">
        <f t="shared" si="473"/>
        <v>June, 2016</v>
      </c>
      <c r="C1846" s="12" t="str">
        <f t="shared" si="474"/>
        <v>June, 2016´</v>
      </c>
      <c r="D1846" s="6" t="s">
        <v>37</v>
      </c>
      <c r="E1846" s="13" t="s">
        <v>1941</v>
      </c>
      <c r="F1846" s="6" t="s">
        <v>20</v>
      </c>
      <c r="G1846" s="6" t="s">
        <v>579</v>
      </c>
      <c r="H1846" s="6" t="s">
        <v>28</v>
      </c>
      <c r="I1846" s="6" t="s">
        <v>21</v>
      </c>
      <c r="J1846" s="6" t="s">
        <v>29</v>
      </c>
      <c r="K1846" s="6" t="s">
        <v>1551</v>
      </c>
      <c r="L1846" s="7">
        <v>163679.99</v>
      </c>
      <c r="M1846" s="7">
        <v>163.68</v>
      </c>
      <c r="N1846" s="7">
        <v>3461000</v>
      </c>
      <c r="O1846">
        <f t="shared" si="481"/>
        <v>21.144918202890899</v>
      </c>
      <c r="P1846" t="str">
        <f t="shared" ref="P1846" si="488">IF(ISNUMBER(SEARCH("CLORPIRIFOS",K1846)),"Chlorpyrifos",IF(ISNUMBER(SEARCH("TEBUCONAZOLE",K1846)),"Tebuconazole",IF(ISNUMBER(SEARCH("ACID",K1846)),"2,4-Dichlorophenoxyacetic acid",IF(ISNUMBER(SEARCH("ACETAMIPRID",K1846)),"Acetamiprid",IF(ISNUMBER(SEARCH("NUFURON",K1846)),"Metsulfuron",IF(ISNUMBER(SEARCH("MONOISOPROPYLAMINE",K1846)),"Isopropylamine","FIX IT"))))))</f>
        <v>2,4-Dichlorophenoxyacetic acid</v>
      </c>
      <c r="Q1846" t="str">
        <f>VLOOKUP(P1846,[1]Sheet1!$A$1:$C$40,2,FALSE)</f>
        <v>2,4 D</v>
      </c>
      <c r="R1846" t="str">
        <f>VLOOKUP(P1846,[1]Sheet1!$A$1:$C$40,3,FALSE)</f>
        <v>Herbicide</v>
      </c>
    </row>
    <row r="1847" spans="1:18" ht="22" customHeight="1" x14ac:dyDescent="0.3">
      <c r="A1847" s="2">
        <v>42551</v>
      </c>
      <c r="B1847" s="12" t="str">
        <f t="shared" si="473"/>
        <v>June, 2016</v>
      </c>
      <c r="C1847" s="12" t="str">
        <f t="shared" si="474"/>
        <v>June, 2016´</v>
      </c>
      <c r="D1847" s="3" t="s">
        <v>37</v>
      </c>
      <c r="E1847" s="9" t="s">
        <v>1941</v>
      </c>
      <c r="F1847" s="3" t="s">
        <v>20</v>
      </c>
      <c r="G1847" s="3" t="s">
        <v>1407</v>
      </c>
      <c r="H1847" s="3" t="s">
        <v>1408</v>
      </c>
      <c r="I1847" s="3" t="s">
        <v>21</v>
      </c>
      <c r="J1847" s="3" t="s">
        <v>1272</v>
      </c>
      <c r="K1847" s="3" t="s">
        <v>1552</v>
      </c>
      <c r="L1847" s="4">
        <v>43126</v>
      </c>
      <c r="M1847" s="4">
        <v>43.13</v>
      </c>
      <c r="N1847" s="4">
        <v>1536000</v>
      </c>
      <c r="O1847">
        <f t="shared" si="481"/>
        <v>35.61656541297593</v>
      </c>
      <c r="P1847" t="str">
        <f t="shared" si="483"/>
        <v>Cyhalothrin</v>
      </c>
      <c r="Q1847" t="str">
        <f>VLOOKUP(P1847,[1]Sheet1!$A$1:$C$40,2,FALSE)</f>
        <v>Kaiso</v>
      </c>
      <c r="R1847" t="str">
        <f>VLOOKUP(P1847,[1]Sheet1!$A$1:$C$40,3,FALSE)</f>
        <v>Pesticide</v>
      </c>
    </row>
    <row r="1848" spans="1:18" ht="22" customHeight="1" x14ac:dyDescent="0.3">
      <c r="A1848" s="5">
        <v>42550</v>
      </c>
      <c r="B1848" s="12" t="str">
        <f t="shared" si="473"/>
        <v>June, 2016</v>
      </c>
      <c r="C1848" s="12" t="str">
        <f t="shared" si="474"/>
        <v>June, 2016´</v>
      </c>
      <c r="D1848" s="6" t="s">
        <v>37</v>
      </c>
      <c r="E1848" s="13" t="s">
        <v>1941</v>
      </c>
      <c r="F1848" s="6" t="s">
        <v>20</v>
      </c>
      <c r="G1848" s="6" t="s">
        <v>449</v>
      </c>
      <c r="H1848" s="6" t="s">
        <v>73</v>
      </c>
      <c r="I1848" s="6" t="s">
        <v>21</v>
      </c>
      <c r="J1848" s="6" t="s">
        <v>102</v>
      </c>
      <c r="K1848" s="6" t="s">
        <v>1553</v>
      </c>
      <c r="L1848" s="7">
        <v>57778</v>
      </c>
      <c r="M1848" s="7">
        <v>57.78</v>
      </c>
      <c r="N1848" s="7">
        <v>240000</v>
      </c>
      <c r="O1848">
        <f t="shared" si="481"/>
        <v>4.1538301775762401</v>
      </c>
      <c r="P1848" t="str">
        <f>IF(ISNUMBER(SEARCH("CLORPIRIFOS",K1848)),"Chlorpyrifos",IF(ISNUMBER(SEARCH("TEBUCONAZOLE",K1848)),"Tebuconazole",IF(ISNUMBER(SEARCH("ACID",K1848)),"2,4-Dichlorophenoxyacetic acid",IF(ISNUMBER(SEARCH("ACETAMIPRID",K1848)),"Acetamiprid",IF(ISNUMBER(SEARCH("NUFURON",K1848)),"Metsulfuron",IF(ISNUMBER(SEARCH("MONOISOPROPYLAMINE",K1848)),"Isopropylamine","FIX IT"))))))</f>
        <v>Isopropylamine</v>
      </c>
      <c r="Q1848" t="str">
        <f>VLOOKUP(P1848,[1]Sheet1!$A$1:$C$40,2,FALSE)</f>
        <v>Not Identified</v>
      </c>
      <c r="R1848" t="str">
        <f>VLOOKUP(P1848,[1]Sheet1!$A$1:$C$40,3,FALSE)</f>
        <v>General Chemical</v>
      </c>
    </row>
    <row r="1849" spans="1:18" ht="22" customHeight="1" x14ac:dyDescent="0.3">
      <c r="A1849" s="2">
        <v>42548</v>
      </c>
      <c r="B1849" s="12" t="str">
        <f t="shared" si="473"/>
        <v>June, 2016</v>
      </c>
      <c r="C1849" s="12" t="str">
        <f t="shared" si="474"/>
        <v>June, 2016´</v>
      </c>
      <c r="D1849" s="3" t="s">
        <v>37</v>
      </c>
      <c r="E1849" s="9" t="s">
        <v>1941</v>
      </c>
      <c r="F1849" s="3" t="s">
        <v>20</v>
      </c>
      <c r="G1849" s="3" t="s">
        <v>38</v>
      </c>
      <c r="H1849" s="3" t="s">
        <v>43</v>
      </c>
      <c r="I1849" s="3" t="s">
        <v>21</v>
      </c>
      <c r="J1849" s="3" t="s">
        <v>201</v>
      </c>
      <c r="K1849" s="3" t="s">
        <v>1554</v>
      </c>
      <c r="L1849" s="4">
        <v>20710</v>
      </c>
      <c r="M1849" s="4">
        <v>20.71</v>
      </c>
      <c r="N1849" s="4">
        <v>445000</v>
      </c>
      <c r="O1849">
        <f t="shared" si="481"/>
        <v>21.487204249154999</v>
      </c>
      <c r="P1849" t="str">
        <f t="shared" si="483"/>
        <v>Cyhalothrin</v>
      </c>
      <c r="Q1849" t="str">
        <f>VLOOKUP(P1849,[1]Sheet1!$A$1:$C$40,2,FALSE)</f>
        <v>Kaiso</v>
      </c>
      <c r="R1849" t="str">
        <f>VLOOKUP(P1849,[1]Sheet1!$A$1:$C$40,3,FALSE)</f>
        <v>Pesticide</v>
      </c>
    </row>
    <row r="1850" spans="1:18" ht="22" customHeight="1" x14ac:dyDescent="0.3">
      <c r="A1850" s="5">
        <v>42548</v>
      </c>
      <c r="B1850" s="12" t="str">
        <f t="shared" si="473"/>
        <v>June, 2016</v>
      </c>
      <c r="C1850" s="12" t="str">
        <f t="shared" si="474"/>
        <v>June, 2016´</v>
      </c>
      <c r="D1850" s="6" t="s">
        <v>37</v>
      </c>
      <c r="E1850" s="13" t="s">
        <v>1941</v>
      </c>
      <c r="F1850" s="6" t="s">
        <v>20</v>
      </c>
      <c r="G1850" s="6" t="s">
        <v>42</v>
      </c>
      <c r="H1850" s="6" t="s">
        <v>43</v>
      </c>
      <c r="I1850" s="6" t="s">
        <v>21</v>
      </c>
      <c r="J1850" s="6" t="s">
        <v>44</v>
      </c>
      <c r="K1850" s="6" t="s">
        <v>1555</v>
      </c>
      <c r="L1850" s="7">
        <v>83101</v>
      </c>
      <c r="M1850" s="7">
        <v>83.1</v>
      </c>
      <c r="N1850" s="7">
        <v>3189000</v>
      </c>
      <c r="O1850">
        <f t="shared" si="481"/>
        <v>38.374989470644159</v>
      </c>
      <c r="P1850" t="str">
        <f t="shared" ref="P1850:P1865" si="489">IF(ISNUMBER(SEARCH("CLORPIRIFOS",K1850)),"Chlorpyrifos",IF(ISNUMBER(SEARCH("TEBUCONAZOLE",K1850)),"Tebuconazole",IF(ISNUMBER(SEARCH("ACID",K1850)),"2,4-Dichlorophenoxyacetic acid",IF(ISNUMBER(SEARCH("ACETAMIPRID",K1850)),"Acetamiprid",IF(ISNUMBER(SEARCH("NUFURON",K1850)),"Metsulfuron",IF(ISNUMBER(SEARCH("MONOISOPROPYLAMINE",K1850)),"Isopropylamine","FIX IT"))))))</f>
        <v>Chlorpyrifos</v>
      </c>
      <c r="Q1850" t="str">
        <f>VLOOKUP(P1850,[1]Sheet1!$A$1:$C$40,2,FALSE)</f>
        <v>Agripec</v>
      </c>
      <c r="R1850" t="str">
        <f>VLOOKUP(P1850,[1]Sheet1!$A$1:$C$40,3,FALSE)</f>
        <v>Pesticide</v>
      </c>
    </row>
    <row r="1851" spans="1:18" ht="22" customHeight="1" x14ac:dyDescent="0.3">
      <c r="A1851" s="2">
        <v>42548</v>
      </c>
      <c r="B1851" s="12" t="str">
        <f t="shared" si="473"/>
        <v>June, 2016</v>
      </c>
      <c r="C1851" s="12" t="str">
        <f t="shared" si="474"/>
        <v>June, 2016´</v>
      </c>
      <c r="D1851" s="3" t="s">
        <v>37</v>
      </c>
      <c r="E1851" s="9" t="s">
        <v>1941</v>
      </c>
      <c r="F1851" s="3" t="s">
        <v>20</v>
      </c>
      <c r="G1851" s="3" t="s">
        <v>42</v>
      </c>
      <c r="H1851" s="3" t="s">
        <v>43</v>
      </c>
      <c r="I1851" s="3" t="s">
        <v>21</v>
      </c>
      <c r="J1851" s="3" t="s">
        <v>44</v>
      </c>
      <c r="K1851" s="3" t="s">
        <v>1555</v>
      </c>
      <c r="L1851" s="4">
        <v>83034</v>
      </c>
      <c r="M1851" s="4">
        <v>83.03</v>
      </c>
      <c r="N1851" s="4">
        <v>3187000</v>
      </c>
      <c r="O1851">
        <f t="shared" si="481"/>
        <v>38.381867668665848</v>
      </c>
      <c r="P1851" t="str">
        <f t="shared" si="489"/>
        <v>Chlorpyrifos</v>
      </c>
      <c r="Q1851" t="str">
        <f>VLOOKUP(P1851,[1]Sheet1!$A$1:$C$40,2,FALSE)</f>
        <v>Agripec</v>
      </c>
      <c r="R1851" t="str">
        <f>VLOOKUP(P1851,[1]Sheet1!$A$1:$C$40,3,FALSE)</f>
        <v>Pesticide</v>
      </c>
    </row>
    <row r="1852" spans="1:18" ht="22" customHeight="1" x14ac:dyDescent="0.3">
      <c r="A1852" s="5">
        <v>42548</v>
      </c>
      <c r="B1852" s="12" t="str">
        <f t="shared" si="473"/>
        <v>June, 2016</v>
      </c>
      <c r="C1852" s="12" t="str">
        <f t="shared" si="474"/>
        <v>June, 2016´</v>
      </c>
      <c r="D1852" s="6" t="s">
        <v>37</v>
      </c>
      <c r="E1852" s="13" t="s">
        <v>1941</v>
      </c>
      <c r="F1852" s="7" t="s">
        <v>107</v>
      </c>
      <c r="G1852" s="6" t="s">
        <v>1556</v>
      </c>
      <c r="H1852" s="6" t="s">
        <v>43</v>
      </c>
      <c r="I1852" s="6" t="s">
        <v>15</v>
      </c>
      <c r="J1852" s="6" t="s">
        <v>1557</v>
      </c>
      <c r="K1852" s="6" t="s">
        <v>1558</v>
      </c>
      <c r="L1852" s="7">
        <v>39200</v>
      </c>
      <c r="M1852" s="7">
        <v>39.200000000000003</v>
      </c>
      <c r="N1852" s="7">
        <v>392000</v>
      </c>
      <c r="O1852">
        <f t="shared" si="481"/>
        <v>10</v>
      </c>
      <c r="P1852" t="s">
        <v>1915</v>
      </c>
      <c r="Q1852" t="str">
        <f>VLOOKUP(P1852,[1]Sheet1!$A$1:$C$40,2,FALSE)</f>
        <v>Not Identified</v>
      </c>
      <c r="R1852" t="str">
        <f>VLOOKUP(P1852,[1]Sheet1!$A$1:$C$40,3,FALSE)</f>
        <v>General Chemical</v>
      </c>
    </row>
    <row r="1853" spans="1:18" ht="22" customHeight="1" x14ac:dyDescent="0.3">
      <c r="A1853" s="2">
        <v>42547</v>
      </c>
      <c r="B1853" s="12" t="str">
        <f t="shared" si="473"/>
        <v>June, 2016</v>
      </c>
      <c r="C1853" s="12" t="str">
        <f t="shared" si="474"/>
        <v>June, 2016´</v>
      </c>
      <c r="D1853" s="3" t="s">
        <v>37</v>
      </c>
      <c r="E1853" s="9" t="s">
        <v>1941</v>
      </c>
      <c r="F1853" s="3" t="s">
        <v>20</v>
      </c>
      <c r="G1853" s="3" t="s">
        <v>171</v>
      </c>
      <c r="H1853" s="3" t="s">
        <v>34</v>
      </c>
      <c r="I1853" s="3" t="s">
        <v>21</v>
      </c>
      <c r="J1853" s="3" t="s">
        <v>29</v>
      </c>
      <c r="K1853" s="3" t="s">
        <v>1559</v>
      </c>
      <c r="L1853" s="4">
        <v>146399.99</v>
      </c>
      <c r="M1853" s="4">
        <v>146.4</v>
      </c>
      <c r="N1853" s="4">
        <v>1664000</v>
      </c>
      <c r="O1853">
        <f t="shared" si="481"/>
        <v>11.36612099495362</v>
      </c>
      <c r="P1853" t="str">
        <f t="shared" si="489"/>
        <v>2,4-Dichlorophenoxyacetic acid</v>
      </c>
      <c r="Q1853" t="str">
        <f>VLOOKUP(P1853,[1]Sheet1!$A$1:$C$40,2,FALSE)</f>
        <v>2,4 D</v>
      </c>
      <c r="R1853" t="str">
        <f>VLOOKUP(P1853,[1]Sheet1!$A$1:$C$40,3,FALSE)</f>
        <v>Herbicide</v>
      </c>
    </row>
    <row r="1854" spans="1:18" ht="22" customHeight="1" x14ac:dyDescent="0.3">
      <c r="A1854" s="5">
        <v>42545</v>
      </c>
      <c r="B1854" s="12" t="str">
        <f t="shared" si="473"/>
        <v>June, 2016</v>
      </c>
      <c r="C1854" s="12" t="str">
        <f t="shared" si="474"/>
        <v>June, 2016´</v>
      </c>
      <c r="D1854" s="6" t="s">
        <v>37</v>
      </c>
      <c r="E1854" s="13" t="s">
        <v>1941</v>
      </c>
      <c r="F1854" s="6" t="s">
        <v>20</v>
      </c>
      <c r="G1854" s="6" t="s">
        <v>171</v>
      </c>
      <c r="H1854" s="6" t="s">
        <v>34</v>
      </c>
      <c r="I1854" s="6" t="s">
        <v>21</v>
      </c>
      <c r="J1854" s="6" t="s">
        <v>29</v>
      </c>
      <c r="K1854" s="6" t="s">
        <v>1482</v>
      </c>
      <c r="L1854" s="7">
        <v>18300</v>
      </c>
      <c r="M1854" s="7">
        <v>18.3</v>
      </c>
      <c r="N1854" s="7">
        <v>208000</v>
      </c>
      <c r="O1854">
        <f t="shared" si="481"/>
        <v>11.366120218579235</v>
      </c>
      <c r="P1854" t="str">
        <f t="shared" si="489"/>
        <v>2,4-Dichlorophenoxyacetic acid</v>
      </c>
      <c r="Q1854" t="str">
        <f>VLOOKUP(P1854,[1]Sheet1!$A$1:$C$40,2,FALSE)</f>
        <v>2,4 D</v>
      </c>
      <c r="R1854" t="str">
        <f>VLOOKUP(P1854,[1]Sheet1!$A$1:$C$40,3,FALSE)</f>
        <v>Herbicide</v>
      </c>
    </row>
    <row r="1855" spans="1:18" ht="22" customHeight="1" x14ac:dyDescent="0.3">
      <c r="A1855" s="2">
        <v>42545</v>
      </c>
      <c r="B1855" s="12" t="str">
        <f t="shared" si="473"/>
        <v>June, 2016</v>
      </c>
      <c r="C1855" s="12" t="str">
        <f t="shared" si="474"/>
        <v>June, 2016´</v>
      </c>
      <c r="D1855" s="3" t="s">
        <v>37</v>
      </c>
      <c r="E1855" s="9" t="s">
        <v>1941</v>
      </c>
      <c r="F1855" s="3" t="s">
        <v>20</v>
      </c>
      <c r="G1855" s="3" t="s">
        <v>171</v>
      </c>
      <c r="H1855" s="3" t="s">
        <v>34</v>
      </c>
      <c r="I1855" s="3" t="s">
        <v>21</v>
      </c>
      <c r="J1855" s="3" t="s">
        <v>29</v>
      </c>
      <c r="K1855" s="3" t="s">
        <v>1560</v>
      </c>
      <c r="L1855" s="4">
        <v>146399.99</v>
      </c>
      <c r="M1855" s="4">
        <v>146.4</v>
      </c>
      <c r="N1855" s="4">
        <v>1664000</v>
      </c>
      <c r="O1855">
        <f t="shared" si="481"/>
        <v>11.36612099495362</v>
      </c>
      <c r="P1855" t="str">
        <f t="shared" si="489"/>
        <v>2,4-Dichlorophenoxyacetic acid</v>
      </c>
      <c r="Q1855" t="str">
        <f>VLOOKUP(P1855,[1]Sheet1!$A$1:$C$40,2,FALSE)</f>
        <v>2,4 D</v>
      </c>
      <c r="R1855" t="str">
        <f>VLOOKUP(P1855,[1]Sheet1!$A$1:$C$40,3,FALSE)</f>
        <v>Herbicide</v>
      </c>
    </row>
    <row r="1856" spans="1:18" ht="22" customHeight="1" x14ac:dyDescent="0.3">
      <c r="A1856" s="5">
        <v>42544</v>
      </c>
      <c r="B1856" s="12" t="str">
        <f t="shared" si="473"/>
        <v>June, 2016</v>
      </c>
      <c r="C1856" s="12" t="str">
        <f t="shared" si="474"/>
        <v>June, 2016´</v>
      </c>
      <c r="D1856" s="6" t="s">
        <v>37</v>
      </c>
      <c r="E1856" s="13" t="s">
        <v>1941</v>
      </c>
      <c r="F1856" s="6" t="s">
        <v>20</v>
      </c>
      <c r="G1856" s="6" t="s">
        <v>579</v>
      </c>
      <c r="H1856" s="6" t="s">
        <v>28</v>
      </c>
      <c r="I1856" s="6" t="s">
        <v>21</v>
      </c>
      <c r="J1856" s="6" t="s">
        <v>29</v>
      </c>
      <c r="K1856" s="6" t="s">
        <v>1525</v>
      </c>
      <c r="L1856" s="7">
        <v>163679.99</v>
      </c>
      <c r="M1856" s="7">
        <v>163.68</v>
      </c>
      <c r="N1856" s="7">
        <v>3461000</v>
      </c>
      <c r="O1856">
        <f t="shared" si="481"/>
        <v>21.144918202890899</v>
      </c>
      <c r="P1856" t="str">
        <f t="shared" si="489"/>
        <v>2,4-Dichlorophenoxyacetic acid</v>
      </c>
      <c r="Q1856" t="str">
        <f>VLOOKUP(P1856,[1]Sheet1!$A$1:$C$40,2,FALSE)</f>
        <v>2,4 D</v>
      </c>
      <c r="R1856" t="str">
        <f>VLOOKUP(P1856,[1]Sheet1!$A$1:$C$40,3,FALSE)</f>
        <v>Herbicide</v>
      </c>
    </row>
    <row r="1857" spans="1:18" ht="22" customHeight="1" x14ac:dyDescent="0.3">
      <c r="A1857" s="2">
        <v>42544</v>
      </c>
      <c r="B1857" s="12" t="str">
        <f t="shared" si="473"/>
        <v>June, 2016</v>
      </c>
      <c r="C1857" s="12" t="str">
        <f t="shared" si="474"/>
        <v>June, 2016´</v>
      </c>
      <c r="D1857" s="3" t="s">
        <v>37</v>
      </c>
      <c r="E1857" s="9" t="s">
        <v>1941</v>
      </c>
      <c r="F1857" s="3" t="s">
        <v>20</v>
      </c>
      <c r="G1857" s="3" t="s">
        <v>967</v>
      </c>
      <c r="H1857" s="3" t="s">
        <v>968</v>
      </c>
      <c r="I1857" s="3" t="s">
        <v>812</v>
      </c>
      <c r="J1857" s="3" t="s">
        <v>969</v>
      </c>
      <c r="K1857" s="3" t="s">
        <v>1561</v>
      </c>
      <c r="L1857" s="4">
        <v>34674</v>
      </c>
      <c r="M1857" s="4">
        <v>34.67</v>
      </c>
      <c r="N1857" s="4">
        <v>123000</v>
      </c>
      <c r="O1857">
        <f t="shared" si="481"/>
        <v>3.5473265270808096</v>
      </c>
      <c r="P1857" s="11" t="s">
        <v>1928</v>
      </c>
      <c r="Q1857" t="str">
        <f>VLOOKUP(P1857,[1]Sheet1!$A$1:$C$40,2,FALSE)</f>
        <v>Not Identified</v>
      </c>
      <c r="R1857" t="str">
        <f>VLOOKUP(P1857,[1]Sheet1!$A$1:$C$40,3,FALSE)</f>
        <v>General Chemical</v>
      </c>
    </row>
    <row r="1858" spans="1:18" ht="22" customHeight="1" x14ac:dyDescent="0.3">
      <c r="A1858" s="5">
        <v>42543</v>
      </c>
      <c r="B1858" s="12" t="str">
        <f t="shared" si="473"/>
        <v>June, 2016</v>
      </c>
      <c r="C1858" s="12" t="str">
        <f t="shared" si="474"/>
        <v>June, 2016´</v>
      </c>
      <c r="D1858" s="6" t="s">
        <v>37</v>
      </c>
      <c r="E1858" s="13" t="s">
        <v>1941</v>
      </c>
      <c r="F1858" s="6" t="s">
        <v>20</v>
      </c>
      <c r="G1858" s="6" t="s">
        <v>949</v>
      </c>
      <c r="H1858" s="6" t="s">
        <v>73</v>
      </c>
      <c r="I1858" s="6" t="s">
        <v>21</v>
      </c>
      <c r="J1858" s="6" t="s">
        <v>1308</v>
      </c>
      <c r="K1858" s="6" t="s">
        <v>1562</v>
      </c>
      <c r="L1858" s="7">
        <v>79079</v>
      </c>
      <c r="M1858" s="7">
        <v>79.08</v>
      </c>
      <c r="N1858" s="7">
        <v>63800</v>
      </c>
      <c r="O1858">
        <f t="shared" si="481"/>
        <v>0.80678814856030046</v>
      </c>
      <c r="P1858" s="11" t="s">
        <v>1933</v>
      </c>
      <c r="Q1858" t="str">
        <f>VLOOKUP(P1858,[1]Sheet1!$A$1:$C$40,2,FALSE)</f>
        <v>Not Identified</v>
      </c>
      <c r="R1858" t="str">
        <f>VLOOKUP(P1858,[1]Sheet1!$A$1:$C$40,3,FALSE)</f>
        <v>General Chemical</v>
      </c>
    </row>
    <row r="1859" spans="1:18" ht="22" customHeight="1" x14ac:dyDescent="0.3">
      <c r="A1859" s="2">
        <v>42543</v>
      </c>
      <c r="B1859" s="12" t="str">
        <f t="shared" ref="B1859:B1922" si="490">TEXT(A1859,"MMMM, YYYY")</f>
        <v>June, 2016</v>
      </c>
      <c r="C1859" s="12" t="str">
        <f t="shared" ref="C1859:C1922" si="491">B1859&amp;"´"</f>
        <v>June, 2016´</v>
      </c>
      <c r="D1859" s="3" t="s">
        <v>37</v>
      </c>
      <c r="E1859" s="9" t="s">
        <v>1941</v>
      </c>
      <c r="F1859" s="3" t="s">
        <v>20</v>
      </c>
      <c r="G1859" s="3" t="s">
        <v>449</v>
      </c>
      <c r="H1859" s="3" t="s">
        <v>73</v>
      </c>
      <c r="I1859" s="3" t="s">
        <v>21</v>
      </c>
      <c r="J1859" s="3" t="s">
        <v>102</v>
      </c>
      <c r="K1859" s="3" t="s">
        <v>1563</v>
      </c>
      <c r="L1859" s="4">
        <v>87027</v>
      </c>
      <c r="M1859" s="4">
        <v>87.03</v>
      </c>
      <c r="N1859" s="4">
        <v>361000</v>
      </c>
      <c r="O1859">
        <f t="shared" si="481"/>
        <v>4.1481379342043274</v>
      </c>
      <c r="P1859" t="str">
        <f t="shared" si="489"/>
        <v>Isopropylamine</v>
      </c>
      <c r="Q1859" t="str">
        <f>VLOOKUP(P1859,[1]Sheet1!$A$1:$C$40,2,FALSE)</f>
        <v>Not Identified</v>
      </c>
      <c r="R1859" t="str">
        <f>VLOOKUP(P1859,[1]Sheet1!$A$1:$C$40,3,FALSE)</f>
        <v>General Chemical</v>
      </c>
    </row>
    <row r="1860" spans="1:18" ht="22" customHeight="1" x14ac:dyDescent="0.3">
      <c r="A1860" s="5">
        <v>42543</v>
      </c>
      <c r="B1860" s="12" t="str">
        <f t="shared" si="490"/>
        <v>June, 2016</v>
      </c>
      <c r="C1860" s="12" t="str">
        <f t="shared" si="491"/>
        <v>June, 2016´</v>
      </c>
      <c r="D1860" s="6" t="s">
        <v>37</v>
      </c>
      <c r="E1860" s="13" t="s">
        <v>1941</v>
      </c>
      <c r="F1860" s="6" t="s">
        <v>20</v>
      </c>
      <c r="G1860" s="6" t="s">
        <v>449</v>
      </c>
      <c r="H1860" s="6" t="s">
        <v>73</v>
      </c>
      <c r="I1860" s="6" t="s">
        <v>21</v>
      </c>
      <c r="J1860" s="6" t="s">
        <v>102</v>
      </c>
      <c r="K1860" s="6" t="s">
        <v>1563</v>
      </c>
      <c r="L1860" s="7">
        <v>86964</v>
      </c>
      <c r="M1860" s="7">
        <v>86.96</v>
      </c>
      <c r="N1860" s="7">
        <v>361000</v>
      </c>
      <c r="O1860">
        <f t="shared" si="481"/>
        <v>4.151143001701854</v>
      </c>
      <c r="P1860" t="str">
        <f t="shared" si="489"/>
        <v>Isopropylamine</v>
      </c>
      <c r="Q1860" t="str">
        <f>VLOOKUP(P1860,[1]Sheet1!$A$1:$C$40,2,FALSE)</f>
        <v>Not Identified</v>
      </c>
      <c r="R1860" t="str">
        <f>VLOOKUP(P1860,[1]Sheet1!$A$1:$C$40,3,FALSE)</f>
        <v>General Chemical</v>
      </c>
    </row>
    <row r="1861" spans="1:18" ht="22" customHeight="1" x14ac:dyDescent="0.3">
      <c r="A1861" s="2">
        <v>42543</v>
      </c>
      <c r="B1861" s="12" t="str">
        <f t="shared" si="490"/>
        <v>June, 2016</v>
      </c>
      <c r="C1861" s="12" t="str">
        <f t="shared" si="491"/>
        <v>June, 2016´</v>
      </c>
      <c r="D1861" s="3" t="s">
        <v>37</v>
      </c>
      <c r="E1861" s="9" t="s">
        <v>1941</v>
      </c>
      <c r="F1861" s="3" t="s">
        <v>20</v>
      </c>
      <c r="G1861" s="3" t="s">
        <v>449</v>
      </c>
      <c r="H1861" s="3" t="s">
        <v>73</v>
      </c>
      <c r="I1861" s="3" t="s">
        <v>21</v>
      </c>
      <c r="J1861" s="3" t="s">
        <v>102</v>
      </c>
      <c r="K1861" s="3" t="s">
        <v>1553</v>
      </c>
      <c r="L1861" s="4">
        <v>58033</v>
      </c>
      <c r="M1861" s="4">
        <v>58.03</v>
      </c>
      <c r="N1861" s="4">
        <v>241000</v>
      </c>
      <c r="O1861">
        <f t="shared" si="481"/>
        <v>4.1528096083262973</v>
      </c>
      <c r="P1861" t="str">
        <f t="shared" si="489"/>
        <v>Isopropylamine</v>
      </c>
      <c r="Q1861" t="str">
        <f>VLOOKUP(P1861,[1]Sheet1!$A$1:$C$40,2,FALSE)</f>
        <v>Not Identified</v>
      </c>
      <c r="R1861" t="str">
        <f>VLOOKUP(P1861,[1]Sheet1!$A$1:$C$40,3,FALSE)</f>
        <v>General Chemical</v>
      </c>
    </row>
    <row r="1862" spans="1:18" ht="22" customHeight="1" x14ac:dyDescent="0.3">
      <c r="A1862" s="5">
        <v>42541</v>
      </c>
      <c r="B1862" s="12" t="str">
        <f t="shared" si="490"/>
        <v>June, 2016</v>
      </c>
      <c r="C1862" s="12" t="str">
        <f t="shared" si="491"/>
        <v>June, 2016´</v>
      </c>
      <c r="D1862" s="6" t="s">
        <v>37</v>
      </c>
      <c r="E1862" s="13" t="s">
        <v>1941</v>
      </c>
      <c r="F1862" s="6" t="s">
        <v>20</v>
      </c>
      <c r="G1862" s="6" t="s">
        <v>792</v>
      </c>
      <c r="H1862" s="6" t="s">
        <v>14</v>
      </c>
      <c r="I1862" s="6" t="s">
        <v>21</v>
      </c>
      <c r="J1862" s="6" t="s">
        <v>326</v>
      </c>
      <c r="K1862" s="6" t="s">
        <v>1564</v>
      </c>
      <c r="L1862" s="7">
        <v>5600</v>
      </c>
      <c r="M1862" s="7">
        <v>5.6</v>
      </c>
      <c r="N1862" s="7">
        <v>55300</v>
      </c>
      <c r="O1862">
        <f t="shared" si="481"/>
        <v>9.875</v>
      </c>
      <c r="P1862" t="str">
        <f t="shared" ref="P1862" si="492">IF(ISNUMBER(SEARCH("XYLENE",K1862)),"Xylene",IF(ISNUMBER(SEARCH("PARAQUAT",K1862)),"Paraquat",IF(ISNUMBER(SEARCH("LUFENURON",K1862)),"Lufenuron",IF(ISNUMBER(SEARCH("CLETHODIM",K1862)),"Clethodim",IF(ISNUMBER(SEARCH("ABAMECTIN",K1862)),"Abamectin")))))</f>
        <v>Abamectin</v>
      </c>
      <c r="Q1862" t="str">
        <f>VLOOKUP(P1862,[1]Sheet1!$A$1:$C$40,2,FALSE)</f>
        <v>Not Identified</v>
      </c>
      <c r="R1862" t="str">
        <f>VLOOKUP(P1862,[1]Sheet1!$A$1:$C$40,3,FALSE)</f>
        <v>Insecticide</v>
      </c>
    </row>
    <row r="1863" spans="1:18" ht="22" customHeight="1" x14ac:dyDescent="0.3">
      <c r="A1863" s="2">
        <v>42541</v>
      </c>
      <c r="B1863" s="12" t="str">
        <f t="shared" si="490"/>
        <v>June, 2016</v>
      </c>
      <c r="C1863" s="12" t="str">
        <f t="shared" si="491"/>
        <v>June, 2016´</v>
      </c>
      <c r="D1863" s="3" t="s">
        <v>37</v>
      </c>
      <c r="E1863" s="9" t="s">
        <v>1941</v>
      </c>
      <c r="F1863" s="3" t="s">
        <v>20</v>
      </c>
      <c r="G1863" s="3" t="s">
        <v>792</v>
      </c>
      <c r="H1863" s="3" t="s">
        <v>14</v>
      </c>
      <c r="I1863" s="3" t="s">
        <v>21</v>
      </c>
      <c r="J1863" s="3" t="s">
        <v>643</v>
      </c>
      <c r="K1863" s="3" t="s">
        <v>1565</v>
      </c>
      <c r="L1863" s="4">
        <v>47376</v>
      </c>
      <c r="M1863" s="4">
        <v>47.38</v>
      </c>
      <c r="N1863" s="4">
        <v>293000</v>
      </c>
      <c r="O1863">
        <f t="shared" si="481"/>
        <v>6.1845660249915566</v>
      </c>
      <c r="P1863" s="11" t="s">
        <v>1926</v>
      </c>
      <c r="Q1863" t="str">
        <f>VLOOKUP(P1863,[1]Sheet1!$A$1:$C$40,2,FALSE)</f>
        <v>Not Identified</v>
      </c>
      <c r="R1863" t="str">
        <f>VLOOKUP(P1863,[1]Sheet1!$A$1:$C$40,3,FALSE)</f>
        <v>Insecticide</v>
      </c>
    </row>
    <row r="1864" spans="1:18" ht="22" customHeight="1" x14ac:dyDescent="0.3">
      <c r="A1864" s="5">
        <v>42537</v>
      </c>
      <c r="B1864" s="12" t="str">
        <f t="shared" si="490"/>
        <v>June, 2016</v>
      </c>
      <c r="C1864" s="12" t="str">
        <f t="shared" si="491"/>
        <v>June, 2016´</v>
      </c>
      <c r="D1864" s="6" t="s">
        <v>37</v>
      </c>
      <c r="E1864" s="13" t="s">
        <v>1941</v>
      </c>
      <c r="F1864" s="7" t="s">
        <v>107</v>
      </c>
      <c r="G1864" s="6" t="s">
        <v>1556</v>
      </c>
      <c r="H1864" s="6" t="s">
        <v>43</v>
      </c>
      <c r="I1864" s="6" t="s">
        <v>15</v>
      </c>
      <c r="J1864" s="6" t="s">
        <v>1557</v>
      </c>
      <c r="K1864" s="6" t="s">
        <v>1566</v>
      </c>
      <c r="L1864" s="7">
        <v>39200</v>
      </c>
      <c r="M1864" s="7">
        <v>39.200000000000003</v>
      </c>
      <c r="N1864" s="7">
        <v>392000</v>
      </c>
      <c r="O1864">
        <f t="shared" si="481"/>
        <v>10</v>
      </c>
      <c r="P1864" t="s">
        <v>1915</v>
      </c>
      <c r="Q1864" t="str">
        <f>VLOOKUP(P1864,[1]Sheet1!$A$1:$C$40,2,FALSE)</f>
        <v>Not Identified</v>
      </c>
      <c r="R1864" t="str">
        <f>VLOOKUP(P1864,[1]Sheet1!$A$1:$C$40,3,FALSE)</f>
        <v>General Chemical</v>
      </c>
    </row>
    <row r="1865" spans="1:18" ht="22" customHeight="1" x14ac:dyDescent="0.3">
      <c r="A1865" s="2">
        <v>42537</v>
      </c>
      <c r="B1865" s="12" t="str">
        <f t="shared" si="490"/>
        <v>June, 2016</v>
      </c>
      <c r="C1865" s="12" t="str">
        <f t="shared" si="491"/>
        <v>June, 2016´</v>
      </c>
      <c r="D1865" s="3" t="s">
        <v>37</v>
      </c>
      <c r="E1865" s="9" t="s">
        <v>1941</v>
      </c>
      <c r="F1865" s="3" t="s">
        <v>20</v>
      </c>
      <c r="G1865" s="3" t="s">
        <v>579</v>
      </c>
      <c r="H1865" s="3" t="s">
        <v>28</v>
      </c>
      <c r="I1865" s="3" t="s">
        <v>21</v>
      </c>
      <c r="J1865" s="3" t="s">
        <v>29</v>
      </c>
      <c r="K1865" s="3" t="s">
        <v>1567</v>
      </c>
      <c r="L1865" s="4">
        <v>163679.99</v>
      </c>
      <c r="M1865" s="4">
        <v>163.68</v>
      </c>
      <c r="N1865" s="4">
        <v>3461000</v>
      </c>
      <c r="O1865">
        <f t="shared" si="481"/>
        <v>21.144918202890899</v>
      </c>
      <c r="P1865" t="str">
        <f t="shared" si="489"/>
        <v>2,4-Dichlorophenoxyacetic acid</v>
      </c>
      <c r="Q1865" t="str">
        <f>VLOOKUP(P1865,[1]Sheet1!$A$1:$C$40,2,FALSE)</f>
        <v>2,4 D</v>
      </c>
      <c r="R1865" t="str">
        <f>VLOOKUP(P1865,[1]Sheet1!$A$1:$C$40,3,FALSE)</f>
        <v>Herbicide</v>
      </c>
    </row>
    <row r="1866" spans="1:18" ht="22" customHeight="1" x14ac:dyDescent="0.3">
      <c r="A1866" s="5">
        <v>42537</v>
      </c>
      <c r="B1866" s="12" t="str">
        <f t="shared" si="490"/>
        <v>June, 2016</v>
      </c>
      <c r="C1866" s="12" t="str">
        <f t="shared" si="491"/>
        <v>June, 2016´</v>
      </c>
      <c r="D1866" s="6" t="s">
        <v>37</v>
      </c>
      <c r="E1866" s="13" t="s">
        <v>1941</v>
      </c>
      <c r="F1866" s="6" t="s">
        <v>20</v>
      </c>
      <c r="G1866" s="6" t="s">
        <v>1407</v>
      </c>
      <c r="H1866" s="6" t="s">
        <v>1408</v>
      </c>
      <c r="I1866" s="6" t="s">
        <v>21</v>
      </c>
      <c r="J1866" s="6" t="s">
        <v>201</v>
      </c>
      <c r="K1866" s="6" t="s">
        <v>1409</v>
      </c>
      <c r="L1866" s="7">
        <v>21558</v>
      </c>
      <c r="M1866" s="7">
        <v>21.56</v>
      </c>
      <c r="N1866" s="7">
        <v>464000</v>
      </c>
      <c r="O1866">
        <f t="shared" si="481"/>
        <v>21.523332405603487</v>
      </c>
      <c r="P1866" t="str">
        <f t="shared" si="483"/>
        <v>Cyhalothrin</v>
      </c>
      <c r="Q1866" t="str">
        <f>VLOOKUP(P1866,[1]Sheet1!$A$1:$C$40,2,FALSE)</f>
        <v>Kaiso</v>
      </c>
      <c r="R1866" t="str">
        <f>VLOOKUP(P1866,[1]Sheet1!$A$1:$C$40,3,FALSE)</f>
        <v>Pesticide</v>
      </c>
    </row>
    <row r="1867" spans="1:18" ht="22" customHeight="1" x14ac:dyDescent="0.3">
      <c r="A1867" s="2">
        <v>42537</v>
      </c>
      <c r="B1867" s="12" t="str">
        <f t="shared" si="490"/>
        <v>June, 2016</v>
      </c>
      <c r="C1867" s="12" t="str">
        <f t="shared" si="491"/>
        <v>June, 2016´</v>
      </c>
      <c r="D1867" s="3" t="s">
        <v>37</v>
      </c>
      <c r="E1867" s="9" t="s">
        <v>1941</v>
      </c>
      <c r="F1867" s="3" t="s">
        <v>20</v>
      </c>
      <c r="G1867" s="3" t="s">
        <v>171</v>
      </c>
      <c r="H1867" s="3" t="s">
        <v>34</v>
      </c>
      <c r="I1867" s="3" t="s">
        <v>21</v>
      </c>
      <c r="J1867" s="3" t="s">
        <v>29</v>
      </c>
      <c r="K1867" s="3" t="s">
        <v>1568</v>
      </c>
      <c r="L1867" s="4">
        <v>146399.99</v>
      </c>
      <c r="M1867" s="4">
        <v>146.4</v>
      </c>
      <c r="N1867" s="4">
        <v>1664000</v>
      </c>
      <c r="O1867">
        <f t="shared" si="481"/>
        <v>11.36612099495362</v>
      </c>
      <c r="P1867" t="str">
        <f t="shared" ref="P1867:P1870" si="493">IF(ISNUMBER(SEARCH("CLORPIRIFOS",K1867)),"Chlorpyrifos",IF(ISNUMBER(SEARCH("TEBUCONAZOLE",K1867)),"Tebuconazole",IF(ISNUMBER(SEARCH("ACID",K1867)),"2,4-Dichlorophenoxyacetic acid",IF(ISNUMBER(SEARCH("ACETAMIPRID",K1867)),"Acetamiprid",IF(ISNUMBER(SEARCH("NUFURON",K1867)),"Metsulfuron",IF(ISNUMBER(SEARCH("MONOISOPROPYLAMINE",K1867)),"Isopropylamine","FIX IT"))))))</f>
        <v>2,4-Dichlorophenoxyacetic acid</v>
      </c>
      <c r="Q1867" t="str">
        <f>VLOOKUP(P1867,[1]Sheet1!$A$1:$C$40,2,FALSE)</f>
        <v>2,4 D</v>
      </c>
      <c r="R1867" t="str">
        <f>VLOOKUP(P1867,[1]Sheet1!$A$1:$C$40,3,FALSE)</f>
        <v>Herbicide</v>
      </c>
    </row>
    <row r="1868" spans="1:18" ht="22" customHeight="1" x14ac:dyDescent="0.3">
      <c r="A1868" s="5">
        <v>42537</v>
      </c>
      <c r="B1868" s="12" t="str">
        <f t="shared" si="490"/>
        <v>June, 2016</v>
      </c>
      <c r="C1868" s="12" t="str">
        <f t="shared" si="491"/>
        <v>June, 2016´</v>
      </c>
      <c r="D1868" s="6" t="s">
        <v>37</v>
      </c>
      <c r="E1868" s="13" t="s">
        <v>1941</v>
      </c>
      <c r="F1868" s="6" t="s">
        <v>20</v>
      </c>
      <c r="G1868" s="6" t="s">
        <v>171</v>
      </c>
      <c r="H1868" s="6" t="s">
        <v>34</v>
      </c>
      <c r="I1868" s="6" t="s">
        <v>21</v>
      </c>
      <c r="J1868" s="6" t="s">
        <v>1569</v>
      </c>
      <c r="K1868" s="6" t="s">
        <v>1570</v>
      </c>
      <c r="L1868" s="7">
        <v>97815</v>
      </c>
      <c r="M1868" s="7">
        <v>97.82</v>
      </c>
      <c r="N1868" s="6" t="s">
        <v>107</v>
      </c>
      <c r="O1868" t="e">
        <f t="shared" si="481"/>
        <v>#VALUE!</v>
      </c>
      <c r="P1868" t="str">
        <f t="shared" si="493"/>
        <v>2,4-Dichlorophenoxyacetic acid</v>
      </c>
      <c r="Q1868" t="str">
        <f>VLOOKUP(P1868,[1]Sheet1!$A$1:$C$40,2,FALSE)</f>
        <v>2,4 D</v>
      </c>
      <c r="R1868" t="str">
        <f>VLOOKUP(P1868,[1]Sheet1!$A$1:$C$40,3,FALSE)</f>
        <v>Herbicide</v>
      </c>
    </row>
    <row r="1869" spans="1:18" ht="22" customHeight="1" x14ac:dyDescent="0.3">
      <c r="A1869" s="2">
        <v>42536</v>
      </c>
      <c r="B1869" s="12" t="str">
        <f t="shared" si="490"/>
        <v>June, 2016</v>
      </c>
      <c r="C1869" s="12" t="str">
        <f t="shared" si="491"/>
        <v>June, 2016´</v>
      </c>
      <c r="D1869" s="3" t="s">
        <v>37</v>
      </c>
      <c r="E1869" s="9" t="s">
        <v>1941</v>
      </c>
      <c r="F1869" s="3" t="s">
        <v>20</v>
      </c>
      <c r="G1869" s="3" t="s">
        <v>449</v>
      </c>
      <c r="H1869" s="3" t="s">
        <v>73</v>
      </c>
      <c r="I1869" s="3" t="s">
        <v>21</v>
      </c>
      <c r="J1869" s="3" t="s">
        <v>102</v>
      </c>
      <c r="K1869" s="3" t="s">
        <v>1571</v>
      </c>
      <c r="L1869" s="4">
        <v>87000</v>
      </c>
      <c r="M1869" s="4">
        <v>87</v>
      </c>
      <c r="N1869" s="4">
        <v>361000</v>
      </c>
      <c r="O1869">
        <f t="shared" si="481"/>
        <v>4.1494252873563218</v>
      </c>
      <c r="P1869" t="str">
        <f t="shared" si="493"/>
        <v>Isopropylamine</v>
      </c>
      <c r="Q1869" t="str">
        <f>VLOOKUP(P1869,[1]Sheet1!$A$1:$C$40,2,FALSE)</f>
        <v>Not Identified</v>
      </c>
      <c r="R1869" t="str">
        <f>VLOOKUP(P1869,[1]Sheet1!$A$1:$C$40,3,FALSE)</f>
        <v>General Chemical</v>
      </c>
    </row>
    <row r="1870" spans="1:18" ht="22" customHeight="1" x14ac:dyDescent="0.3">
      <c r="A1870" s="5">
        <v>42536</v>
      </c>
      <c r="B1870" s="12" t="str">
        <f t="shared" si="490"/>
        <v>June, 2016</v>
      </c>
      <c r="C1870" s="12" t="str">
        <f t="shared" si="491"/>
        <v>June, 2016´</v>
      </c>
      <c r="D1870" s="6" t="s">
        <v>37</v>
      </c>
      <c r="E1870" s="13" t="s">
        <v>1941</v>
      </c>
      <c r="F1870" s="6" t="s">
        <v>20</v>
      </c>
      <c r="G1870" s="6" t="s">
        <v>449</v>
      </c>
      <c r="H1870" s="6" t="s">
        <v>73</v>
      </c>
      <c r="I1870" s="6" t="s">
        <v>21</v>
      </c>
      <c r="J1870" s="6" t="s">
        <v>102</v>
      </c>
      <c r="K1870" s="6" t="s">
        <v>1571</v>
      </c>
      <c r="L1870" s="7">
        <v>87054</v>
      </c>
      <c r="M1870" s="7">
        <v>87.05</v>
      </c>
      <c r="N1870" s="7">
        <v>362000</v>
      </c>
      <c r="O1870">
        <f t="shared" si="481"/>
        <v>4.1583385025386539</v>
      </c>
      <c r="P1870" t="str">
        <f t="shared" si="493"/>
        <v>Isopropylamine</v>
      </c>
      <c r="Q1870" t="str">
        <f>VLOOKUP(P1870,[1]Sheet1!$A$1:$C$40,2,FALSE)</f>
        <v>Not Identified</v>
      </c>
      <c r="R1870" t="str">
        <f>VLOOKUP(P1870,[1]Sheet1!$A$1:$C$40,3,FALSE)</f>
        <v>General Chemical</v>
      </c>
    </row>
    <row r="1871" spans="1:18" ht="22" customHeight="1" x14ac:dyDescent="0.3">
      <c r="A1871" s="2">
        <v>42533</v>
      </c>
      <c r="B1871" s="12" t="str">
        <f t="shared" si="490"/>
        <v>June, 2016</v>
      </c>
      <c r="C1871" s="12" t="str">
        <f t="shared" si="491"/>
        <v>June, 2016´</v>
      </c>
      <c r="D1871" s="3" t="s">
        <v>37</v>
      </c>
      <c r="E1871" s="9" t="s">
        <v>1941</v>
      </c>
      <c r="F1871" s="3" t="s">
        <v>20</v>
      </c>
      <c r="G1871" s="3" t="s">
        <v>649</v>
      </c>
      <c r="H1871" s="3" t="s">
        <v>73</v>
      </c>
      <c r="I1871" s="3" t="s">
        <v>21</v>
      </c>
      <c r="J1871" s="3" t="s">
        <v>587</v>
      </c>
      <c r="K1871" s="3" t="s">
        <v>1572</v>
      </c>
      <c r="L1871" s="4">
        <v>69508</v>
      </c>
      <c r="M1871" s="4">
        <v>69.510000000000005</v>
      </c>
      <c r="N1871" s="4">
        <v>188000</v>
      </c>
      <c r="O1871">
        <f t="shared" si="481"/>
        <v>2.704724636013121</v>
      </c>
      <c r="P1871" t="str">
        <f t="shared" ref="P1871" si="494">IF(ISNUMBER(SEARCH("TRITON",K1871)),"Surfactant",IF(ISNUMBER(SEARCH("DIMETHYLAMINE",K1871)),"Dimethylamine",IF(ISNUMBER(SEARCH("FLUAZINAN",K1871)),"Fluazinan","FIX IT")))</f>
        <v>Surfactant</v>
      </c>
      <c r="Q1871" t="str">
        <f>VLOOKUP(P1871,[1]Sheet1!$A$1:$C$40,2,FALSE)</f>
        <v>Triton</v>
      </c>
      <c r="R1871" t="str">
        <f>VLOOKUP(P1871,[1]Sheet1!$A$1:$C$40,3,FALSE)</f>
        <v>Surfactant</v>
      </c>
    </row>
    <row r="1872" spans="1:18" ht="22" customHeight="1" x14ac:dyDescent="0.3">
      <c r="A1872" s="5">
        <v>42531</v>
      </c>
      <c r="B1872" s="12" t="str">
        <f t="shared" si="490"/>
        <v>June, 2016</v>
      </c>
      <c r="C1872" s="12" t="str">
        <f t="shared" si="491"/>
        <v>June, 2016´</v>
      </c>
      <c r="D1872" s="6" t="s">
        <v>37</v>
      </c>
      <c r="E1872" s="13" t="s">
        <v>1941</v>
      </c>
      <c r="F1872" s="6" t="s">
        <v>20</v>
      </c>
      <c r="G1872" s="6" t="s">
        <v>42</v>
      </c>
      <c r="H1872" s="6" t="s">
        <v>104</v>
      </c>
      <c r="I1872" s="6" t="s">
        <v>21</v>
      </c>
      <c r="J1872" s="6" t="s">
        <v>165</v>
      </c>
      <c r="K1872" s="6" t="s">
        <v>1573</v>
      </c>
      <c r="L1872" s="7">
        <v>39520</v>
      </c>
      <c r="M1872" s="7">
        <v>39.520000000000003</v>
      </c>
      <c r="N1872" s="7">
        <v>2381000</v>
      </c>
      <c r="O1872">
        <f t="shared" si="481"/>
        <v>60.247975708502025</v>
      </c>
      <c r="P1872" t="str">
        <f>IF(ISNUMBER(SEARCH("FLUAZINAN",K1872)),"Fluazinan",IF(ISNUMBER(SEARCH("CYPERMETHRIN",K1872)),"Cypermethrin",IF(ISNUMBER(SEARCH("IMAZETAPIR",K1872)),"Imazetapyr",IF(ISNUMBER(SEARCH("FIPRONIL",K1872)),"Fipronil","FIX IT"))))</f>
        <v>Cypermethrin</v>
      </c>
      <c r="Q1872" t="str">
        <f>VLOOKUP(P1872,[1]Sheet1!$A$1:$C$40,2,FALSE)</f>
        <v>Not Identified</v>
      </c>
      <c r="R1872" t="str">
        <f>VLOOKUP(P1872,[1]Sheet1!$A$1:$C$40,3,FALSE)</f>
        <v>Insecticide</v>
      </c>
    </row>
    <row r="1873" spans="1:18" ht="22" customHeight="1" x14ac:dyDescent="0.3">
      <c r="A1873" s="2">
        <v>42530</v>
      </c>
      <c r="B1873" s="12" t="str">
        <f t="shared" si="490"/>
        <v>June, 2016</v>
      </c>
      <c r="C1873" s="12" t="str">
        <f t="shared" si="491"/>
        <v>June, 2016´</v>
      </c>
      <c r="D1873" s="3" t="s">
        <v>37</v>
      </c>
      <c r="E1873" s="9" t="s">
        <v>1941</v>
      </c>
      <c r="F1873" s="3" t="s">
        <v>20</v>
      </c>
      <c r="G1873" s="3" t="s">
        <v>1407</v>
      </c>
      <c r="H1873" s="3" t="s">
        <v>1408</v>
      </c>
      <c r="I1873" s="3" t="s">
        <v>21</v>
      </c>
      <c r="J1873" s="3" t="s">
        <v>201</v>
      </c>
      <c r="K1873" s="3" t="s">
        <v>1574</v>
      </c>
      <c r="L1873" s="4">
        <v>21500</v>
      </c>
      <c r="M1873" s="4">
        <v>21.5</v>
      </c>
      <c r="N1873" s="4">
        <v>462000</v>
      </c>
      <c r="O1873">
        <f t="shared" si="481"/>
        <v>21.488372093023255</v>
      </c>
      <c r="P1873" t="str">
        <f t="shared" si="483"/>
        <v>Cyhalothrin</v>
      </c>
      <c r="Q1873" t="str">
        <f>VLOOKUP(P1873,[1]Sheet1!$A$1:$C$40,2,FALSE)</f>
        <v>Kaiso</v>
      </c>
      <c r="R1873" t="str">
        <f>VLOOKUP(P1873,[1]Sheet1!$A$1:$C$40,3,FALSE)</f>
        <v>Pesticide</v>
      </c>
    </row>
    <row r="1874" spans="1:18" ht="22" customHeight="1" x14ac:dyDescent="0.3">
      <c r="A1874" s="5">
        <v>42530</v>
      </c>
      <c r="B1874" s="12" t="str">
        <f t="shared" si="490"/>
        <v>June, 2016</v>
      </c>
      <c r="C1874" s="12" t="str">
        <f t="shared" si="491"/>
        <v>June, 2016´</v>
      </c>
      <c r="D1874" s="6" t="s">
        <v>37</v>
      </c>
      <c r="E1874" s="13" t="s">
        <v>1941</v>
      </c>
      <c r="F1874" s="6" t="s">
        <v>20</v>
      </c>
      <c r="G1874" s="6" t="s">
        <v>579</v>
      </c>
      <c r="H1874" s="6" t="s">
        <v>28</v>
      </c>
      <c r="I1874" s="6" t="s">
        <v>21</v>
      </c>
      <c r="J1874" s="6" t="s">
        <v>29</v>
      </c>
      <c r="K1874" s="6" t="s">
        <v>1575</v>
      </c>
      <c r="L1874" s="7">
        <v>163679.99</v>
      </c>
      <c r="M1874" s="7">
        <v>163.68</v>
      </c>
      <c r="N1874" s="7">
        <v>3461000</v>
      </c>
      <c r="O1874">
        <f t="shared" si="481"/>
        <v>21.144918202890899</v>
      </c>
      <c r="P1874" t="str">
        <f t="shared" ref="P1874:P1876" si="495">IF(ISNUMBER(SEARCH("CLORPIRIFOS",K1874)),"Chlorpyrifos",IF(ISNUMBER(SEARCH("TEBUCONAZOLE",K1874)),"Tebuconazole",IF(ISNUMBER(SEARCH("ACID",K1874)),"2,4-Dichlorophenoxyacetic acid",IF(ISNUMBER(SEARCH("ACETAMIPRID",K1874)),"Acetamiprid",IF(ISNUMBER(SEARCH("NUFURON",K1874)),"Metsulfuron",IF(ISNUMBER(SEARCH("MONOISOPROPYLAMINE",K1874)),"Isopropylamine","FIX IT"))))))</f>
        <v>2,4-Dichlorophenoxyacetic acid</v>
      </c>
      <c r="Q1874" t="str">
        <f>VLOOKUP(P1874,[1]Sheet1!$A$1:$C$40,2,FALSE)</f>
        <v>2,4 D</v>
      </c>
      <c r="R1874" t="str">
        <f>VLOOKUP(P1874,[1]Sheet1!$A$1:$C$40,3,FALSE)</f>
        <v>Herbicide</v>
      </c>
    </row>
    <row r="1875" spans="1:18" ht="22" customHeight="1" x14ac:dyDescent="0.3">
      <c r="A1875" s="2">
        <v>42529</v>
      </c>
      <c r="B1875" s="12" t="str">
        <f t="shared" si="490"/>
        <v>June, 2016</v>
      </c>
      <c r="C1875" s="12" t="str">
        <f t="shared" si="491"/>
        <v>June, 2016´</v>
      </c>
      <c r="D1875" s="3" t="s">
        <v>37</v>
      </c>
      <c r="E1875" s="9" t="s">
        <v>1941</v>
      </c>
      <c r="F1875" s="3" t="s">
        <v>20</v>
      </c>
      <c r="G1875" s="3" t="s">
        <v>1505</v>
      </c>
      <c r="H1875" s="3" t="s">
        <v>73</v>
      </c>
      <c r="I1875" s="3" t="s">
        <v>21</v>
      </c>
      <c r="J1875" s="3" t="s">
        <v>102</v>
      </c>
      <c r="K1875" s="3" t="s">
        <v>1576</v>
      </c>
      <c r="L1875" s="4">
        <v>72422</v>
      </c>
      <c r="M1875" s="4">
        <v>72.42</v>
      </c>
      <c r="N1875" s="4">
        <v>301000</v>
      </c>
      <c r="O1875">
        <f t="shared" si="481"/>
        <v>4.1561956311618014</v>
      </c>
      <c r="P1875" t="str">
        <f>IF(ISNUMBER(SEARCH("CIPERMET",K1875)),"Cypermethrin",IF(ISNUMBER(SEARCH("MANFIL",K1875)),"Mancozeb",IF(ISNUMBER(SEARCH("ISOPROPYLAMINE",K1875)),"Isopropylamine",IF(ISNUMBER(SEARCH("CARBENDAZIN",K1875)),"Carbendazin",IF(ISNUMBER(SEARCH("CHLORPYRIFOS",K1875)),"Chlorpyrifos","FIX IT")))))</f>
        <v>Isopropylamine</v>
      </c>
      <c r="Q1875" t="str">
        <f>VLOOKUP(P1875,[1]Sheet1!$A$1:$C$40,2,FALSE)</f>
        <v>Not Identified</v>
      </c>
      <c r="R1875" t="str">
        <f>VLOOKUP(P1875,[1]Sheet1!$A$1:$C$40,3,FALSE)</f>
        <v>General Chemical</v>
      </c>
    </row>
    <row r="1876" spans="1:18" ht="22" customHeight="1" x14ac:dyDescent="0.3">
      <c r="A1876" s="5">
        <v>42529</v>
      </c>
      <c r="B1876" s="12" t="str">
        <f t="shared" si="490"/>
        <v>June, 2016</v>
      </c>
      <c r="C1876" s="12" t="str">
        <f t="shared" si="491"/>
        <v>June, 2016´</v>
      </c>
      <c r="D1876" s="6" t="s">
        <v>37</v>
      </c>
      <c r="E1876" s="13" t="s">
        <v>1941</v>
      </c>
      <c r="F1876" s="6" t="s">
        <v>20</v>
      </c>
      <c r="G1876" s="6" t="s">
        <v>449</v>
      </c>
      <c r="H1876" s="6" t="s">
        <v>73</v>
      </c>
      <c r="I1876" s="6" t="s">
        <v>21</v>
      </c>
      <c r="J1876" s="6" t="s">
        <v>102</v>
      </c>
      <c r="K1876" s="6" t="s">
        <v>1577</v>
      </c>
      <c r="L1876" s="7">
        <v>86901</v>
      </c>
      <c r="M1876" s="7">
        <v>86.9</v>
      </c>
      <c r="N1876" s="7">
        <v>361000</v>
      </c>
      <c r="O1876">
        <f t="shared" si="481"/>
        <v>4.1541524263242078</v>
      </c>
      <c r="P1876" t="str">
        <f t="shared" si="495"/>
        <v>Isopropylamine</v>
      </c>
      <c r="Q1876" t="str">
        <f>VLOOKUP(P1876,[1]Sheet1!$A$1:$C$40,2,FALSE)</f>
        <v>Not Identified</v>
      </c>
      <c r="R1876" t="str">
        <f>VLOOKUP(P1876,[1]Sheet1!$A$1:$C$40,3,FALSE)</f>
        <v>General Chemical</v>
      </c>
    </row>
    <row r="1877" spans="1:18" ht="22" customHeight="1" x14ac:dyDescent="0.3">
      <c r="A1877" s="2">
        <v>42529</v>
      </c>
      <c r="B1877" s="12" t="str">
        <f t="shared" si="490"/>
        <v>June, 2016</v>
      </c>
      <c r="C1877" s="12" t="str">
        <f t="shared" si="491"/>
        <v>June, 2016´</v>
      </c>
      <c r="D1877" s="3" t="s">
        <v>37</v>
      </c>
      <c r="E1877" s="9" t="s">
        <v>1941</v>
      </c>
      <c r="F1877" s="3" t="s">
        <v>20</v>
      </c>
      <c r="G1877" s="3" t="s">
        <v>1505</v>
      </c>
      <c r="H1877" s="3" t="s">
        <v>73</v>
      </c>
      <c r="I1877" s="3" t="s">
        <v>21</v>
      </c>
      <c r="J1877" s="3" t="s">
        <v>102</v>
      </c>
      <c r="K1877" s="3" t="s">
        <v>1578</v>
      </c>
      <c r="L1877" s="4">
        <v>72503</v>
      </c>
      <c r="M1877" s="4">
        <v>72.5</v>
      </c>
      <c r="N1877" s="4">
        <v>301000</v>
      </c>
      <c r="O1877">
        <f t="shared" si="481"/>
        <v>4.1515523495579494</v>
      </c>
      <c r="P1877" t="str">
        <f>IF(ISNUMBER(SEARCH("CIPERMET",K1877)),"Cypermethrin",IF(ISNUMBER(SEARCH("MANFIL",K1877)),"Mancozeb",IF(ISNUMBER(SEARCH("ISOPROPYLAMINE",K1877)),"Isopropylamine",IF(ISNUMBER(SEARCH("CARBENDAZIN",K1877)),"Carbendazin",IF(ISNUMBER(SEARCH("CHLORPYRIFOS",K1877)),"Chlorpyrifos","FIX IT")))))</f>
        <v>Isopropylamine</v>
      </c>
      <c r="Q1877" t="str">
        <f>VLOOKUP(P1877,[1]Sheet1!$A$1:$C$40,2,FALSE)</f>
        <v>Not Identified</v>
      </c>
      <c r="R1877" t="str">
        <f>VLOOKUP(P1877,[1]Sheet1!$A$1:$C$40,3,FALSE)</f>
        <v>General Chemical</v>
      </c>
    </row>
    <row r="1878" spans="1:18" ht="22" customHeight="1" x14ac:dyDescent="0.3">
      <c r="A1878" s="5">
        <v>42527</v>
      </c>
      <c r="B1878" s="12" t="str">
        <f t="shared" si="490"/>
        <v>June, 2016</v>
      </c>
      <c r="C1878" s="12" t="str">
        <f t="shared" si="491"/>
        <v>June, 2016´</v>
      </c>
      <c r="D1878" s="6" t="s">
        <v>37</v>
      </c>
      <c r="E1878" s="13" t="s">
        <v>1941</v>
      </c>
      <c r="F1878" s="7" t="s">
        <v>107</v>
      </c>
      <c r="G1878" s="6" t="s">
        <v>38</v>
      </c>
      <c r="H1878" s="6" t="s">
        <v>43</v>
      </c>
      <c r="I1878" s="6" t="s">
        <v>15</v>
      </c>
      <c r="J1878" s="6" t="s">
        <v>201</v>
      </c>
      <c r="K1878" s="6" t="s">
        <v>1579</v>
      </c>
      <c r="L1878" s="7">
        <v>38480</v>
      </c>
      <c r="M1878" s="7">
        <v>38.479999999999997</v>
      </c>
      <c r="N1878" s="7">
        <v>828000</v>
      </c>
      <c r="O1878">
        <f t="shared" si="481"/>
        <v>21.517671517671516</v>
      </c>
      <c r="P1878" t="str">
        <f t="shared" si="483"/>
        <v>Imidacloprid</v>
      </c>
      <c r="Q1878" t="str">
        <f>VLOOKUP(P1878,[1]Sheet1!$A$1:$C$40,2,FALSE)</f>
        <v>Nuprid</v>
      </c>
      <c r="R1878" t="str">
        <f>VLOOKUP(P1878,[1]Sheet1!$A$1:$C$40,3,FALSE)</f>
        <v>Insecticide</v>
      </c>
    </row>
    <row r="1879" spans="1:18" ht="22" customHeight="1" x14ac:dyDescent="0.3">
      <c r="A1879" s="2">
        <v>42526</v>
      </c>
      <c r="B1879" s="12" t="str">
        <f t="shared" si="490"/>
        <v>June, 2016</v>
      </c>
      <c r="C1879" s="12" t="str">
        <f t="shared" si="491"/>
        <v>June, 2016´</v>
      </c>
      <c r="D1879" s="3" t="s">
        <v>37</v>
      </c>
      <c r="E1879" s="9" t="s">
        <v>1941</v>
      </c>
      <c r="F1879" s="3" t="s">
        <v>20</v>
      </c>
      <c r="G1879" s="3" t="s">
        <v>378</v>
      </c>
      <c r="H1879" s="3" t="s">
        <v>14</v>
      </c>
      <c r="I1879" s="3" t="s">
        <v>21</v>
      </c>
      <c r="J1879" s="3" t="s">
        <v>31</v>
      </c>
      <c r="K1879" s="3" t="s">
        <v>1580</v>
      </c>
      <c r="L1879" s="4">
        <v>11130</v>
      </c>
      <c r="M1879" s="4">
        <v>11.13</v>
      </c>
      <c r="N1879" s="4">
        <v>153000</v>
      </c>
      <c r="O1879">
        <f t="shared" si="481"/>
        <v>13.746630727762803</v>
      </c>
      <c r="P1879" t="str">
        <f>IF(ISNUMBER(SEARCH("CLORPIRIFOS",K1879)),"Chlorpyrifos",IF(ISNUMBER(SEARCH("TEBUCONAZOLE",K1879)),"Tebuconazole",IF(ISNUMBER(SEARCH("ACID",K1879)),"2,4-Dichlorophenoxyacetic acid",IF(ISNUMBER(SEARCH("ACETAMIPRID",K1879)),"Acetamiprid",IF(ISNUMBER(SEARCH("NUFURON",K1879)),"Metsulfuron",IF(ISNUMBER(SEARCH("MONOISOPROPYLAMINE",K1879)),"Isopropylamine","FIX IT"))))))</f>
        <v>Tebuconazole</v>
      </c>
      <c r="Q1879" t="str">
        <f>VLOOKUP(P1879,[1]Sheet1!$A$1:$C$40,2,FALSE)</f>
        <v>Torque</v>
      </c>
      <c r="R1879" t="str">
        <f>VLOOKUP(P1879,[1]Sheet1!$A$1:$C$40,3,FALSE)</f>
        <v>Fungicide</v>
      </c>
    </row>
    <row r="1880" spans="1:18" ht="22" customHeight="1" x14ac:dyDescent="0.3">
      <c r="A1880" s="5">
        <v>42526</v>
      </c>
      <c r="B1880" s="12" t="str">
        <f t="shared" si="490"/>
        <v>June, 2016</v>
      </c>
      <c r="C1880" s="12" t="str">
        <f t="shared" si="491"/>
        <v>June, 2016´</v>
      </c>
      <c r="D1880" s="6" t="s">
        <v>37</v>
      </c>
      <c r="E1880" s="13" t="s">
        <v>1941</v>
      </c>
      <c r="F1880" s="6" t="s">
        <v>20</v>
      </c>
      <c r="G1880" s="6" t="s">
        <v>171</v>
      </c>
      <c r="H1880" s="6" t="s">
        <v>34</v>
      </c>
      <c r="I1880" s="6" t="s">
        <v>21</v>
      </c>
      <c r="J1880" s="6" t="s">
        <v>22</v>
      </c>
      <c r="K1880" s="6" t="s">
        <v>1581</v>
      </c>
      <c r="L1880" s="7">
        <v>10280</v>
      </c>
      <c r="M1880" s="7">
        <v>10.28</v>
      </c>
      <c r="N1880" s="7">
        <v>792000</v>
      </c>
      <c r="O1880">
        <f t="shared" si="481"/>
        <v>77.04280155642023</v>
      </c>
      <c r="P1880" t="str">
        <f t="shared" si="483"/>
        <v>Picloram</v>
      </c>
      <c r="Q1880" t="str">
        <f>VLOOKUP(P1880,[1]Sheet1!$A$1:$C$40,2,FALSE)</f>
        <v>Not Identified</v>
      </c>
      <c r="R1880" t="str">
        <f>VLOOKUP(P1880,[1]Sheet1!$A$1:$C$40,3,FALSE)</f>
        <v>Herbicide</v>
      </c>
    </row>
    <row r="1881" spans="1:18" ht="22" customHeight="1" x14ac:dyDescent="0.3">
      <c r="A1881" s="2">
        <v>42526</v>
      </c>
      <c r="B1881" s="12" t="str">
        <f t="shared" si="490"/>
        <v>June, 2016</v>
      </c>
      <c r="C1881" s="12" t="str">
        <f t="shared" si="491"/>
        <v>June, 2016´</v>
      </c>
      <c r="D1881" s="3" t="s">
        <v>37</v>
      </c>
      <c r="E1881" s="9" t="s">
        <v>1941</v>
      </c>
      <c r="F1881" s="3" t="s">
        <v>20</v>
      </c>
      <c r="G1881" s="3" t="s">
        <v>378</v>
      </c>
      <c r="H1881" s="3" t="s">
        <v>14</v>
      </c>
      <c r="I1881" s="3" t="s">
        <v>21</v>
      </c>
      <c r="J1881" s="3" t="s">
        <v>31</v>
      </c>
      <c r="K1881" s="3" t="s">
        <v>1582</v>
      </c>
      <c r="L1881" s="4">
        <v>11130</v>
      </c>
      <c r="M1881" s="4">
        <v>11.13</v>
      </c>
      <c r="N1881" s="4">
        <v>153000</v>
      </c>
      <c r="O1881">
        <f t="shared" si="481"/>
        <v>13.746630727762803</v>
      </c>
      <c r="P1881" t="str">
        <f t="shared" ref="P1881:P1883" si="496">IF(ISNUMBER(SEARCH("CLORPIRIFOS",K1881)),"Chlorpyrifos",IF(ISNUMBER(SEARCH("TEBUCONAZOLE",K1881)),"Tebuconazole",IF(ISNUMBER(SEARCH("ACID",K1881)),"2,4-Dichlorophenoxyacetic acid",IF(ISNUMBER(SEARCH("ACETAMIPRID",K1881)),"Acetamiprid",IF(ISNUMBER(SEARCH("NUFURON",K1881)),"Metsulfuron",IF(ISNUMBER(SEARCH("MONOISOPROPYLAMINE",K1881)),"Isopropylamine","FIX IT"))))))</f>
        <v>Tebuconazole</v>
      </c>
      <c r="Q1881" t="str">
        <f>VLOOKUP(P1881,[1]Sheet1!$A$1:$C$40,2,FALSE)</f>
        <v>Torque</v>
      </c>
      <c r="R1881" t="str">
        <f>VLOOKUP(P1881,[1]Sheet1!$A$1:$C$40,3,FALSE)</f>
        <v>Fungicide</v>
      </c>
    </row>
    <row r="1882" spans="1:18" ht="22" customHeight="1" x14ac:dyDescent="0.3">
      <c r="A1882" s="5">
        <v>42526</v>
      </c>
      <c r="B1882" s="12" t="str">
        <f t="shared" si="490"/>
        <v>June, 2016</v>
      </c>
      <c r="C1882" s="12" t="str">
        <f t="shared" si="491"/>
        <v>June, 2016´</v>
      </c>
      <c r="D1882" s="6" t="s">
        <v>37</v>
      </c>
      <c r="E1882" s="13" t="s">
        <v>1941</v>
      </c>
      <c r="F1882" s="6" t="s">
        <v>20</v>
      </c>
      <c r="G1882" s="6" t="s">
        <v>171</v>
      </c>
      <c r="H1882" s="6" t="s">
        <v>34</v>
      </c>
      <c r="I1882" s="6" t="s">
        <v>21</v>
      </c>
      <c r="J1882" s="6" t="s">
        <v>1569</v>
      </c>
      <c r="K1882" s="6" t="s">
        <v>1583</v>
      </c>
      <c r="L1882" s="7">
        <v>103800</v>
      </c>
      <c r="M1882" s="7">
        <v>103.8</v>
      </c>
      <c r="N1882" s="6" t="s">
        <v>107</v>
      </c>
      <c r="O1882" t="e">
        <f t="shared" si="481"/>
        <v>#VALUE!</v>
      </c>
      <c r="P1882" t="str">
        <f t="shared" si="496"/>
        <v>2,4-Dichlorophenoxyacetic acid</v>
      </c>
      <c r="Q1882" t="str">
        <f>VLOOKUP(P1882,[1]Sheet1!$A$1:$C$40,2,FALSE)</f>
        <v>2,4 D</v>
      </c>
      <c r="R1882" t="str">
        <f>VLOOKUP(P1882,[1]Sheet1!$A$1:$C$40,3,FALSE)</f>
        <v>Herbicide</v>
      </c>
    </row>
    <row r="1883" spans="1:18" ht="22" customHeight="1" x14ac:dyDescent="0.3">
      <c r="A1883" s="2">
        <v>42526</v>
      </c>
      <c r="B1883" s="12" t="str">
        <f t="shared" si="490"/>
        <v>June, 2016</v>
      </c>
      <c r="C1883" s="12" t="str">
        <f t="shared" si="491"/>
        <v>June, 2016´</v>
      </c>
      <c r="D1883" s="3" t="s">
        <v>37</v>
      </c>
      <c r="E1883" s="9" t="s">
        <v>1941</v>
      </c>
      <c r="F1883" s="3" t="s">
        <v>20</v>
      </c>
      <c r="G1883" s="3" t="s">
        <v>171</v>
      </c>
      <c r="H1883" s="3" t="s">
        <v>34</v>
      </c>
      <c r="I1883" s="3" t="s">
        <v>21</v>
      </c>
      <c r="J1883" s="3" t="s">
        <v>29</v>
      </c>
      <c r="K1883" s="3" t="s">
        <v>1568</v>
      </c>
      <c r="L1883" s="4">
        <v>146399.99</v>
      </c>
      <c r="M1883" s="4">
        <v>146.4</v>
      </c>
      <c r="N1883" s="4">
        <v>1664000</v>
      </c>
      <c r="O1883">
        <f t="shared" si="481"/>
        <v>11.36612099495362</v>
      </c>
      <c r="P1883" t="str">
        <f t="shared" si="496"/>
        <v>2,4-Dichlorophenoxyacetic acid</v>
      </c>
      <c r="Q1883" t="str">
        <f>VLOOKUP(P1883,[1]Sheet1!$A$1:$C$40,2,FALSE)</f>
        <v>2,4 D</v>
      </c>
      <c r="R1883" t="str">
        <f>VLOOKUP(P1883,[1]Sheet1!$A$1:$C$40,3,FALSE)</f>
        <v>Herbicide</v>
      </c>
    </row>
    <row r="1884" spans="1:18" ht="22" customHeight="1" x14ac:dyDescent="0.3">
      <c r="A1884" s="5">
        <v>42526</v>
      </c>
      <c r="B1884" s="12" t="str">
        <f t="shared" si="490"/>
        <v>June, 2016</v>
      </c>
      <c r="C1884" s="12" t="str">
        <f t="shared" si="491"/>
        <v>June, 2016´</v>
      </c>
      <c r="D1884" s="6" t="s">
        <v>37</v>
      </c>
      <c r="E1884" s="13" t="s">
        <v>1941</v>
      </c>
      <c r="F1884" s="6" t="s">
        <v>20</v>
      </c>
      <c r="G1884" s="6" t="s">
        <v>171</v>
      </c>
      <c r="H1884" s="6" t="s">
        <v>34</v>
      </c>
      <c r="I1884" s="6" t="s">
        <v>21</v>
      </c>
      <c r="J1884" s="6" t="s">
        <v>22</v>
      </c>
      <c r="K1884" s="6" t="s">
        <v>1584</v>
      </c>
      <c r="L1884" s="7">
        <v>20560</v>
      </c>
      <c r="M1884" s="7">
        <v>20.56</v>
      </c>
      <c r="N1884" s="7">
        <v>1584000</v>
      </c>
      <c r="O1884">
        <f t="shared" ref="O1884:O1947" si="497">N1884/L1884</f>
        <v>77.04280155642023</v>
      </c>
      <c r="P1884" t="str">
        <f t="shared" ref="P1884:P1942" si="498">IF(ISNUMBER(SEARCH("IMAZETHAPYR",K1884)),"Imazethapyr",IF(ISNUMBER(SEARCH("NIPPON 40",K1884)),"Nicosulfuron",IF(ISNUMBER(SEARCH("PICLORAM",K1884)),"Picloram",IF(ISNUMBER(SEARCH("GLYPHOSATE",K1884)),"Glyphosate",IF(ISNUMBER(SEARCH("FLUTRIAFOL",K1884)),"Flutriafol",IF(ISNUMBER(SEARCH("IMIDACLOPRID",K1884)),"Imidacloprid",IF(ISNUMBER(SEARCH("CYHALOTHRIN",K1884)),"Cyhalothrin","FIX IT")))))))</f>
        <v>Picloram</v>
      </c>
      <c r="Q1884" t="str">
        <f>VLOOKUP(P1884,[1]Sheet1!$A$1:$C$40,2,FALSE)</f>
        <v>Not Identified</v>
      </c>
      <c r="R1884" t="str">
        <f>VLOOKUP(P1884,[1]Sheet1!$A$1:$C$40,3,FALSE)</f>
        <v>Herbicide</v>
      </c>
    </row>
    <row r="1885" spans="1:18" ht="22" customHeight="1" x14ac:dyDescent="0.3">
      <c r="A1885" s="2">
        <v>42526</v>
      </c>
      <c r="B1885" s="12" t="str">
        <f t="shared" si="490"/>
        <v>June, 2016</v>
      </c>
      <c r="C1885" s="12" t="str">
        <f t="shared" si="491"/>
        <v>June, 2016´</v>
      </c>
      <c r="D1885" s="3" t="s">
        <v>37</v>
      </c>
      <c r="E1885" s="9" t="s">
        <v>1941</v>
      </c>
      <c r="F1885" s="3" t="s">
        <v>20</v>
      </c>
      <c r="G1885" s="3" t="s">
        <v>378</v>
      </c>
      <c r="H1885" s="3" t="s">
        <v>14</v>
      </c>
      <c r="I1885" s="3" t="s">
        <v>15</v>
      </c>
      <c r="J1885" s="3" t="s">
        <v>16</v>
      </c>
      <c r="K1885" s="3" t="s">
        <v>1585</v>
      </c>
      <c r="L1885" s="4">
        <v>11610</v>
      </c>
      <c r="M1885" s="4">
        <v>11.61</v>
      </c>
      <c r="N1885" s="4">
        <v>125000</v>
      </c>
      <c r="O1885">
        <f t="shared" si="497"/>
        <v>10.766580534022394</v>
      </c>
      <c r="P1885" t="str">
        <f t="shared" si="498"/>
        <v>Imazethapyr</v>
      </c>
      <c r="Q1885" t="str">
        <f>VLOOKUP(P1885,[1]Sheet1!$A$1:$C$40,2,FALSE)</f>
        <v>Kyte</v>
      </c>
      <c r="R1885" t="str">
        <f>VLOOKUP(P1885,[1]Sheet1!$A$1:$C$40,3,FALSE)</f>
        <v>Herbicide</v>
      </c>
    </row>
    <row r="1886" spans="1:18" ht="22" customHeight="1" x14ac:dyDescent="0.3">
      <c r="A1886" s="5">
        <v>42523</v>
      </c>
      <c r="B1886" s="12" t="str">
        <f t="shared" si="490"/>
        <v>June, 2016</v>
      </c>
      <c r="C1886" s="12" t="str">
        <f t="shared" si="491"/>
        <v>June, 2016´</v>
      </c>
      <c r="D1886" s="6" t="s">
        <v>37</v>
      </c>
      <c r="E1886" s="13" t="s">
        <v>1941</v>
      </c>
      <c r="F1886" s="7" t="s">
        <v>107</v>
      </c>
      <c r="G1886" s="6" t="s">
        <v>1556</v>
      </c>
      <c r="H1886" s="6" t="s">
        <v>43</v>
      </c>
      <c r="I1886" s="6" t="s">
        <v>15</v>
      </c>
      <c r="J1886" s="6" t="s">
        <v>1557</v>
      </c>
      <c r="K1886" s="6" t="s">
        <v>1586</v>
      </c>
      <c r="L1886" s="7">
        <v>19600</v>
      </c>
      <c r="M1886" s="7">
        <v>19.600000000000001</v>
      </c>
      <c r="N1886" s="7">
        <v>196000</v>
      </c>
      <c r="O1886">
        <f t="shared" si="497"/>
        <v>10</v>
      </c>
      <c r="P1886" t="s">
        <v>1915</v>
      </c>
      <c r="Q1886" t="str">
        <f>VLOOKUP(P1886,[1]Sheet1!$A$1:$C$40,2,FALSE)</f>
        <v>Not Identified</v>
      </c>
      <c r="R1886" t="str">
        <f>VLOOKUP(P1886,[1]Sheet1!$A$1:$C$40,3,FALSE)</f>
        <v>General Chemical</v>
      </c>
    </row>
    <row r="1887" spans="1:18" ht="22" customHeight="1" x14ac:dyDescent="0.3">
      <c r="A1887" s="2">
        <v>42523</v>
      </c>
      <c r="B1887" s="12" t="str">
        <f t="shared" si="490"/>
        <v>June, 2016</v>
      </c>
      <c r="C1887" s="12" t="str">
        <f t="shared" si="491"/>
        <v>June, 2016´</v>
      </c>
      <c r="D1887" s="3" t="s">
        <v>37</v>
      </c>
      <c r="E1887" s="9" t="s">
        <v>1941</v>
      </c>
      <c r="F1887" s="3" t="s">
        <v>20</v>
      </c>
      <c r="G1887" s="3" t="s">
        <v>80</v>
      </c>
      <c r="H1887" s="3" t="s">
        <v>81</v>
      </c>
      <c r="I1887" s="3" t="s">
        <v>21</v>
      </c>
      <c r="J1887" s="3" t="s">
        <v>82</v>
      </c>
      <c r="K1887" s="3" t="s">
        <v>1587</v>
      </c>
      <c r="L1887" s="4">
        <v>111500</v>
      </c>
      <c r="M1887" s="4">
        <v>111.5</v>
      </c>
      <c r="N1887" s="4">
        <v>320000</v>
      </c>
      <c r="O1887">
        <f t="shared" si="497"/>
        <v>2.8699551569506725</v>
      </c>
      <c r="P1887" t="str">
        <f t="shared" ref="P1887:P1888" si="499">IF(ISNUMBER(SEARCH("TRITON",K1887)),"Surfactant",IF(ISNUMBER(SEARCH("DIMETHYLAMINE",K1887)),"Dimethylamine",IF(ISNUMBER(SEARCH("FLUAZINAN",K1887)),"Fluazinan","FIX IT")))</f>
        <v>Dimethylamine</v>
      </c>
      <c r="Q1887" t="str">
        <f>VLOOKUP(P1887,[1]Sheet1!$A$1:$C$40,2,FALSE)</f>
        <v>Not Identified</v>
      </c>
      <c r="R1887" t="str">
        <f>VLOOKUP(P1887,[1]Sheet1!$A$1:$C$40,3,FALSE)</f>
        <v>General Chemical</v>
      </c>
    </row>
    <row r="1888" spans="1:18" ht="22" customHeight="1" x14ac:dyDescent="0.3">
      <c r="A1888" s="5">
        <v>42523</v>
      </c>
      <c r="B1888" s="12" t="str">
        <f t="shared" si="490"/>
        <v>June, 2016</v>
      </c>
      <c r="C1888" s="12" t="str">
        <f t="shared" si="491"/>
        <v>June, 2016´</v>
      </c>
      <c r="D1888" s="6" t="s">
        <v>37</v>
      </c>
      <c r="E1888" s="13" t="s">
        <v>1941</v>
      </c>
      <c r="F1888" s="6" t="s">
        <v>20</v>
      </c>
      <c r="G1888" s="6" t="s">
        <v>80</v>
      </c>
      <c r="H1888" s="6" t="s">
        <v>81</v>
      </c>
      <c r="I1888" s="6" t="s">
        <v>21</v>
      </c>
      <c r="J1888" s="6" t="s">
        <v>137</v>
      </c>
      <c r="K1888" s="6" t="s">
        <v>1588</v>
      </c>
      <c r="L1888" s="7">
        <v>130515</v>
      </c>
      <c r="M1888" s="7">
        <v>130.51</v>
      </c>
      <c r="N1888" s="7">
        <v>222000</v>
      </c>
      <c r="O1888">
        <f t="shared" si="497"/>
        <v>1.7009539133432938</v>
      </c>
      <c r="P1888" t="str">
        <f t="shared" si="499"/>
        <v>Dimethylamine</v>
      </c>
      <c r="Q1888" t="str">
        <f>VLOOKUP(P1888,[1]Sheet1!$A$1:$C$40,2,FALSE)</f>
        <v>Not Identified</v>
      </c>
      <c r="R1888" t="str">
        <f>VLOOKUP(P1888,[1]Sheet1!$A$1:$C$40,3,FALSE)</f>
        <v>General Chemical</v>
      </c>
    </row>
    <row r="1889" spans="1:18" ht="22" customHeight="1" x14ac:dyDescent="0.3">
      <c r="A1889" s="2">
        <v>42523</v>
      </c>
      <c r="B1889" s="12" t="str">
        <f t="shared" si="490"/>
        <v>June, 2016</v>
      </c>
      <c r="C1889" s="12" t="str">
        <f t="shared" si="491"/>
        <v>June, 2016´</v>
      </c>
      <c r="D1889" s="3" t="s">
        <v>37</v>
      </c>
      <c r="E1889" s="9" t="s">
        <v>1941</v>
      </c>
      <c r="F1889" s="3" t="s">
        <v>20</v>
      </c>
      <c r="G1889" s="3" t="s">
        <v>579</v>
      </c>
      <c r="H1889" s="3" t="s">
        <v>28</v>
      </c>
      <c r="I1889" s="3" t="s">
        <v>21</v>
      </c>
      <c r="J1889" s="3" t="s">
        <v>29</v>
      </c>
      <c r="K1889" s="3" t="s">
        <v>1589</v>
      </c>
      <c r="L1889" s="4">
        <v>163679.99</v>
      </c>
      <c r="M1889" s="4">
        <v>163.68</v>
      </c>
      <c r="N1889" s="4">
        <v>3461000</v>
      </c>
      <c r="O1889">
        <f t="shared" si="497"/>
        <v>21.144918202890899</v>
      </c>
      <c r="P1889" t="str">
        <f t="shared" ref="P1889" si="500">IF(ISNUMBER(SEARCH("CLORPIRIFOS",K1889)),"Chlorpyrifos",IF(ISNUMBER(SEARCH("TEBUCONAZOLE",K1889)),"Tebuconazole",IF(ISNUMBER(SEARCH("ACID",K1889)),"2,4-Dichlorophenoxyacetic acid",IF(ISNUMBER(SEARCH("ACETAMIPRID",K1889)),"Acetamiprid",IF(ISNUMBER(SEARCH("NUFURON",K1889)),"Metsulfuron",IF(ISNUMBER(SEARCH("MONOISOPROPYLAMINE",K1889)),"Isopropylamine","FIX IT"))))))</f>
        <v>2,4-Dichlorophenoxyacetic acid</v>
      </c>
      <c r="Q1889" t="str">
        <f>VLOOKUP(P1889,[1]Sheet1!$A$1:$C$40,2,FALSE)</f>
        <v>2,4 D</v>
      </c>
      <c r="R1889" t="str">
        <f>VLOOKUP(P1889,[1]Sheet1!$A$1:$C$40,3,FALSE)</f>
        <v>Herbicide</v>
      </c>
    </row>
    <row r="1890" spans="1:18" ht="22" customHeight="1" x14ac:dyDescent="0.3">
      <c r="A1890" s="5">
        <v>42523</v>
      </c>
      <c r="B1890" s="12" t="str">
        <f t="shared" si="490"/>
        <v>June, 2016</v>
      </c>
      <c r="C1890" s="12" t="str">
        <f t="shared" si="491"/>
        <v>June, 2016´</v>
      </c>
      <c r="D1890" s="6" t="s">
        <v>37</v>
      </c>
      <c r="E1890" s="13" t="s">
        <v>1941</v>
      </c>
      <c r="F1890" s="6" t="s">
        <v>20</v>
      </c>
      <c r="G1890" s="6" t="s">
        <v>1407</v>
      </c>
      <c r="H1890" s="6" t="s">
        <v>1408</v>
      </c>
      <c r="I1890" s="6" t="s">
        <v>21</v>
      </c>
      <c r="J1890" s="6" t="s">
        <v>1272</v>
      </c>
      <c r="K1890" s="6" t="s">
        <v>1590</v>
      </c>
      <c r="L1890" s="7">
        <v>21556</v>
      </c>
      <c r="M1890" s="7">
        <v>21.56</v>
      </c>
      <c r="N1890" s="7">
        <v>768000</v>
      </c>
      <c r="O1890">
        <f t="shared" si="497"/>
        <v>35.628131378734459</v>
      </c>
      <c r="P1890" t="str">
        <f t="shared" si="498"/>
        <v>Cyhalothrin</v>
      </c>
      <c r="Q1890" t="str">
        <f>VLOOKUP(P1890,[1]Sheet1!$A$1:$C$40,2,FALSE)</f>
        <v>Kaiso</v>
      </c>
      <c r="R1890" t="str">
        <f>VLOOKUP(P1890,[1]Sheet1!$A$1:$C$40,3,FALSE)</f>
        <v>Pesticide</v>
      </c>
    </row>
    <row r="1891" spans="1:18" ht="22" customHeight="1" x14ac:dyDescent="0.3">
      <c r="A1891" s="2">
        <v>42522</v>
      </c>
      <c r="B1891" s="12" t="str">
        <f t="shared" si="490"/>
        <v>June, 2016</v>
      </c>
      <c r="C1891" s="12" t="str">
        <f t="shared" si="491"/>
        <v>June, 2016´</v>
      </c>
      <c r="D1891" s="3" t="s">
        <v>37</v>
      </c>
      <c r="E1891" s="9" t="s">
        <v>1941</v>
      </c>
      <c r="F1891" s="3" t="s">
        <v>20</v>
      </c>
      <c r="G1891" s="3" t="s">
        <v>449</v>
      </c>
      <c r="H1891" s="3" t="s">
        <v>73</v>
      </c>
      <c r="I1891" s="3" t="s">
        <v>21</v>
      </c>
      <c r="J1891" s="3" t="s">
        <v>102</v>
      </c>
      <c r="K1891" s="3" t="s">
        <v>1563</v>
      </c>
      <c r="L1891" s="4">
        <v>86955</v>
      </c>
      <c r="M1891" s="4">
        <v>86.96</v>
      </c>
      <c r="N1891" s="4">
        <v>361000</v>
      </c>
      <c r="O1891">
        <f t="shared" si="497"/>
        <v>4.1515726525214189</v>
      </c>
      <c r="P1891" t="str">
        <f>IF(ISNUMBER(SEARCH("CLORPIRIFOS",K1891)),"Chlorpyrifos",IF(ISNUMBER(SEARCH("TEBUCONAZOLE",K1891)),"Tebuconazole",IF(ISNUMBER(SEARCH("ACID",K1891)),"2,4-Dichlorophenoxyacetic acid",IF(ISNUMBER(SEARCH("ACETAMIPRID",K1891)),"Acetamiprid",IF(ISNUMBER(SEARCH("NUFURON",K1891)),"Metsulfuron",IF(ISNUMBER(SEARCH("MONOISOPROPYLAMINE",K1891)),"Isopropylamine","FIX IT"))))))</f>
        <v>Isopropylamine</v>
      </c>
      <c r="Q1891" t="str">
        <f>VLOOKUP(P1891,[1]Sheet1!$A$1:$C$40,2,FALSE)</f>
        <v>Not Identified</v>
      </c>
      <c r="R1891" t="str">
        <f>VLOOKUP(P1891,[1]Sheet1!$A$1:$C$40,3,FALSE)</f>
        <v>General Chemical</v>
      </c>
    </row>
    <row r="1892" spans="1:18" ht="22" customHeight="1" x14ac:dyDescent="0.3">
      <c r="A1892" s="5">
        <v>42520</v>
      </c>
      <c r="B1892" s="12" t="str">
        <f t="shared" si="490"/>
        <v>May, 2016</v>
      </c>
      <c r="C1892" s="12" t="str">
        <f t="shared" si="491"/>
        <v>May, 2016´</v>
      </c>
      <c r="D1892" s="6" t="s">
        <v>37</v>
      </c>
      <c r="E1892" s="13" t="s">
        <v>1941</v>
      </c>
      <c r="F1892" s="7" t="s">
        <v>107</v>
      </c>
      <c r="G1892" s="6" t="s">
        <v>38</v>
      </c>
      <c r="H1892" s="6" t="s">
        <v>43</v>
      </c>
      <c r="I1892" s="6" t="s">
        <v>15</v>
      </c>
      <c r="J1892" s="6" t="s">
        <v>201</v>
      </c>
      <c r="K1892" s="6" t="s">
        <v>1591</v>
      </c>
      <c r="L1892" s="7">
        <v>19240</v>
      </c>
      <c r="M1892" s="7">
        <v>19.239999999999998</v>
      </c>
      <c r="N1892" s="7">
        <v>397000</v>
      </c>
      <c r="O1892">
        <f t="shared" si="497"/>
        <v>20.634095634095633</v>
      </c>
      <c r="P1892" t="str">
        <f t="shared" si="498"/>
        <v>Imidacloprid</v>
      </c>
      <c r="Q1892" t="str">
        <f>VLOOKUP(P1892,[1]Sheet1!$A$1:$C$40,2,FALSE)</f>
        <v>Nuprid</v>
      </c>
      <c r="R1892" t="str">
        <f>VLOOKUP(P1892,[1]Sheet1!$A$1:$C$40,3,FALSE)</f>
        <v>Insecticide</v>
      </c>
    </row>
    <row r="1893" spans="1:18" ht="22" customHeight="1" x14ac:dyDescent="0.3">
      <c r="A1893" s="2">
        <v>42520</v>
      </c>
      <c r="B1893" s="12" t="str">
        <f t="shared" si="490"/>
        <v>May, 2016</v>
      </c>
      <c r="C1893" s="12" t="str">
        <f t="shared" si="491"/>
        <v>May, 2016´</v>
      </c>
      <c r="D1893" s="3" t="s">
        <v>37</v>
      </c>
      <c r="E1893" s="9" t="s">
        <v>1941</v>
      </c>
      <c r="F1893" s="4" t="s">
        <v>107</v>
      </c>
      <c r="G1893" s="3" t="s">
        <v>38</v>
      </c>
      <c r="H1893" s="3" t="s">
        <v>43</v>
      </c>
      <c r="I1893" s="3" t="s">
        <v>15</v>
      </c>
      <c r="J1893" s="3" t="s">
        <v>201</v>
      </c>
      <c r="K1893" s="3" t="s">
        <v>1592</v>
      </c>
      <c r="L1893" s="4">
        <v>28860</v>
      </c>
      <c r="M1893" s="4">
        <v>28.86</v>
      </c>
      <c r="N1893" s="4">
        <v>595000</v>
      </c>
      <c r="O1893">
        <f t="shared" si="497"/>
        <v>20.616770616770616</v>
      </c>
      <c r="P1893" t="str">
        <f t="shared" si="498"/>
        <v>Imidacloprid</v>
      </c>
      <c r="Q1893" t="str">
        <f>VLOOKUP(P1893,[1]Sheet1!$A$1:$C$40,2,FALSE)</f>
        <v>Nuprid</v>
      </c>
      <c r="R1893" t="str">
        <f>VLOOKUP(P1893,[1]Sheet1!$A$1:$C$40,3,FALSE)</f>
        <v>Insecticide</v>
      </c>
    </row>
    <row r="1894" spans="1:18" ht="22" customHeight="1" x14ac:dyDescent="0.3">
      <c r="A1894" s="5">
        <v>42519</v>
      </c>
      <c r="B1894" s="12" t="str">
        <f t="shared" si="490"/>
        <v>May, 2016</v>
      </c>
      <c r="C1894" s="12" t="str">
        <f t="shared" si="491"/>
        <v>May, 2016´</v>
      </c>
      <c r="D1894" s="6" t="s">
        <v>37</v>
      </c>
      <c r="E1894" s="13" t="s">
        <v>1941</v>
      </c>
      <c r="F1894" s="6" t="s">
        <v>20</v>
      </c>
      <c r="G1894" s="6" t="s">
        <v>171</v>
      </c>
      <c r="H1894" s="6" t="s">
        <v>34</v>
      </c>
      <c r="I1894" s="6" t="s">
        <v>21</v>
      </c>
      <c r="J1894" s="6" t="s">
        <v>1569</v>
      </c>
      <c r="K1894" s="6" t="s">
        <v>1583</v>
      </c>
      <c r="L1894" s="7">
        <v>103800</v>
      </c>
      <c r="M1894" s="7">
        <v>103.8</v>
      </c>
      <c r="N1894" s="6" t="s">
        <v>107</v>
      </c>
      <c r="O1894" t="e">
        <f t="shared" si="497"/>
        <v>#VALUE!</v>
      </c>
      <c r="P1894" t="str">
        <f t="shared" ref="P1894:P1897" si="501">IF(ISNUMBER(SEARCH("CLORPIRIFOS",K1894)),"Chlorpyrifos",IF(ISNUMBER(SEARCH("TEBUCONAZOLE",K1894)),"Tebuconazole",IF(ISNUMBER(SEARCH("ACID",K1894)),"2,4-Dichlorophenoxyacetic acid",IF(ISNUMBER(SEARCH("ACETAMIPRID",K1894)),"Acetamiprid",IF(ISNUMBER(SEARCH("NUFURON",K1894)),"Metsulfuron",IF(ISNUMBER(SEARCH("MONOISOPROPYLAMINE",K1894)),"Isopropylamine","FIX IT"))))))</f>
        <v>2,4-Dichlorophenoxyacetic acid</v>
      </c>
      <c r="Q1894" t="str">
        <f>VLOOKUP(P1894,[1]Sheet1!$A$1:$C$40,2,FALSE)</f>
        <v>2,4 D</v>
      </c>
      <c r="R1894" t="str">
        <f>VLOOKUP(P1894,[1]Sheet1!$A$1:$C$40,3,FALSE)</f>
        <v>Herbicide</v>
      </c>
    </row>
    <row r="1895" spans="1:18" ht="22" customHeight="1" x14ac:dyDescent="0.3">
      <c r="A1895" s="2">
        <v>42519</v>
      </c>
      <c r="B1895" s="12" t="str">
        <f t="shared" si="490"/>
        <v>May, 2016</v>
      </c>
      <c r="C1895" s="12" t="str">
        <f t="shared" si="491"/>
        <v>May, 2016´</v>
      </c>
      <c r="D1895" s="3" t="s">
        <v>37</v>
      </c>
      <c r="E1895" s="9" t="s">
        <v>1941</v>
      </c>
      <c r="F1895" s="4" t="s">
        <v>107</v>
      </c>
      <c r="G1895" s="3" t="s">
        <v>1050</v>
      </c>
      <c r="H1895" s="3" t="s">
        <v>14</v>
      </c>
      <c r="I1895" s="3" t="s">
        <v>15</v>
      </c>
      <c r="J1895" s="3" t="s">
        <v>18</v>
      </c>
      <c r="K1895" s="3" t="s">
        <v>1593</v>
      </c>
      <c r="L1895" s="4">
        <v>6960</v>
      </c>
      <c r="M1895" s="4">
        <v>6.96</v>
      </c>
      <c r="N1895" s="4">
        <v>43800</v>
      </c>
      <c r="O1895">
        <f t="shared" si="497"/>
        <v>6.2931034482758621</v>
      </c>
      <c r="P1895" t="str">
        <f t="shared" si="501"/>
        <v>Metsulfuron</v>
      </c>
      <c r="Q1895" t="str">
        <f>VLOOKUP(P1895,[1]Sheet1!$A$1:$C$40,2,FALSE)</f>
        <v>Nufuron</v>
      </c>
      <c r="R1895" t="str">
        <f>VLOOKUP(P1895,[1]Sheet1!$A$1:$C$40,3,FALSE)</f>
        <v>Herbicide</v>
      </c>
    </row>
    <row r="1896" spans="1:18" ht="22" customHeight="1" x14ac:dyDescent="0.3">
      <c r="A1896" s="5">
        <v>42519</v>
      </c>
      <c r="B1896" s="12" t="str">
        <f t="shared" si="490"/>
        <v>May, 2016</v>
      </c>
      <c r="C1896" s="12" t="str">
        <f t="shared" si="491"/>
        <v>May, 2016´</v>
      </c>
      <c r="D1896" s="6" t="s">
        <v>37</v>
      </c>
      <c r="E1896" s="13" t="s">
        <v>1941</v>
      </c>
      <c r="F1896" s="6" t="s">
        <v>20</v>
      </c>
      <c r="G1896" s="6" t="s">
        <v>171</v>
      </c>
      <c r="H1896" s="6" t="s">
        <v>34</v>
      </c>
      <c r="I1896" s="6" t="s">
        <v>21</v>
      </c>
      <c r="J1896" s="6" t="s">
        <v>29</v>
      </c>
      <c r="K1896" s="6" t="s">
        <v>1594</v>
      </c>
      <c r="L1896" s="7">
        <v>109800</v>
      </c>
      <c r="M1896" s="7">
        <v>109.8</v>
      </c>
      <c r="N1896" s="7">
        <v>1232000</v>
      </c>
      <c r="O1896">
        <f t="shared" si="497"/>
        <v>11.220400728597451</v>
      </c>
      <c r="P1896" t="str">
        <f t="shared" si="501"/>
        <v>2,4-Dichlorophenoxyacetic acid</v>
      </c>
      <c r="Q1896" t="str">
        <f>VLOOKUP(P1896,[1]Sheet1!$A$1:$C$40,2,FALSE)</f>
        <v>2,4 D</v>
      </c>
      <c r="R1896" t="str">
        <f>VLOOKUP(P1896,[1]Sheet1!$A$1:$C$40,3,FALSE)</f>
        <v>Herbicide</v>
      </c>
    </row>
    <row r="1897" spans="1:18" ht="22" customHeight="1" x14ac:dyDescent="0.3">
      <c r="A1897" s="2">
        <v>42519</v>
      </c>
      <c r="B1897" s="12" t="str">
        <f t="shared" si="490"/>
        <v>May, 2016</v>
      </c>
      <c r="C1897" s="12" t="str">
        <f t="shared" si="491"/>
        <v>May, 2016´</v>
      </c>
      <c r="D1897" s="3" t="s">
        <v>37</v>
      </c>
      <c r="E1897" s="9" t="s">
        <v>1941</v>
      </c>
      <c r="F1897" s="4" t="s">
        <v>107</v>
      </c>
      <c r="G1897" s="3" t="s">
        <v>1050</v>
      </c>
      <c r="H1897" s="3" t="s">
        <v>14</v>
      </c>
      <c r="I1897" s="3" t="s">
        <v>15</v>
      </c>
      <c r="J1897" s="3" t="s">
        <v>18</v>
      </c>
      <c r="K1897" s="3" t="s">
        <v>1593</v>
      </c>
      <c r="L1897" s="4">
        <v>6960</v>
      </c>
      <c r="M1897" s="4">
        <v>6.96</v>
      </c>
      <c r="N1897" s="4">
        <v>43800</v>
      </c>
      <c r="O1897">
        <f t="shared" si="497"/>
        <v>6.2931034482758621</v>
      </c>
      <c r="P1897" t="str">
        <f t="shared" si="501"/>
        <v>Metsulfuron</v>
      </c>
      <c r="Q1897" t="str">
        <f>VLOOKUP(P1897,[1]Sheet1!$A$1:$C$40,2,FALSE)</f>
        <v>Nufuron</v>
      </c>
      <c r="R1897" t="str">
        <f>VLOOKUP(P1897,[1]Sheet1!$A$1:$C$40,3,FALSE)</f>
        <v>Herbicide</v>
      </c>
    </row>
    <row r="1898" spans="1:18" ht="22" customHeight="1" x14ac:dyDescent="0.3">
      <c r="A1898" s="5">
        <v>42519</v>
      </c>
      <c r="B1898" s="12" t="str">
        <f t="shared" si="490"/>
        <v>May, 2016</v>
      </c>
      <c r="C1898" s="12" t="str">
        <f t="shared" si="491"/>
        <v>May, 2016´</v>
      </c>
      <c r="D1898" s="6" t="s">
        <v>37</v>
      </c>
      <c r="E1898" s="13" t="s">
        <v>1941</v>
      </c>
      <c r="F1898" s="6" t="s">
        <v>20</v>
      </c>
      <c r="G1898" s="6" t="s">
        <v>70</v>
      </c>
      <c r="H1898" s="6" t="s">
        <v>14</v>
      </c>
      <c r="I1898" s="6" t="s">
        <v>21</v>
      </c>
      <c r="J1898" s="6" t="s">
        <v>22</v>
      </c>
      <c r="K1898" s="6" t="s">
        <v>1595</v>
      </c>
      <c r="L1898" s="7">
        <v>20120</v>
      </c>
      <c r="M1898" s="7">
        <v>20.12</v>
      </c>
      <c r="N1898" s="7">
        <v>769000</v>
      </c>
      <c r="O1898">
        <f t="shared" si="497"/>
        <v>38.220675944333998</v>
      </c>
      <c r="P1898" t="str">
        <f t="shared" si="498"/>
        <v>Picloram</v>
      </c>
      <c r="Q1898" t="str">
        <f>VLOOKUP(P1898,[1]Sheet1!$A$1:$C$40,2,FALSE)</f>
        <v>Not Identified</v>
      </c>
      <c r="R1898" t="str">
        <f>VLOOKUP(P1898,[1]Sheet1!$A$1:$C$40,3,FALSE)</f>
        <v>Herbicide</v>
      </c>
    </row>
    <row r="1899" spans="1:18" ht="22" customHeight="1" x14ac:dyDescent="0.3">
      <c r="A1899" s="2">
        <v>42517</v>
      </c>
      <c r="B1899" s="12" t="str">
        <f t="shared" si="490"/>
        <v>May, 2016</v>
      </c>
      <c r="C1899" s="12" t="str">
        <f t="shared" si="491"/>
        <v>May, 2016´</v>
      </c>
      <c r="D1899" s="3" t="s">
        <v>37</v>
      </c>
      <c r="E1899" s="9" t="s">
        <v>1941</v>
      </c>
      <c r="F1899" s="3" t="s">
        <v>20</v>
      </c>
      <c r="G1899" s="3" t="s">
        <v>203</v>
      </c>
      <c r="H1899" s="3" t="s">
        <v>39</v>
      </c>
      <c r="I1899" s="3" t="s">
        <v>15</v>
      </c>
      <c r="J1899" s="3" t="s">
        <v>626</v>
      </c>
      <c r="K1899" s="3" t="s">
        <v>1596</v>
      </c>
      <c r="L1899" s="4">
        <v>163679.99</v>
      </c>
      <c r="M1899" s="4">
        <v>163.68</v>
      </c>
      <c r="N1899" s="4">
        <v>2085000</v>
      </c>
      <c r="O1899">
        <f t="shared" si="497"/>
        <v>12.738270572963746</v>
      </c>
      <c r="P1899" t="str">
        <f>IF(ISNUMBER(SEARCH("CIPERMET",K1899)),"Cypermethrin",IF(ISNUMBER(SEARCH("MANFIL",K1899)),"Mancozeb",IF(ISNUMBER(SEARCH("ISOPROPYLAMINE",K1899)),"Isopropylamine",IF(ISNUMBER(SEARCH("CARBENDAZIN",K1899)),"Carbendazin",IF(ISNUMBER(SEARCH("CHLORPYRIFOS",K1899)),"Chlorpyrifos","FIX IT")))))</f>
        <v>Mancozeb</v>
      </c>
      <c r="Q1899" t="str">
        <f>VLOOKUP(P1899,[1]Sheet1!$A$1:$C$40,2,FALSE)</f>
        <v>Manfill 800 WP</v>
      </c>
      <c r="R1899" t="str">
        <f>VLOOKUP(P1899,[1]Sheet1!$A$1:$C$40,3,FALSE)</f>
        <v>Fungicide</v>
      </c>
    </row>
    <row r="1900" spans="1:18" ht="22" customHeight="1" x14ac:dyDescent="0.3">
      <c r="A1900" s="5">
        <v>42515</v>
      </c>
      <c r="B1900" s="12" t="str">
        <f t="shared" si="490"/>
        <v>May, 2016</v>
      </c>
      <c r="C1900" s="12" t="str">
        <f t="shared" si="491"/>
        <v>May, 2016´</v>
      </c>
      <c r="D1900" s="6" t="s">
        <v>37</v>
      </c>
      <c r="E1900" s="13" t="s">
        <v>1941</v>
      </c>
      <c r="F1900" s="6" t="s">
        <v>20</v>
      </c>
      <c r="G1900" s="6" t="s">
        <v>1505</v>
      </c>
      <c r="H1900" s="6" t="s">
        <v>73</v>
      </c>
      <c r="I1900" s="6" t="s">
        <v>21</v>
      </c>
      <c r="J1900" s="6" t="s">
        <v>102</v>
      </c>
      <c r="K1900" s="6" t="s">
        <v>1597</v>
      </c>
      <c r="L1900" s="7">
        <v>72485</v>
      </c>
      <c r="M1900" s="7">
        <v>72.489999999999995</v>
      </c>
      <c r="N1900" s="7">
        <v>303000</v>
      </c>
      <c r="O1900">
        <f t="shared" si="497"/>
        <v>4.1801752086638615</v>
      </c>
      <c r="P1900" t="str">
        <f t="shared" ref="P1900:P1902" si="502">IF(ISNUMBER(SEARCH("CLORPIRIFOS",K1900)),"Chlorpyrifos",IF(ISNUMBER(SEARCH("TEBUCONAZOLE",K1900)),"Tebuconazole",IF(ISNUMBER(SEARCH("ACID",K1900)),"2,4-Dichlorophenoxyacetic acid",IF(ISNUMBER(SEARCH("ACETAMIPRID",K1900)),"Acetamiprid",IF(ISNUMBER(SEARCH("NUFURON",K1900)),"Metsulfuron",IF(ISNUMBER(SEARCH("MONOISOPROPYLAMINE",K1900)),"Isopropylamine","FIX IT"))))))</f>
        <v>Isopropylamine</v>
      </c>
      <c r="Q1900" t="str">
        <f>VLOOKUP(P1900,[1]Sheet1!$A$1:$C$40,2,FALSE)</f>
        <v>Not Identified</v>
      </c>
      <c r="R1900" t="str">
        <f>VLOOKUP(P1900,[1]Sheet1!$A$1:$C$40,3,FALSE)</f>
        <v>General Chemical</v>
      </c>
    </row>
    <row r="1901" spans="1:18" ht="22" customHeight="1" x14ac:dyDescent="0.3">
      <c r="A1901" s="2">
        <v>42515</v>
      </c>
      <c r="B1901" s="12" t="str">
        <f t="shared" si="490"/>
        <v>May, 2016</v>
      </c>
      <c r="C1901" s="12" t="str">
        <f t="shared" si="491"/>
        <v>May, 2016´</v>
      </c>
      <c r="D1901" s="3" t="s">
        <v>37</v>
      </c>
      <c r="E1901" s="9" t="s">
        <v>1941</v>
      </c>
      <c r="F1901" s="3" t="s">
        <v>20</v>
      </c>
      <c r="G1901" s="3" t="s">
        <v>80</v>
      </c>
      <c r="H1901" s="3" t="s">
        <v>81</v>
      </c>
      <c r="I1901" s="3" t="s">
        <v>21</v>
      </c>
      <c r="J1901" s="3" t="s">
        <v>137</v>
      </c>
      <c r="K1901" s="3" t="s">
        <v>1598</v>
      </c>
      <c r="L1901" s="4">
        <v>37080</v>
      </c>
      <c r="M1901" s="4">
        <v>37.08</v>
      </c>
      <c r="N1901" s="4">
        <v>61200</v>
      </c>
      <c r="O1901">
        <f t="shared" si="497"/>
        <v>1.6504854368932038</v>
      </c>
      <c r="P1901" t="str">
        <f>IF(ISNUMBER(SEARCH("TRITON",K1901)),"Surfactant",IF(ISNUMBER(SEARCH("DIMETHYLAMINE",K1901)),"Dimethylamine",IF(ISNUMBER(SEARCH("FLUAZINAN",K1901)),"Fluazinan","FIX IT")))</f>
        <v>Dimethylamine</v>
      </c>
      <c r="Q1901" t="str">
        <f>VLOOKUP(P1901,[1]Sheet1!$A$1:$C$40,2,FALSE)</f>
        <v>Not Identified</v>
      </c>
      <c r="R1901" t="str">
        <f>VLOOKUP(P1901,[1]Sheet1!$A$1:$C$40,3,FALSE)</f>
        <v>General Chemical</v>
      </c>
    </row>
    <row r="1902" spans="1:18" ht="22" customHeight="1" x14ac:dyDescent="0.3">
      <c r="A1902" s="5">
        <v>42515</v>
      </c>
      <c r="B1902" s="12" t="str">
        <f t="shared" si="490"/>
        <v>May, 2016</v>
      </c>
      <c r="C1902" s="12" t="str">
        <f t="shared" si="491"/>
        <v>May, 2016´</v>
      </c>
      <c r="D1902" s="6" t="s">
        <v>37</v>
      </c>
      <c r="E1902" s="13" t="s">
        <v>1941</v>
      </c>
      <c r="F1902" s="6" t="s">
        <v>20</v>
      </c>
      <c r="G1902" s="6" t="s">
        <v>1505</v>
      </c>
      <c r="H1902" s="6" t="s">
        <v>73</v>
      </c>
      <c r="I1902" s="6" t="s">
        <v>21</v>
      </c>
      <c r="J1902" s="6" t="s">
        <v>102</v>
      </c>
      <c r="K1902" s="6" t="s">
        <v>1599</v>
      </c>
      <c r="L1902" s="7">
        <v>72384</v>
      </c>
      <c r="M1902" s="7">
        <v>72.38</v>
      </c>
      <c r="N1902" s="7">
        <v>302000</v>
      </c>
      <c r="O1902">
        <f t="shared" si="497"/>
        <v>4.172192749778957</v>
      </c>
      <c r="P1902" t="str">
        <f t="shared" si="502"/>
        <v>Isopropylamine</v>
      </c>
      <c r="Q1902" t="str">
        <f>VLOOKUP(P1902,[1]Sheet1!$A$1:$C$40,2,FALSE)</f>
        <v>Not Identified</v>
      </c>
      <c r="R1902" t="str">
        <f>VLOOKUP(P1902,[1]Sheet1!$A$1:$C$40,3,FALSE)</f>
        <v>General Chemical</v>
      </c>
    </row>
    <row r="1903" spans="1:18" ht="22" customHeight="1" x14ac:dyDescent="0.3">
      <c r="A1903" s="2">
        <v>42513</v>
      </c>
      <c r="B1903" s="12" t="str">
        <f t="shared" si="490"/>
        <v>May, 2016</v>
      </c>
      <c r="C1903" s="12" t="str">
        <f t="shared" si="491"/>
        <v>May, 2016´</v>
      </c>
      <c r="D1903" s="3" t="s">
        <v>37</v>
      </c>
      <c r="E1903" s="9" t="s">
        <v>1941</v>
      </c>
      <c r="F1903" s="3" t="s">
        <v>1325</v>
      </c>
      <c r="G1903" s="3" t="s">
        <v>38</v>
      </c>
      <c r="H1903" s="3" t="s">
        <v>43</v>
      </c>
      <c r="I1903" s="3" t="s">
        <v>15</v>
      </c>
      <c r="J1903" s="3" t="s">
        <v>201</v>
      </c>
      <c r="K1903" s="3" t="s">
        <v>1600</v>
      </c>
      <c r="L1903" s="4">
        <v>28860</v>
      </c>
      <c r="M1903" s="4">
        <v>28.86</v>
      </c>
      <c r="N1903" s="4">
        <v>595000</v>
      </c>
      <c r="O1903">
        <f t="shared" si="497"/>
        <v>20.616770616770616</v>
      </c>
      <c r="P1903" t="str">
        <f t="shared" si="498"/>
        <v>Imidacloprid</v>
      </c>
      <c r="Q1903" t="str">
        <f>VLOOKUP(P1903,[1]Sheet1!$A$1:$C$40,2,FALSE)</f>
        <v>Nuprid</v>
      </c>
      <c r="R1903" t="str">
        <f>VLOOKUP(P1903,[1]Sheet1!$A$1:$C$40,3,FALSE)</f>
        <v>Insecticide</v>
      </c>
    </row>
    <row r="1904" spans="1:18" ht="22" customHeight="1" x14ac:dyDescent="0.3">
      <c r="A1904" s="5">
        <v>42512</v>
      </c>
      <c r="B1904" s="12" t="str">
        <f t="shared" si="490"/>
        <v>May, 2016</v>
      </c>
      <c r="C1904" s="12" t="str">
        <f t="shared" si="491"/>
        <v>May, 2016´</v>
      </c>
      <c r="D1904" s="6" t="s">
        <v>37</v>
      </c>
      <c r="E1904" s="13" t="s">
        <v>1941</v>
      </c>
      <c r="F1904" s="6" t="s">
        <v>20</v>
      </c>
      <c r="G1904" s="6" t="s">
        <v>378</v>
      </c>
      <c r="H1904" s="6" t="s">
        <v>14</v>
      </c>
      <c r="I1904" s="6" t="s">
        <v>15</v>
      </c>
      <c r="J1904" s="6" t="s">
        <v>16</v>
      </c>
      <c r="K1904" s="6" t="s">
        <v>1601</v>
      </c>
      <c r="L1904" s="7">
        <v>11610</v>
      </c>
      <c r="M1904" s="7">
        <v>11.61</v>
      </c>
      <c r="N1904" s="7">
        <v>107000</v>
      </c>
      <c r="O1904">
        <f t="shared" si="497"/>
        <v>9.2161929371231697</v>
      </c>
      <c r="P1904" t="str">
        <f t="shared" si="498"/>
        <v>Imazethapyr</v>
      </c>
      <c r="Q1904" t="str">
        <f>VLOOKUP(P1904,[1]Sheet1!$A$1:$C$40,2,FALSE)</f>
        <v>Kyte</v>
      </c>
      <c r="R1904" t="str">
        <f>VLOOKUP(P1904,[1]Sheet1!$A$1:$C$40,3,FALSE)</f>
        <v>Herbicide</v>
      </c>
    </row>
    <row r="1905" spans="1:18" ht="22" customHeight="1" x14ac:dyDescent="0.3">
      <c r="A1905" s="2">
        <v>42512</v>
      </c>
      <c r="B1905" s="12" t="str">
        <f t="shared" si="490"/>
        <v>May, 2016</v>
      </c>
      <c r="C1905" s="12" t="str">
        <f t="shared" si="491"/>
        <v>May, 2016´</v>
      </c>
      <c r="D1905" s="3" t="s">
        <v>37</v>
      </c>
      <c r="E1905" s="9" t="s">
        <v>1941</v>
      </c>
      <c r="F1905" s="3" t="s">
        <v>20</v>
      </c>
      <c r="G1905" s="3" t="s">
        <v>792</v>
      </c>
      <c r="H1905" s="3" t="s">
        <v>14</v>
      </c>
      <c r="I1905" s="3" t="s">
        <v>21</v>
      </c>
      <c r="J1905" s="3" t="s">
        <v>326</v>
      </c>
      <c r="K1905" s="3" t="s">
        <v>1602</v>
      </c>
      <c r="L1905" s="4">
        <v>7840</v>
      </c>
      <c r="M1905" s="4">
        <v>7.84</v>
      </c>
      <c r="N1905" s="4">
        <v>73300</v>
      </c>
      <c r="O1905">
        <f t="shared" si="497"/>
        <v>9.3494897959183678</v>
      </c>
      <c r="P1905" t="str">
        <f>IF(ISNUMBER(SEARCH("XYLENE",K1905)),"Xylene",IF(ISNUMBER(SEARCH("PARAQUAT",K1905)),"Paraquat",IF(ISNUMBER(SEARCH("LUFENURON",K1905)),"Lufenuron",IF(ISNUMBER(SEARCH("CLETHODIM",K1905)),"Clethodim",IF(ISNUMBER(SEARCH("ABAMECTIN",K1905)),"Abamectin")))))</f>
        <v>Abamectin</v>
      </c>
      <c r="Q1905" t="str">
        <f>VLOOKUP(P1905,[1]Sheet1!$A$1:$C$40,2,FALSE)</f>
        <v>Not Identified</v>
      </c>
      <c r="R1905" t="str">
        <f>VLOOKUP(P1905,[1]Sheet1!$A$1:$C$40,3,FALSE)</f>
        <v>Insecticide</v>
      </c>
    </row>
    <row r="1906" spans="1:18" ht="22" customHeight="1" x14ac:dyDescent="0.3">
      <c r="A1906" s="5">
        <v>42512</v>
      </c>
      <c r="B1906" s="12" t="str">
        <f t="shared" si="490"/>
        <v>May, 2016</v>
      </c>
      <c r="C1906" s="12" t="str">
        <f t="shared" si="491"/>
        <v>May, 2016´</v>
      </c>
      <c r="D1906" s="6" t="s">
        <v>37</v>
      </c>
      <c r="E1906" s="13" t="s">
        <v>1941</v>
      </c>
      <c r="F1906" s="6" t="s">
        <v>20</v>
      </c>
      <c r="G1906" s="6" t="s">
        <v>378</v>
      </c>
      <c r="H1906" s="6" t="s">
        <v>14</v>
      </c>
      <c r="I1906" s="6" t="s">
        <v>15</v>
      </c>
      <c r="J1906" s="6" t="s">
        <v>16</v>
      </c>
      <c r="K1906" s="6" t="s">
        <v>1603</v>
      </c>
      <c r="L1906" s="7">
        <v>11610</v>
      </c>
      <c r="M1906" s="7">
        <v>11.61</v>
      </c>
      <c r="N1906" s="7">
        <v>107000</v>
      </c>
      <c r="O1906">
        <f t="shared" si="497"/>
        <v>9.2161929371231697</v>
      </c>
      <c r="P1906" t="str">
        <f t="shared" si="498"/>
        <v>Imazethapyr</v>
      </c>
      <c r="Q1906" t="str">
        <f>VLOOKUP(P1906,[1]Sheet1!$A$1:$C$40,2,FALSE)</f>
        <v>Kyte</v>
      </c>
      <c r="R1906" t="str">
        <f>VLOOKUP(P1906,[1]Sheet1!$A$1:$C$40,3,FALSE)</f>
        <v>Herbicide</v>
      </c>
    </row>
    <row r="1907" spans="1:18" ht="22" customHeight="1" x14ac:dyDescent="0.3">
      <c r="A1907" s="2">
        <v>42512</v>
      </c>
      <c r="B1907" s="12" t="str">
        <f t="shared" si="490"/>
        <v>May, 2016</v>
      </c>
      <c r="C1907" s="12" t="str">
        <f t="shared" si="491"/>
        <v>May, 2016´</v>
      </c>
      <c r="D1907" s="3" t="s">
        <v>37</v>
      </c>
      <c r="E1907" s="9" t="s">
        <v>1941</v>
      </c>
      <c r="F1907" s="3" t="s">
        <v>20</v>
      </c>
      <c r="G1907" s="3" t="s">
        <v>171</v>
      </c>
      <c r="H1907" s="3" t="s">
        <v>34</v>
      </c>
      <c r="I1907" s="3" t="s">
        <v>21</v>
      </c>
      <c r="J1907" s="3" t="s">
        <v>29</v>
      </c>
      <c r="K1907" s="3" t="s">
        <v>1212</v>
      </c>
      <c r="L1907" s="4">
        <v>91500</v>
      </c>
      <c r="M1907" s="4">
        <v>91.5</v>
      </c>
      <c r="N1907" s="4">
        <v>1027000</v>
      </c>
      <c r="O1907">
        <f t="shared" si="497"/>
        <v>11.224043715846994</v>
      </c>
      <c r="P1907" t="str">
        <f t="shared" ref="P1907:P1908" si="503">IF(ISNUMBER(SEARCH("CLORPIRIFOS",K1907)),"Chlorpyrifos",IF(ISNUMBER(SEARCH("TEBUCONAZOLE",K1907)),"Tebuconazole",IF(ISNUMBER(SEARCH("ACID",K1907)),"2,4-Dichlorophenoxyacetic acid",IF(ISNUMBER(SEARCH("ACETAMIPRID",K1907)),"Acetamiprid",IF(ISNUMBER(SEARCH("NUFURON",K1907)),"Metsulfuron",IF(ISNUMBER(SEARCH("MONOISOPROPYLAMINE",K1907)),"Isopropylamine","FIX IT"))))))</f>
        <v>2,4-Dichlorophenoxyacetic acid</v>
      </c>
      <c r="Q1907" t="str">
        <f>VLOOKUP(P1907,[1]Sheet1!$A$1:$C$40,2,FALSE)</f>
        <v>2,4 D</v>
      </c>
      <c r="R1907" t="str">
        <f>VLOOKUP(P1907,[1]Sheet1!$A$1:$C$40,3,FALSE)</f>
        <v>Herbicide</v>
      </c>
    </row>
    <row r="1908" spans="1:18" ht="22" customHeight="1" x14ac:dyDescent="0.3">
      <c r="A1908" s="5">
        <v>42512</v>
      </c>
      <c r="B1908" s="12" t="str">
        <f t="shared" si="490"/>
        <v>May, 2016</v>
      </c>
      <c r="C1908" s="12" t="str">
        <f t="shared" si="491"/>
        <v>May, 2016´</v>
      </c>
      <c r="D1908" s="6" t="s">
        <v>37</v>
      </c>
      <c r="E1908" s="13" t="s">
        <v>1941</v>
      </c>
      <c r="F1908" s="6" t="s">
        <v>20</v>
      </c>
      <c r="G1908" s="6" t="s">
        <v>171</v>
      </c>
      <c r="H1908" s="6" t="s">
        <v>34</v>
      </c>
      <c r="I1908" s="6" t="s">
        <v>21</v>
      </c>
      <c r="J1908" s="6" t="s">
        <v>1569</v>
      </c>
      <c r="K1908" s="6" t="s">
        <v>1604</v>
      </c>
      <c r="L1908" s="7">
        <v>86500</v>
      </c>
      <c r="M1908" s="7">
        <v>86.5</v>
      </c>
      <c r="N1908" s="6" t="s">
        <v>107</v>
      </c>
      <c r="O1908" t="e">
        <f t="shared" si="497"/>
        <v>#VALUE!</v>
      </c>
      <c r="P1908" t="str">
        <f t="shared" si="503"/>
        <v>2,4-Dichlorophenoxyacetic acid</v>
      </c>
      <c r="Q1908" t="str">
        <f>VLOOKUP(P1908,[1]Sheet1!$A$1:$C$40,2,FALSE)</f>
        <v>2,4 D</v>
      </c>
      <c r="R1908" t="str">
        <f>VLOOKUP(P1908,[1]Sheet1!$A$1:$C$40,3,FALSE)</f>
        <v>Herbicide</v>
      </c>
    </row>
    <row r="1909" spans="1:18" ht="22" customHeight="1" x14ac:dyDescent="0.3">
      <c r="A1909" s="2">
        <v>42511</v>
      </c>
      <c r="B1909" s="12" t="str">
        <f t="shared" si="490"/>
        <v>May, 2016</v>
      </c>
      <c r="C1909" s="12" t="str">
        <f t="shared" si="491"/>
        <v>May, 2016´</v>
      </c>
      <c r="D1909" s="3" t="s">
        <v>37</v>
      </c>
      <c r="E1909" s="9" t="s">
        <v>1941</v>
      </c>
      <c r="F1909" s="4" t="s">
        <v>107</v>
      </c>
      <c r="G1909" s="3" t="s">
        <v>792</v>
      </c>
      <c r="H1909" s="3" t="s">
        <v>14</v>
      </c>
      <c r="I1909" s="3" t="s">
        <v>15</v>
      </c>
      <c r="J1909" s="3" t="s">
        <v>18</v>
      </c>
      <c r="K1909" s="3" t="s">
        <v>1605</v>
      </c>
      <c r="L1909" s="4">
        <v>12480</v>
      </c>
      <c r="M1909" s="4">
        <v>12.48</v>
      </c>
      <c r="N1909" s="4">
        <v>78400</v>
      </c>
      <c r="O1909">
        <f t="shared" si="497"/>
        <v>6.2820512820512819</v>
      </c>
      <c r="P1909" t="str">
        <f t="shared" si="498"/>
        <v>Nicosulfuron</v>
      </c>
      <c r="Q1909" t="str">
        <f>VLOOKUP(P1909,[1]Sheet1!$A$1:$C$40,2,FALSE)</f>
        <v>Nippon 40</v>
      </c>
      <c r="R1909" t="str">
        <f>VLOOKUP(P1909,[1]Sheet1!$A$1:$C$40,3,FALSE)</f>
        <v>Herbicide</v>
      </c>
    </row>
    <row r="1910" spans="1:18" ht="22" customHeight="1" x14ac:dyDescent="0.3">
      <c r="A1910" s="5">
        <v>42509</v>
      </c>
      <c r="B1910" s="12" t="str">
        <f t="shared" si="490"/>
        <v>May, 2016</v>
      </c>
      <c r="C1910" s="12" t="str">
        <f t="shared" si="491"/>
        <v>May, 2016´</v>
      </c>
      <c r="D1910" s="6" t="s">
        <v>37</v>
      </c>
      <c r="E1910" s="13" t="s">
        <v>1941</v>
      </c>
      <c r="F1910" s="6" t="s">
        <v>20</v>
      </c>
      <c r="G1910" s="6" t="s">
        <v>579</v>
      </c>
      <c r="H1910" s="6" t="s">
        <v>28</v>
      </c>
      <c r="I1910" s="6" t="s">
        <v>21</v>
      </c>
      <c r="J1910" s="6" t="s">
        <v>29</v>
      </c>
      <c r="K1910" s="6" t="s">
        <v>1301</v>
      </c>
      <c r="L1910" s="7">
        <v>122760</v>
      </c>
      <c r="M1910" s="7">
        <v>122.76</v>
      </c>
      <c r="N1910" s="7">
        <v>2884000</v>
      </c>
      <c r="O1910">
        <f t="shared" si="497"/>
        <v>23.492994460736398</v>
      </c>
      <c r="P1910" t="str">
        <f t="shared" ref="P1910" si="504">IF(ISNUMBER(SEARCH("CLORPIRIFOS",K1910)),"Chlorpyrifos",IF(ISNUMBER(SEARCH("TEBUCONAZOLE",K1910)),"Tebuconazole",IF(ISNUMBER(SEARCH("ACID",K1910)),"2,4-Dichlorophenoxyacetic acid",IF(ISNUMBER(SEARCH("ACETAMIPRID",K1910)),"Acetamiprid",IF(ISNUMBER(SEARCH("NUFURON",K1910)),"Metsulfuron",IF(ISNUMBER(SEARCH("MONOISOPROPYLAMINE",K1910)),"Isopropylamine","FIX IT"))))))</f>
        <v>2,4-Dichlorophenoxyacetic acid</v>
      </c>
      <c r="Q1910" t="str">
        <f>VLOOKUP(P1910,[1]Sheet1!$A$1:$C$40,2,FALSE)</f>
        <v>2,4 D</v>
      </c>
      <c r="R1910" t="str">
        <f>VLOOKUP(P1910,[1]Sheet1!$A$1:$C$40,3,FALSE)</f>
        <v>Herbicide</v>
      </c>
    </row>
    <row r="1911" spans="1:18" ht="22" customHeight="1" x14ac:dyDescent="0.3">
      <c r="A1911" s="2">
        <v>42509</v>
      </c>
      <c r="B1911" s="12" t="str">
        <f t="shared" si="490"/>
        <v>May, 2016</v>
      </c>
      <c r="C1911" s="12" t="str">
        <f t="shared" si="491"/>
        <v>May, 2016´</v>
      </c>
      <c r="D1911" s="3" t="s">
        <v>37</v>
      </c>
      <c r="E1911" s="9" t="s">
        <v>1941</v>
      </c>
      <c r="F1911" s="3" t="s">
        <v>20</v>
      </c>
      <c r="G1911" s="3" t="s">
        <v>80</v>
      </c>
      <c r="H1911" s="3" t="s">
        <v>81</v>
      </c>
      <c r="I1911" s="3" t="s">
        <v>21</v>
      </c>
      <c r="J1911" s="3" t="s">
        <v>82</v>
      </c>
      <c r="K1911" s="3" t="s">
        <v>1587</v>
      </c>
      <c r="L1911" s="4">
        <v>111380</v>
      </c>
      <c r="M1911" s="4">
        <v>111.38</v>
      </c>
      <c r="N1911" s="4">
        <v>360000</v>
      </c>
      <c r="O1911">
        <f t="shared" si="497"/>
        <v>3.2321781289279943</v>
      </c>
      <c r="P1911" t="str">
        <f>IF(ISNUMBER(SEARCH("TRITON",K1911)),"Surfactant",IF(ISNUMBER(SEARCH("DIMETHYLAMINE",K1911)),"Dimethylamine",IF(ISNUMBER(SEARCH("FLUAZINAN",K1911)),"Fluazinan","FIX IT")))</f>
        <v>Dimethylamine</v>
      </c>
      <c r="Q1911" t="str">
        <f>VLOOKUP(P1911,[1]Sheet1!$A$1:$C$40,2,FALSE)</f>
        <v>Not Identified</v>
      </c>
      <c r="R1911" t="str">
        <f>VLOOKUP(P1911,[1]Sheet1!$A$1:$C$40,3,FALSE)</f>
        <v>General Chemical</v>
      </c>
    </row>
    <row r="1912" spans="1:18" ht="22" customHeight="1" x14ac:dyDescent="0.3">
      <c r="A1912" s="5">
        <v>42506</v>
      </c>
      <c r="B1912" s="12" t="str">
        <f t="shared" si="490"/>
        <v>May, 2016</v>
      </c>
      <c r="C1912" s="12" t="str">
        <f t="shared" si="491"/>
        <v>May, 2016´</v>
      </c>
      <c r="D1912" s="6" t="s">
        <v>37</v>
      </c>
      <c r="E1912" s="13" t="s">
        <v>1941</v>
      </c>
      <c r="F1912" s="6" t="s">
        <v>1396</v>
      </c>
      <c r="G1912" s="6" t="s">
        <v>38</v>
      </c>
      <c r="H1912" s="6" t="s">
        <v>43</v>
      </c>
      <c r="I1912" s="6" t="s">
        <v>15</v>
      </c>
      <c r="J1912" s="6" t="s">
        <v>201</v>
      </c>
      <c r="K1912" s="6" t="s">
        <v>1606</v>
      </c>
      <c r="L1912" s="7">
        <v>28860</v>
      </c>
      <c r="M1912" s="7">
        <v>28.86</v>
      </c>
      <c r="N1912" s="7">
        <v>595000</v>
      </c>
      <c r="O1912">
        <f t="shared" si="497"/>
        <v>20.616770616770616</v>
      </c>
      <c r="P1912" t="str">
        <f t="shared" si="498"/>
        <v>Imidacloprid</v>
      </c>
      <c r="Q1912" t="str">
        <f>VLOOKUP(P1912,[1]Sheet1!$A$1:$C$40,2,FALSE)</f>
        <v>Nuprid</v>
      </c>
      <c r="R1912" t="str">
        <f>VLOOKUP(P1912,[1]Sheet1!$A$1:$C$40,3,FALSE)</f>
        <v>Insecticide</v>
      </c>
    </row>
    <row r="1913" spans="1:18" ht="22" customHeight="1" x14ac:dyDescent="0.3">
      <c r="A1913" s="2">
        <v>42505</v>
      </c>
      <c r="B1913" s="12" t="str">
        <f t="shared" si="490"/>
        <v>May, 2016</v>
      </c>
      <c r="C1913" s="12" t="str">
        <f t="shared" si="491"/>
        <v>May, 2016´</v>
      </c>
      <c r="D1913" s="3" t="s">
        <v>37</v>
      </c>
      <c r="E1913" s="9" t="s">
        <v>1941</v>
      </c>
      <c r="F1913" s="3" t="s">
        <v>20</v>
      </c>
      <c r="G1913" s="3" t="s">
        <v>792</v>
      </c>
      <c r="H1913" s="3" t="s">
        <v>14</v>
      </c>
      <c r="I1913" s="3" t="s">
        <v>21</v>
      </c>
      <c r="J1913" s="3" t="s">
        <v>643</v>
      </c>
      <c r="K1913" s="3" t="s">
        <v>1607</v>
      </c>
      <c r="L1913" s="4">
        <v>63168</v>
      </c>
      <c r="M1913" s="4">
        <v>63.17</v>
      </c>
      <c r="N1913" s="4">
        <v>454000</v>
      </c>
      <c r="O1913">
        <f t="shared" si="497"/>
        <v>7.1871833839918944</v>
      </c>
      <c r="P1913" s="11" t="s">
        <v>1926</v>
      </c>
      <c r="Q1913" t="str">
        <f>VLOOKUP(P1913,[1]Sheet1!$A$1:$C$40,2,FALSE)</f>
        <v>Not Identified</v>
      </c>
      <c r="R1913" t="str">
        <f>VLOOKUP(P1913,[1]Sheet1!$A$1:$C$40,3,FALSE)</f>
        <v>Insecticide</v>
      </c>
    </row>
    <row r="1914" spans="1:18" ht="22" customHeight="1" x14ac:dyDescent="0.3">
      <c r="A1914" s="5">
        <v>42505</v>
      </c>
      <c r="B1914" s="12" t="str">
        <f t="shared" si="490"/>
        <v>May, 2016</v>
      </c>
      <c r="C1914" s="12" t="str">
        <f t="shared" si="491"/>
        <v>May, 2016´</v>
      </c>
      <c r="D1914" s="6" t="s">
        <v>37</v>
      </c>
      <c r="E1914" s="13" t="s">
        <v>1941</v>
      </c>
      <c r="F1914" s="7" t="s">
        <v>107</v>
      </c>
      <c r="G1914" s="6" t="s">
        <v>1050</v>
      </c>
      <c r="H1914" s="6" t="s">
        <v>14</v>
      </c>
      <c r="I1914" s="6" t="s">
        <v>15</v>
      </c>
      <c r="J1914" s="6" t="s">
        <v>18</v>
      </c>
      <c r="K1914" s="6" t="s">
        <v>1608</v>
      </c>
      <c r="L1914" s="7">
        <v>14112</v>
      </c>
      <c r="M1914" s="7">
        <v>14.11</v>
      </c>
      <c r="N1914" s="7">
        <v>88700</v>
      </c>
      <c r="O1914">
        <f t="shared" si="497"/>
        <v>6.2854308390022675</v>
      </c>
      <c r="P1914" s="11" t="str">
        <f t="shared" ref="P1914" si="505">IF(ISNUMBER(SEARCH("NUFOSATE",K1914)),"Glyphosate",IF(ISNUMBER(SEARCH("HALOXYFOP",K1914)),"Haloxyfop - P",IF(ISNUMBER(SEARCH("AZOXYSTROBIN",K1914)),"Azoxystrobin",IF(ISNUMBER(SEARCH("ETHEPHON",K1914)),"Ethephon",IF(ISNUMBER(SEARCH("KROMO",K1914)),"Clorimuron",IF(ISNUMBER(SEARCH("MAESTRO",K1914)),"3,5-dibromo-4-hydroxybenzonitrile",))))))</f>
        <v>Clorimuron</v>
      </c>
      <c r="Q1914" t="str">
        <f>VLOOKUP(P1914,[1]Sheet1!$A$1:$C$40,2,FALSE)</f>
        <v>Kromo</v>
      </c>
      <c r="R1914" t="str">
        <f>VLOOKUP(P1914,[1]Sheet1!$A$1:$C$40,3,FALSE)</f>
        <v>Herbicide</v>
      </c>
    </row>
    <row r="1915" spans="1:18" ht="22" customHeight="1" x14ac:dyDescent="0.3">
      <c r="A1915" s="2">
        <v>42502</v>
      </c>
      <c r="B1915" s="12" t="str">
        <f t="shared" si="490"/>
        <v>May, 2016</v>
      </c>
      <c r="C1915" s="12" t="str">
        <f t="shared" si="491"/>
        <v>May, 2016´</v>
      </c>
      <c r="D1915" s="3" t="s">
        <v>37</v>
      </c>
      <c r="E1915" s="9" t="s">
        <v>1941</v>
      </c>
      <c r="F1915" s="4" t="s">
        <v>107</v>
      </c>
      <c r="G1915" s="3" t="s">
        <v>1556</v>
      </c>
      <c r="H1915" s="3" t="s">
        <v>43</v>
      </c>
      <c r="I1915" s="3" t="s">
        <v>15</v>
      </c>
      <c r="J1915" s="3" t="s">
        <v>1557</v>
      </c>
      <c r="K1915" s="3" t="s">
        <v>1609</v>
      </c>
      <c r="L1915" s="4">
        <v>19600</v>
      </c>
      <c r="M1915" s="4">
        <v>19.600000000000001</v>
      </c>
      <c r="N1915" s="4">
        <v>189000</v>
      </c>
      <c r="O1915">
        <f t="shared" si="497"/>
        <v>9.6428571428571423</v>
      </c>
      <c r="P1915" t="s">
        <v>1915</v>
      </c>
      <c r="Q1915" t="str">
        <f>VLOOKUP(P1915,[1]Sheet1!$A$1:$C$40,2,FALSE)</f>
        <v>Not Identified</v>
      </c>
      <c r="R1915" t="str">
        <f>VLOOKUP(P1915,[1]Sheet1!$A$1:$C$40,3,FALSE)</f>
        <v>General Chemical</v>
      </c>
    </row>
    <row r="1916" spans="1:18" ht="22" customHeight="1" x14ac:dyDescent="0.3">
      <c r="A1916" s="5">
        <v>42502</v>
      </c>
      <c r="B1916" s="12" t="str">
        <f t="shared" si="490"/>
        <v>May, 2016</v>
      </c>
      <c r="C1916" s="12" t="str">
        <f t="shared" si="491"/>
        <v>May, 2016´</v>
      </c>
      <c r="D1916" s="6" t="s">
        <v>37</v>
      </c>
      <c r="E1916" s="13" t="s">
        <v>1941</v>
      </c>
      <c r="F1916" s="7" t="s">
        <v>107</v>
      </c>
      <c r="G1916" s="6" t="s">
        <v>1556</v>
      </c>
      <c r="H1916" s="6" t="s">
        <v>43</v>
      </c>
      <c r="I1916" s="6" t="s">
        <v>15</v>
      </c>
      <c r="J1916" s="6" t="s">
        <v>1557</v>
      </c>
      <c r="K1916" s="6" t="s">
        <v>1610</v>
      </c>
      <c r="L1916" s="7">
        <v>39200</v>
      </c>
      <c r="M1916" s="7">
        <v>39.200000000000003</v>
      </c>
      <c r="N1916" s="7">
        <v>378000</v>
      </c>
      <c r="O1916">
        <f t="shared" si="497"/>
        <v>9.6428571428571423</v>
      </c>
      <c r="P1916" t="s">
        <v>1915</v>
      </c>
      <c r="Q1916" t="str">
        <f>VLOOKUP(P1916,[1]Sheet1!$A$1:$C$40,2,FALSE)</f>
        <v>Not Identified</v>
      </c>
      <c r="R1916" t="str">
        <f>VLOOKUP(P1916,[1]Sheet1!$A$1:$C$40,3,FALSE)</f>
        <v>General Chemical</v>
      </c>
    </row>
    <row r="1917" spans="1:18" ht="22" customHeight="1" x14ac:dyDescent="0.3">
      <c r="A1917" s="2">
        <v>42502</v>
      </c>
      <c r="B1917" s="12" t="str">
        <f t="shared" si="490"/>
        <v>May, 2016</v>
      </c>
      <c r="C1917" s="12" t="str">
        <f t="shared" si="491"/>
        <v>May, 2016´</v>
      </c>
      <c r="D1917" s="3" t="s">
        <v>37</v>
      </c>
      <c r="E1917" s="9" t="s">
        <v>1941</v>
      </c>
      <c r="F1917" s="3" t="s">
        <v>20</v>
      </c>
      <c r="G1917" s="3" t="s">
        <v>579</v>
      </c>
      <c r="H1917" s="3" t="s">
        <v>28</v>
      </c>
      <c r="I1917" s="3" t="s">
        <v>21</v>
      </c>
      <c r="J1917" s="3" t="s">
        <v>29</v>
      </c>
      <c r="K1917" s="3" t="s">
        <v>1611</v>
      </c>
      <c r="L1917" s="4">
        <v>163679.99</v>
      </c>
      <c r="M1917" s="4">
        <v>163.68</v>
      </c>
      <c r="N1917" s="4">
        <v>3846000</v>
      </c>
      <c r="O1917">
        <f t="shared" si="497"/>
        <v>23.497068884229527</v>
      </c>
      <c r="P1917" t="str">
        <f t="shared" ref="P1917" si="506">IF(ISNUMBER(SEARCH("CLORPIRIFOS",K1917)),"Chlorpyrifos",IF(ISNUMBER(SEARCH("TEBUCONAZOLE",K1917)),"Tebuconazole",IF(ISNUMBER(SEARCH("ACID",K1917)),"2,4-Dichlorophenoxyacetic acid",IF(ISNUMBER(SEARCH("ACETAMIPRID",K1917)),"Acetamiprid",IF(ISNUMBER(SEARCH("NUFURON",K1917)),"Metsulfuron",IF(ISNUMBER(SEARCH("MONOISOPROPYLAMINE",K1917)),"Isopropylamine","FIX IT"))))))</f>
        <v>2,4-Dichlorophenoxyacetic acid</v>
      </c>
      <c r="Q1917" t="str">
        <f>VLOOKUP(P1917,[1]Sheet1!$A$1:$C$40,2,FALSE)</f>
        <v>2,4 D</v>
      </c>
      <c r="R1917" t="str">
        <f>VLOOKUP(P1917,[1]Sheet1!$A$1:$C$40,3,FALSE)</f>
        <v>Herbicide</v>
      </c>
    </row>
    <row r="1918" spans="1:18" ht="22" customHeight="1" x14ac:dyDescent="0.3">
      <c r="A1918" s="5">
        <v>42501</v>
      </c>
      <c r="B1918" s="12" t="str">
        <f t="shared" si="490"/>
        <v>May, 2016</v>
      </c>
      <c r="C1918" s="12" t="str">
        <f t="shared" si="491"/>
        <v>May, 2016´</v>
      </c>
      <c r="D1918" s="6" t="s">
        <v>37</v>
      </c>
      <c r="E1918" s="13" t="s">
        <v>1941</v>
      </c>
      <c r="F1918" s="6" t="s">
        <v>20</v>
      </c>
      <c r="G1918" s="6" t="s">
        <v>1505</v>
      </c>
      <c r="H1918" s="6" t="s">
        <v>73</v>
      </c>
      <c r="I1918" s="6" t="s">
        <v>21</v>
      </c>
      <c r="J1918" s="6" t="s">
        <v>102</v>
      </c>
      <c r="K1918" s="6" t="s">
        <v>1612</v>
      </c>
      <c r="L1918" s="7">
        <v>57988</v>
      </c>
      <c r="M1918" s="7">
        <v>57.99</v>
      </c>
      <c r="N1918" s="7">
        <v>242000</v>
      </c>
      <c r="O1918">
        <f t="shared" si="497"/>
        <v>4.1732772297716769</v>
      </c>
      <c r="P1918" t="str">
        <f t="shared" ref="P1918:P1921" si="507">IF(ISNUMBER(SEARCH("CIPERMET",K1918)),"Cypermethrin",IF(ISNUMBER(SEARCH("MANFIL",K1918)),"Mancozeb",IF(ISNUMBER(SEARCH("ISOPROPYLAMINE",K1918)),"Isopropylamine",IF(ISNUMBER(SEARCH("CARBENDAZIN",K1918)),"Carbendazin",IF(ISNUMBER(SEARCH("CHLORPYRIFOS",K1918)),"Chlorpyrifos","FIX IT")))))</f>
        <v>Isopropylamine</v>
      </c>
      <c r="Q1918" t="str">
        <f>VLOOKUP(P1918,[1]Sheet1!$A$1:$C$40,2,FALSE)</f>
        <v>Not Identified</v>
      </c>
      <c r="R1918" t="str">
        <f>VLOOKUP(P1918,[1]Sheet1!$A$1:$C$40,3,FALSE)</f>
        <v>General Chemical</v>
      </c>
    </row>
    <row r="1919" spans="1:18" ht="22" customHeight="1" x14ac:dyDescent="0.3">
      <c r="A1919" s="2">
        <v>42501</v>
      </c>
      <c r="B1919" s="12" t="str">
        <f t="shared" si="490"/>
        <v>May, 2016</v>
      </c>
      <c r="C1919" s="12" t="str">
        <f t="shared" si="491"/>
        <v>May, 2016´</v>
      </c>
      <c r="D1919" s="3" t="s">
        <v>37</v>
      </c>
      <c r="E1919" s="9" t="s">
        <v>1941</v>
      </c>
      <c r="F1919" s="3" t="s">
        <v>20</v>
      </c>
      <c r="G1919" s="3" t="s">
        <v>1505</v>
      </c>
      <c r="H1919" s="3" t="s">
        <v>73</v>
      </c>
      <c r="I1919" s="3" t="s">
        <v>21</v>
      </c>
      <c r="J1919" s="3" t="s">
        <v>102</v>
      </c>
      <c r="K1919" s="3" t="s">
        <v>1613</v>
      </c>
      <c r="L1919" s="4">
        <v>101488</v>
      </c>
      <c r="M1919" s="4">
        <v>101.49</v>
      </c>
      <c r="N1919" s="4">
        <v>424000</v>
      </c>
      <c r="O1919">
        <f t="shared" si="497"/>
        <v>4.1778338325713387</v>
      </c>
      <c r="P1919" t="str">
        <f t="shared" si="507"/>
        <v>Isopropylamine</v>
      </c>
      <c r="Q1919" t="str">
        <f>VLOOKUP(P1919,[1]Sheet1!$A$1:$C$40,2,FALSE)</f>
        <v>Not Identified</v>
      </c>
      <c r="R1919" t="str">
        <f>VLOOKUP(P1919,[1]Sheet1!$A$1:$C$40,3,FALSE)</f>
        <v>General Chemical</v>
      </c>
    </row>
    <row r="1920" spans="1:18" ht="22" customHeight="1" x14ac:dyDescent="0.3">
      <c r="A1920" s="5">
        <v>42501</v>
      </c>
      <c r="B1920" s="12" t="str">
        <f t="shared" si="490"/>
        <v>May, 2016</v>
      </c>
      <c r="C1920" s="12" t="str">
        <f t="shared" si="491"/>
        <v>May, 2016´</v>
      </c>
      <c r="D1920" s="6" t="s">
        <v>37</v>
      </c>
      <c r="E1920" s="13" t="s">
        <v>1941</v>
      </c>
      <c r="F1920" s="6" t="s">
        <v>20</v>
      </c>
      <c r="G1920" s="6" t="s">
        <v>949</v>
      </c>
      <c r="H1920" s="6" t="s">
        <v>73</v>
      </c>
      <c r="I1920" s="6" t="s">
        <v>21</v>
      </c>
      <c r="J1920" s="6" t="s">
        <v>1308</v>
      </c>
      <c r="K1920" s="6" t="s">
        <v>1614</v>
      </c>
      <c r="L1920" s="7">
        <v>79306</v>
      </c>
      <c r="M1920" s="7">
        <v>79.31</v>
      </c>
      <c r="N1920" s="7">
        <v>65100</v>
      </c>
      <c r="O1920">
        <f t="shared" si="497"/>
        <v>0.82087105641439484</v>
      </c>
      <c r="P1920" s="11" t="s">
        <v>1933</v>
      </c>
      <c r="Q1920" t="str">
        <f>VLOOKUP(P1920,[1]Sheet1!$A$1:$C$40,2,FALSE)</f>
        <v>Not Identified</v>
      </c>
      <c r="R1920" t="str">
        <f>VLOOKUP(P1920,[1]Sheet1!$A$1:$C$40,3,FALSE)</f>
        <v>General Chemical</v>
      </c>
    </row>
    <row r="1921" spans="1:18" ht="22" customHeight="1" x14ac:dyDescent="0.3">
      <c r="A1921" s="2">
        <v>42501</v>
      </c>
      <c r="B1921" s="12" t="str">
        <f t="shared" si="490"/>
        <v>May, 2016</v>
      </c>
      <c r="C1921" s="12" t="str">
        <f t="shared" si="491"/>
        <v>May, 2016´</v>
      </c>
      <c r="D1921" s="3" t="s">
        <v>37</v>
      </c>
      <c r="E1921" s="9" t="s">
        <v>1941</v>
      </c>
      <c r="F1921" s="3" t="s">
        <v>20</v>
      </c>
      <c r="G1921" s="3" t="s">
        <v>1505</v>
      </c>
      <c r="H1921" s="3" t="s">
        <v>73</v>
      </c>
      <c r="I1921" s="3" t="s">
        <v>21</v>
      </c>
      <c r="J1921" s="3" t="s">
        <v>102</v>
      </c>
      <c r="K1921" s="3" t="s">
        <v>1615</v>
      </c>
      <c r="L1921" s="4">
        <v>72413</v>
      </c>
      <c r="M1921" s="4">
        <v>72.41</v>
      </c>
      <c r="N1921" s="4">
        <v>302000</v>
      </c>
      <c r="O1921">
        <f t="shared" si="497"/>
        <v>4.1705218676204545</v>
      </c>
      <c r="P1921" t="str">
        <f t="shared" si="507"/>
        <v>Isopropylamine</v>
      </c>
      <c r="Q1921" t="str">
        <f>VLOOKUP(P1921,[1]Sheet1!$A$1:$C$40,2,FALSE)</f>
        <v>Not Identified</v>
      </c>
      <c r="R1921" t="str">
        <f>VLOOKUP(P1921,[1]Sheet1!$A$1:$C$40,3,FALSE)</f>
        <v>General Chemical</v>
      </c>
    </row>
    <row r="1922" spans="1:18" ht="22" customHeight="1" x14ac:dyDescent="0.3">
      <c r="A1922" s="5">
        <v>42498</v>
      </c>
      <c r="B1922" s="12" t="str">
        <f t="shared" si="490"/>
        <v>May, 2016</v>
      </c>
      <c r="C1922" s="12" t="str">
        <f t="shared" si="491"/>
        <v>May, 2016´</v>
      </c>
      <c r="D1922" s="6" t="s">
        <v>37</v>
      </c>
      <c r="E1922" s="13" t="s">
        <v>1941</v>
      </c>
      <c r="F1922" s="6" t="s">
        <v>20</v>
      </c>
      <c r="G1922" s="6" t="s">
        <v>378</v>
      </c>
      <c r="H1922" s="6" t="s">
        <v>14</v>
      </c>
      <c r="I1922" s="6" t="s">
        <v>15</v>
      </c>
      <c r="J1922" s="6" t="s">
        <v>16</v>
      </c>
      <c r="K1922" s="6" t="s">
        <v>1616</v>
      </c>
      <c r="L1922" s="7">
        <v>11610</v>
      </c>
      <c r="M1922" s="7">
        <v>11.61</v>
      </c>
      <c r="N1922" s="7">
        <v>107000</v>
      </c>
      <c r="O1922">
        <f t="shared" si="497"/>
        <v>9.2161929371231697</v>
      </c>
      <c r="P1922" t="str">
        <f t="shared" si="498"/>
        <v>Imazethapyr</v>
      </c>
      <c r="Q1922" t="str">
        <f>VLOOKUP(P1922,[1]Sheet1!$A$1:$C$40,2,FALSE)</f>
        <v>Kyte</v>
      </c>
      <c r="R1922" t="str">
        <f>VLOOKUP(P1922,[1]Sheet1!$A$1:$C$40,3,FALSE)</f>
        <v>Herbicide</v>
      </c>
    </row>
    <row r="1923" spans="1:18" ht="22" customHeight="1" x14ac:dyDescent="0.3">
      <c r="A1923" s="2">
        <v>42497</v>
      </c>
      <c r="B1923" s="12" t="str">
        <f t="shared" ref="B1923:B1986" si="508">TEXT(A1923,"MMMM, YYYY")</f>
        <v>May, 2016</v>
      </c>
      <c r="C1923" s="12" t="str">
        <f t="shared" ref="C1923:C1986" si="509">B1923&amp;"´"</f>
        <v>May, 2016´</v>
      </c>
      <c r="D1923" s="3" t="s">
        <v>37</v>
      </c>
      <c r="E1923" s="9" t="s">
        <v>1941</v>
      </c>
      <c r="F1923" s="3" t="s">
        <v>20</v>
      </c>
      <c r="G1923" s="3" t="s">
        <v>378</v>
      </c>
      <c r="H1923" s="3" t="s">
        <v>14</v>
      </c>
      <c r="I1923" s="3" t="s">
        <v>21</v>
      </c>
      <c r="J1923" s="3" t="s">
        <v>31</v>
      </c>
      <c r="K1923" s="3" t="s">
        <v>1617</v>
      </c>
      <c r="L1923" s="4">
        <v>33390</v>
      </c>
      <c r="M1923" s="4">
        <v>33.39</v>
      </c>
      <c r="N1923" s="4">
        <v>473000</v>
      </c>
      <c r="O1923">
        <f t="shared" si="497"/>
        <v>14.165917939502846</v>
      </c>
      <c r="P1923" t="str">
        <f t="shared" ref="P1923:P1926" si="510">IF(ISNUMBER(SEARCH("CLORPIRIFOS",K1923)),"Chlorpyrifos",IF(ISNUMBER(SEARCH("TEBUCONAZOLE",K1923)),"Tebuconazole",IF(ISNUMBER(SEARCH("ACID",K1923)),"2,4-Dichlorophenoxyacetic acid",IF(ISNUMBER(SEARCH("ACETAMIPRID",K1923)),"Acetamiprid",IF(ISNUMBER(SEARCH("NUFURON",K1923)),"Metsulfuron",IF(ISNUMBER(SEARCH("MONOISOPROPYLAMINE",K1923)),"Isopropylamine","FIX IT"))))))</f>
        <v>Tebuconazole</v>
      </c>
      <c r="Q1923" t="str">
        <f>VLOOKUP(P1923,[1]Sheet1!$A$1:$C$40,2,FALSE)</f>
        <v>Torque</v>
      </c>
      <c r="R1923" t="str">
        <f>VLOOKUP(P1923,[1]Sheet1!$A$1:$C$40,3,FALSE)</f>
        <v>Fungicide</v>
      </c>
    </row>
    <row r="1924" spans="1:18" ht="22" customHeight="1" x14ac:dyDescent="0.3">
      <c r="A1924" s="5">
        <v>42493</v>
      </c>
      <c r="B1924" s="12" t="str">
        <f t="shared" si="508"/>
        <v>May, 2016</v>
      </c>
      <c r="C1924" s="12" t="str">
        <f t="shared" si="509"/>
        <v>May, 2016´</v>
      </c>
      <c r="D1924" s="6" t="s">
        <v>37</v>
      </c>
      <c r="E1924" s="13" t="s">
        <v>1941</v>
      </c>
      <c r="F1924" s="6" t="s">
        <v>20</v>
      </c>
      <c r="G1924" s="6" t="s">
        <v>1505</v>
      </c>
      <c r="H1924" s="6" t="s">
        <v>73</v>
      </c>
      <c r="I1924" s="6" t="s">
        <v>21</v>
      </c>
      <c r="J1924" s="6" t="s">
        <v>102</v>
      </c>
      <c r="K1924" s="6" t="s">
        <v>1618</v>
      </c>
      <c r="L1924" s="7">
        <v>101533</v>
      </c>
      <c r="M1924" s="7">
        <v>101.53</v>
      </c>
      <c r="N1924" s="7">
        <v>424000</v>
      </c>
      <c r="O1924">
        <f t="shared" si="497"/>
        <v>4.1759821929815919</v>
      </c>
      <c r="P1924" t="str">
        <f t="shared" si="510"/>
        <v>Isopropylamine</v>
      </c>
      <c r="Q1924" t="str">
        <f>VLOOKUP(P1924,[1]Sheet1!$A$1:$C$40,2,FALSE)</f>
        <v>Not Identified</v>
      </c>
      <c r="R1924" t="str">
        <f>VLOOKUP(P1924,[1]Sheet1!$A$1:$C$40,3,FALSE)</f>
        <v>General Chemical</v>
      </c>
    </row>
    <row r="1925" spans="1:18" ht="22" customHeight="1" x14ac:dyDescent="0.3">
      <c r="A1925" s="2">
        <v>42493</v>
      </c>
      <c r="B1925" s="12" t="str">
        <f t="shared" si="508"/>
        <v>May, 2016</v>
      </c>
      <c r="C1925" s="12" t="str">
        <f t="shared" si="509"/>
        <v>May, 2016´</v>
      </c>
      <c r="D1925" s="3" t="s">
        <v>37</v>
      </c>
      <c r="E1925" s="9" t="s">
        <v>1941</v>
      </c>
      <c r="F1925" s="3" t="s">
        <v>20</v>
      </c>
      <c r="G1925" s="3" t="s">
        <v>1505</v>
      </c>
      <c r="H1925" s="3" t="s">
        <v>73</v>
      </c>
      <c r="I1925" s="3" t="s">
        <v>21</v>
      </c>
      <c r="J1925" s="3" t="s">
        <v>102</v>
      </c>
      <c r="K1925" s="3" t="s">
        <v>1619</v>
      </c>
      <c r="L1925" s="4">
        <v>72413</v>
      </c>
      <c r="M1925" s="4">
        <v>72.41</v>
      </c>
      <c r="N1925" s="4">
        <v>302000</v>
      </c>
      <c r="O1925">
        <f t="shared" si="497"/>
        <v>4.1705218676204545</v>
      </c>
      <c r="P1925" t="str">
        <f t="shared" si="510"/>
        <v>Isopropylamine</v>
      </c>
      <c r="Q1925" t="str">
        <f>VLOOKUP(P1925,[1]Sheet1!$A$1:$C$40,2,FALSE)</f>
        <v>Not Identified</v>
      </c>
      <c r="R1925" t="str">
        <f>VLOOKUP(P1925,[1]Sheet1!$A$1:$C$40,3,FALSE)</f>
        <v>General Chemical</v>
      </c>
    </row>
    <row r="1926" spans="1:18" ht="22" customHeight="1" x14ac:dyDescent="0.3">
      <c r="A1926" s="5">
        <v>42493</v>
      </c>
      <c r="B1926" s="12" t="str">
        <f t="shared" si="508"/>
        <v>May, 2016</v>
      </c>
      <c r="C1926" s="12" t="str">
        <f t="shared" si="509"/>
        <v>May, 2016´</v>
      </c>
      <c r="D1926" s="6" t="s">
        <v>37</v>
      </c>
      <c r="E1926" s="13" t="s">
        <v>1941</v>
      </c>
      <c r="F1926" s="6" t="s">
        <v>20</v>
      </c>
      <c r="G1926" s="6" t="s">
        <v>1505</v>
      </c>
      <c r="H1926" s="6" t="s">
        <v>73</v>
      </c>
      <c r="I1926" s="6" t="s">
        <v>21</v>
      </c>
      <c r="J1926" s="6" t="s">
        <v>102</v>
      </c>
      <c r="K1926" s="6" t="s">
        <v>1618</v>
      </c>
      <c r="L1926" s="7">
        <v>101425</v>
      </c>
      <c r="M1926" s="7">
        <v>101.43</v>
      </c>
      <c r="N1926" s="7">
        <v>424000</v>
      </c>
      <c r="O1926">
        <f t="shared" si="497"/>
        <v>4.1804288883411385</v>
      </c>
      <c r="P1926" t="str">
        <f t="shared" si="510"/>
        <v>Isopropylamine</v>
      </c>
      <c r="Q1926" t="str">
        <f>VLOOKUP(P1926,[1]Sheet1!$A$1:$C$40,2,FALSE)</f>
        <v>Not Identified</v>
      </c>
      <c r="R1926" t="str">
        <f>VLOOKUP(P1926,[1]Sheet1!$A$1:$C$40,3,FALSE)</f>
        <v>General Chemical</v>
      </c>
    </row>
    <row r="1927" spans="1:18" ht="22" customHeight="1" x14ac:dyDescent="0.3">
      <c r="A1927" s="2">
        <v>42492</v>
      </c>
      <c r="B1927" s="12" t="str">
        <f t="shared" si="508"/>
        <v>May, 2016</v>
      </c>
      <c r="C1927" s="12" t="str">
        <f t="shared" si="509"/>
        <v>May, 2016´</v>
      </c>
      <c r="D1927" s="3" t="s">
        <v>37</v>
      </c>
      <c r="E1927" s="9" t="s">
        <v>1941</v>
      </c>
      <c r="F1927" s="4" t="s">
        <v>107</v>
      </c>
      <c r="G1927" s="3" t="s">
        <v>38</v>
      </c>
      <c r="H1927" s="3" t="s">
        <v>43</v>
      </c>
      <c r="I1927" s="3" t="s">
        <v>15</v>
      </c>
      <c r="J1927" s="3" t="s">
        <v>201</v>
      </c>
      <c r="K1927" s="3" t="s">
        <v>1620</v>
      </c>
      <c r="L1927" s="4">
        <v>38480</v>
      </c>
      <c r="M1927" s="4">
        <v>38.479999999999997</v>
      </c>
      <c r="N1927" s="4">
        <v>793000</v>
      </c>
      <c r="O1927">
        <f t="shared" si="497"/>
        <v>20.608108108108109</v>
      </c>
      <c r="P1927" t="str">
        <f t="shared" si="498"/>
        <v>Imidacloprid</v>
      </c>
      <c r="Q1927" t="str">
        <f>VLOOKUP(P1927,[1]Sheet1!$A$1:$C$40,2,FALSE)</f>
        <v>Nuprid</v>
      </c>
      <c r="R1927" t="str">
        <f>VLOOKUP(P1927,[1]Sheet1!$A$1:$C$40,3,FALSE)</f>
        <v>Insecticide</v>
      </c>
    </row>
    <row r="1928" spans="1:18" ht="22" customHeight="1" x14ac:dyDescent="0.3">
      <c r="A1928" s="5">
        <v>42491</v>
      </c>
      <c r="B1928" s="12" t="str">
        <f t="shared" si="508"/>
        <v>May, 2016</v>
      </c>
      <c r="C1928" s="12" t="str">
        <f t="shared" si="509"/>
        <v>May, 2016´</v>
      </c>
      <c r="D1928" s="6" t="s">
        <v>37</v>
      </c>
      <c r="E1928" s="13" t="s">
        <v>1941</v>
      </c>
      <c r="F1928" s="6" t="s">
        <v>20</v>
      </c>
      <c r="G1928" s="6" t="s">
        <v>792</v>
      </c>
      <c r="H1928" s="6" t="s">
        <v>14</v>
      </c>
      <c r="I1928" s="6" t="s">
        <v>21</v>
      </c>
      <c r="J1928" s="6" t="s">
        <v>643</v>
      </c>
      <c r="K1928" s="6" t="s">
        <v>1621</v>
      </c>
      <c r="L1928" s="7">
        <v>78960</v>
      </c>
      <c r="M1928" s="7">
        <v>78.959999999999994</v>
      </c>
      <c r="N1928" s="7">
        <v>568000</v>
      </c>
      <c r="O1928">
        <f t="shared" si="497"/>
        <v>7.1935157041540023</v>
      </c>
      <c r="P1928" s="11" t="s">
        <v>1926</v>
      </c>
      <c r="Q1928" t="str">
        <f>VLOOKUP(P1928,[1]Sheet1!$A$1:$C$40,2,FALSE)</f>
        <v>Not Identified</v>
      </c>
      <c r="R1928" t="str">
        <f>VLOOKUP(P1928,[1]Sheet1!$A$1:$C$40,3,FALSE)</f>
        <v>Insecticide</v>
      </c>
    </row>
    <row r="1929" spans="1:18" ht="22" customHeight="1" x14ac:dyDescent="0.3">
      <c r="A1929" s="2">
        <v>42491</v>
      </c>
      <c r="B1929" s="12" t="str">
        <f t="shared" si="508"/>
        <v>May, 2016</v>
      </c>
      <c r="C1929" s="12" t="str">
        <f t="shared" si="509"/>
        <v>May, 2016´</v>
      </c>
      <c r="D1929" s="3" t="s">
        <v>37</v>
      </c>
      <c r="E1929" s="9" t="s">
        <v>1941</v>
      </c>
      <c r="F1929" s="3" t="s">
        <v>20</v>
      </c>
      <c r="G1929" s="3" t="s">
        <v>1622</v>
      </c>
      <c r="H1929" s="3" t="s">
        <v>14</v>
      </c>
      <c r="I1929" s="3" t="s">
        <v>21</v>
      </c>
      <c r="J1929" s="3" t="s">
        <v>16</v>
      </c>
      <c r="K1929" s="3" t="s">
        <v>1623</v>
      </c>
      <c r="L1929" s="4">
        <v>67875</v>
      </c>
      <c r="M1929" s="4">
        <v>67.88</v>
      </c>
      <c r="N1929" s="4">
        <v>624000</v>
      </c>
      <c r="O1929">
        <f t="shared" si="497"/>
        <v>9.193370165745856</v>
      </c>
      <c r="P1929" t="str">
        <f>IF(ISNUMBER(SEARCH("FLUAZINAN",K1929)),"Fluazinan",IF(ISNUMBER(SEARCH("CYPERMETHRIN",K1929)),"Cypermethrin",IF(ISNUMBER(SEARCH("IMAZETAPIR",K1929)),"Imazethapyr",IF(ISNUMBER(SEARCH("FIPRONIL",K1929)),"Fipronil","FIX IT"))))</f>
        <v>Imazethapyr</v>
      </c>
      <c r="Q1929" t="str">
        <f>VLOOKUP(P1929,[1]Sheet1!$A$1:$C$40,2,FALSE)</f>
        <v>Kyte</v>
      </c>
      <c r="R1929" t="str">
        <f>VLOOKUP(P1929,[1]Sheet1!$A$1:$C$40,3,FALSE)</f>
        <v>Herbicide</v>
      </c>
    </row>
    <row r="1930" spans="1:18" ht="22" customHeight="1" x14ac:dyDescent="0.3">
      <c r="A1930" s="5">
        <v>42490</v>
      </c>
      <c r="B1930" s="12" t="str">
        <f t="shared" si="508"/>
        <v>April, 2016</v>
      </c>
      <c r="C1930" s="12" t="str">
        <f t="shared" si="509"/>
        <v>April, 2016´</v>
      </c>
      <c r="D1930" s="6" t="s">
        <v>37</v>
      </c>
      <c r="E1930" s="13" t="s">
        <v>1941</v>
      </c>
      <c r="F1930" s="6" t="s">
        <v>20</v>
      </c>
      <c r="G1930" s="6" t="s">
        <v>42</v>
      </c>
      <c r="H1930" s="6" t="s">
        <v>104</v>
      </c>
      <c r="I1930" s="6" t="s">
        <v>21</v>
      </c>
      <c r="J1930" s="6" t="s">
        <v>118</v>
      </c>
      <c r="K1930" s="6" t="s">
        <v>1624</v>
      </c>
      <c r="L1930" s="7">
        <v>39520</v>
      </c>
      <c r="M1930" s="7">
        <v>39.520000000000003</v>
      </c>
      <c r="N1930" s="7">
        <v>70300</v>
      </c>
      <c r="O1930">
        <f t="shared" si="497"/>
        <v>1.7788461538461537</v>
      </c>
      <c r="P1930" t="str">
        <f t="shared" ref="P1930" si="511">IF(ISNUMBER(SEARCH("FLUAZINAN",K1930)),"Fluazinan",IF(ISNUMBER(SEARCH("CYPERMETHRIN",K1930)),"Cypermethrin",IF(ISNUMBER(SEARCH("IMAZETAPIR",K1930)),"Imazetapyr",IF(ISNUMBER(SEARCH("FIPRONIL",K1930)),"Fipronil","FIX IT"))))</f>
        <v>Cypermethrin</v>
      </c>
      <c r="Q1930" t="str">
        <f>VLOOKUP(P1930,[1]Sheet1!$A$1:$C$40,2,FALSE)</f>
        <v>Not Identified</v>
      </c>
      <c r="R1930" t="str">
        <f>VLOOKUP(P1930,[1]Sheet1!$A$1:$C$40,3,FALSE)</f>
        <v>Insecticide</v>
      </c>
    </row>
    <row r="1931" spans="1:18" ht="22" customHeight="1" x14ac:dyDescent="0.3">
      <c r="A1931" s="2">
        <v>42489</v>
      </c>
      <c r="B1931" s="12" t="str">
        <f t="shared" si="508"/>
        <v>April, 2016</v>
      </c>
      <c r="C1931" s="12" t="str">
        <f t="shared" si="509"/>
        <v>April, 2016´</v>
      </c>
      <c r="D1931" s="3" t="s">
        <v>37</v>
      </c>
      <c r="E1931" s="9" t="s">
        <v>1941</v>
      </c>
      <c r="F1931" s="3" t="s">
        <v>20</v>
      </c>
      <c r="G1931" s="3" t="s">
        <v>80</v>
      </c>
      <c r="H1931" s="3" t="s">
        <v>81</v>
      </c>
      <c r="I1931" s="3" t="s">
        <v>21</v>
      </c>
      <c r="J1931" s="3" t="s">
        <v>137</v>
      </c>
      <c r="K1931" s="3" t="s">
        <v>1625</v>
      </c>
      <c r="L1931" s="4">
        <v>108960</v>
      </c>
      <c r="M1931" s="4">
        <v>108.96</v>
      </c>
      <c r="N1931" s="4">
        <v>216000</v>
      </c>
      <c r="O1931">
        <f t="shared" si="497"/>
        <v>1.9823788546255507</v>
      </c>
      <c r="P1931" t="str">
        <f t="shared" ref="P1931:P1932" si="512">IF(ISNUMBER(SEARCH("TRITON",K1931)),"Surfactant",IF(ISNUMBER(SEARCH("DIMETHYLAMINE",K1931)),"Dimethylamine",IF(ISNUMBER(SEARCH("FLUAZINAN",K1931)),"Fluazinan","FIX IT")))</f>
        <v>Dimethylamine</v>
      </c>
      <c r="Q1931" t="str">
        <f>VLOOKUP(P1931,[1]Sheet1!$A$1:$C$40,2,FALSE)</f>
        <v>Not Identified</v>
      </c>
      <c r="R1931" t="str">
        <f>VLOOKUP(P1931,[1]Sheet1!$A$1:$C$40,3,FALSE)</f>
        <v>General Chemical</v>
      </c>
    </row>
    <row r="1932" spans="1:18" ht="22" customHeight="1" x14ac:dyDescent="0.3">
      <c r="A1932" s="5">
        <v>42489</v>
      </c>
      <c r="B1932" s="12" t="str">
        <f t="shared" si="508"/>
        <v>April, 2016</v>
      </c>
      <c r="C1932" s="12" t="str">
        <f t="shared" si="509"/>
        <v>April, 2016´</v>
      </c>
      <c r="D1932" s="6" t="s">
        <v>37</v>
      </c>
      <c r="E1932" s="13" t="s">
        <v>1941</v>
      </c>
      <c r="F1932" s="6" t="s">
        <v>20</v>
      </c>
      <c r="G1932" s="6" t="s">
        <v>80</v>
      </c>
      <c r="H1932" s="6" t="s">
        <v>81</v>
      </c>
      <c r="I1932" s="6" t="s">
        <v>21</v>
      </c>
      <c r="J1932" s="6" t="s">
        <v>137</v>
      </c>
      <c r="K1932" s="6" t="s">
        <v>1626</v>
      </c>
      <c r="L1932" s="7">
        <v>111400</v>
      </c>
      <c r="M1932" s="7">
        <v>111.4</v>
      </c>
      <c r="N1932" s="7">
        <v>221000</v>
      </c>
      <c r="O1932">
        <f t="shared" si="497"/>
        <v>1.9838420107719927</v>
      </c>
      <c r="P1932" t="str">
        <f t="shared" si="512"/>
        <v>Dimethylamine</v>
      </c>
      <c r="Q1932" t="str">
        <f>VLOOKUP(P1932,[1]Sheet1!$A$1:$C$40,2,FALSE)</f>
        <v>Not Identified</v>
      </c>
      <c r="R1932" t="str">
        <f>VLOOKUP(P1932,[1]Sheet1!$A$1:$C$40,3,FALSE)</f>
        <v>General Chemical</v>
      </c>
    </row>
    <row r="1933" spans="1:18" ht="22" customHeight="1" x14ac:dyDescent="0.3">
      <c r="A1933" s="2">
        <v>42489</v>
      </c>
      <c r="B1933" s="12" t="str">
        <f t="shared" si="508"/>
        <v>April, 2016</v>
      </c>
      <c r="C1933" s="12" t="str">
        <f t="shared" si="509"/>
        <v>April, 2016´</v>
      </c>
      <c r="D1933" s="3" t="s">
        <v>37</v>
      </c>
      <c r="E1933" s="9" t="s">
        <v>1941</v>
      </c>
      <c r="F1933" s="3" t="s">
        <v>20</v>
      </c>
      <c r="G1933" s="3" t="s">
        <v>579</v>
      </c>
      <c r="H1933" s="3" t="s">
        <v>28</v>
      </c>
      <c r="I1933" s="3" t="s">
        <v>21</v>
      </c>
      <c r="J1933" s="3" t="s">
        <v>29</v>
      </c>
      <c r="K1933" s="3" t="s">
        <v>1627</v>
      </c>
      <c r="L1933" s="4">
        <v>122760</v>
      </c>
      <c r="M1933" s="4">
        <v>122.76</v>
      </c>
      <c r="N1933" s="4">
        <v>2268000</v>
      </c>
      <c r="O1933">
        <f t="shared" si="497"/>
        <v>18.475073313782993</v>
      </c>
      <c r="P1933" t="str">
        <f t="shared" ref="P1933" si="513">IF(ISNUMBER(SEARCH("CLORPIRIFOS",K1933)),"Chlorpyrifos",IF(ISNUMBER(SEARCH("TEBUCONAZOLE",K1933)),"Tebuconazole",IF(ISNUMBER(SEARCH("ACID",K1933)),"2,4-Dichlorophenoxyacetic acid",IF(ISNUMBER(SEARCH("ACETAMIPRID",K1933)),"Acetamiprid",IF(ISNUMBER(SEARCH("NUFURON",K1933)),"Metsulfuron",IF(ISNUMBER(SEARCH("MONOISOPROPYLAMINE",K1933)),"Isopropylamine","FIX IT"))))))</f>
        <v>2,4-Dichlorophenoxyacetic acid</v>
      </c>
      <c r="Q1933" t="str">
        <f>VLOOKUP(P1933,[1]Sheet1!$A$1:$C$40,2,FALSE)</f>
        <v>2,4 D</v>
      </c>
      <c r="R1933" t="str">
        <f>VLOOKUP(P1933,[1]Sheet1!$A$1:$C$40,3,FALSE)</f>
        <v>Herbicide</v>
      </c>
    </row>
    <row r="1934" spans="1:18" ht="22" customHeight="1" x14ac:dyDescent="0.3">
      <c r="A1934" s="5">
        <v>42489</v>
      </c>
      <c r="B1934" s="12" t="str">
        <f t="shared" si="508"/>
        <v>April, 2016</v>
      </c>
      <c r="C1934" s="12" t="str">
        <f t="shared" si="509"/>
        <v>April, 2016´</v>
      </c>
      <c r="D1934" s="6" t="s">
        <v>37</v>
      </c>
      <c r="E1934" s="13" t="s">
        <v>1941</v>
      </c>
      <c r="F1934" s="6" t="s">
        <v>20</v>
      </c>
      <c r="G1934" s="6" t="s">
        <v>1407</v>
      </c>
      <c r="H1934" s="6" t="s">
        <v>1408</v>
      </c>
      <c r="I1934" s="6" t="s">
        <v>21</v>
      </c>
      <c r="J1934" s="6" t="s">
        <v>201</v>
      </c>
      <c r="K1934" s="6" t="s">
        <v>1628</v>
      </c>
      <c r="L1934" s="7">
        <v>21557</v>
      </c>
      <c r="M1934" s="7">
        <v>21.56</v>
      </c>
      <c r="N1934" s="7">
        <v>447000</v>
      </c>
      <c r="O1934">
        <f t="shared" si="497"/>
        <v>20.735723894790556</v>
      </c>
      <c r="P1934" t="str">
        <f t="shared" si="498"/>
        <v>Cyhalothrin</v>
      </c>
      <c r="Q1934" t="str">
        <f>VLOOKUP(P1934,[1]Sheet1!$A$1:$C$40,2,FALSE)</f>
        <v>Kaiso</v>
      </c>
      <c r="R1934" t="str">
        <f>VLOOKUP(P1934,[1]Sheet1!$A$1:$C$40,3,FALSE)</f>
        <v>Pesticide</v>
      </c>
    </row>
    <row r="1935" spans="1:18" ht="22" customHeight="1" x14ac:dyDescent="0.3">
      <c r="A1935" s="2">
        <v>42487</v>
      </c>
      <c r="B1935" s="12" t="str">
        <f t="shared" si="508"/>
        <v>April, 2016</v>
      </c>
      <c r="C1935" s="12" t="str">
        <f t="shared" si="509"/>
        <v>April, 2016´</v>
      </c>
      <c r="D1935" s="3" t="s">
        <v>37</v>
      </c>
      <c r="E1935" s="9" t="s">
        <v>1941</v>
      </c>
      <c r="F1935" s="3" t="s">
        <v>20</v>
      </c>
      <c r="G1935" s="3" t="s">
        <v>663</v>
      </c>
      <c r="H1935" s="3" t="s">
        <v>87</v>
      </c>
      <c r="I1935" s="3" t="s">
        <v>21</v>
      </c>
      <c r="J1935" s="3" t="s">
        <v>137</v>
      </c>
      <c r="K1935" s="3" t="s">
        <v>1629</v>
      </c>
      <c r="L1935" s="4">
        <v>96700</v>
      </c>
      <c r="M1935" s="4">
        <v>96.7</v>
      </c>
      <c r="N1935" s="4">
        <v>104000</v>
      </c>
      <c r="O1935">
        <f t="shared" si="497"/>
        <v>1.0754912099276113</v>
      </c>
      <c r="P1935" t="str">
        <f>IF(ISNUMBER(SEARCH("TRITON",K1935)),"Surfactant",IF(ISNUMBER(SEARCH("DIMETHYLAMINE",K1935)),"Dimethylamine",IF(ISNUMBER(SEARCH("FLUAZINAN",K1935)),"Fluazinan","FIX IT")))</f>
        <v>Dimethylamine</v>
      </c>
      <c r="Q1935" t="str">
        <f>VLOOKUP(P1935,[1]Sheet1!$A$1:$C$40,2,FALSE)</f>
        <v>Not Identified</v>
      </c>
      <c r="R1935" t="str">
        <f>VLOOKUP(P1935,[1]Sheet1!$A$1:$C$40,3,FALSE)</f>
        <v>General Chemical</v>
      </c>
    </row>
    <row r="1936" spans="1:18" ht="22" customHeight="1" x14ac:dyDescent="0.3">
      <c r="A1936" s="5">
        <v>42484</v>
      </c>
      <c r="B1936" s="12" t="str">
        <f t="shared" si="508"/>
        <v>April, 2016</v>
      </c>
      <c r="C1936" s="12" t="str">
        <f t="shared" si="509"/>
        <v>April, 2016´</v>
      </c>
      <c r="D1936" s="6" t="s">
        <v>37</v>
      </c>
      <c r="E1936" s="13" t="s">
        <v>1941</v>
      </c>
      <c r="F1936" s="7" t="s">
        <v>107</v>
      </c>
      <c r="G1936" s="6" t="s">
        <v>1050</v>
      </c>
      <c r="H1936" s="6" t="s">
        <v>14</v>
      </c>
      <c r="I1936" s="6" t="s">
        <v>15</v>
      </c>
      <c r="J1936" s="6" t="s">
        <v>18</v>
      </c>
      <c r="K1936" s="6" t="s">
        <v>1630</v>
      </c>
      <c r="L1936" s="7">
        <v>6960</v>
      </c>
      <c r="M1936" s="7">
        <v>6.96</v>
      </c>
      <c r="N1936" s="7">
        <v>32600</v>
      </c>
      <c r="O1936">
        <f t="shared" si="497"/>
        <v>4.6839080459770113</v>
      </c>
      <c r="P1936" t="str">
        <f t="shared" ref="P1936" si="514">IF(ISNUMBER(SEARCH("CLORPIRIFOS",K1936)),"Chlorpyrifos",IF(ISNUMBER(SEARCH("TEBUCONAZOLE",K1936)),"Tebuconazole",IF(ISNUMBER(SEARCH("ACID",K1936)),"2,4-Dichlorophenoxyacetic acid",IF(ISNUMBER(SEARCH("ACETAMIPRID",K1936)),"Acetamiprid",IF(ISNUMBER(SEARCH("NUFURON",K1936)),"Metsulfuron",IF(ISNUMBER(SEARCH("MONOISOPROPYLAMINE",K1936)),"Isopropylamine","FIX IT"))))))</f>
        <v>Metsulfuron</v>
      </c>
      <c r="Q1936" t="str">
        <f>VLOOKUP(P1936,[1]Sheet1!$A$1:$C$40,2,FALSE)</f>
        <v>Nufuron</v>
      </c>
      <c r="R1936" t="str">
        <f>VLOOKUP(P1936,[1]Sheet1!$A$1:$C$40,3,FALSE)</f>
        <v>Herbicide</v>
      </c>
    </row>
    <row r="1937" spans="1:18" ht="22" customHeight="1" x14ac:dyDescent="0.3">
      <c r="A1937" s="2">
        <v>42484</v>
      </c>
      <c r="B1937" s="12" t="str">
        <f t="shared" si="508"/>
        <v>April, 2016</v>
      </c>
      <c r="C1937" s="12" t="str">
        <f t="shared" si="509"/>
        <v>April, 2016´</v>
      </c>
      <c r="D1937" s="3" t="s">
        <v>37</v>
      </c>
      <c r="E1937" s="9" t="s">
        <v>1941</v>
      </c>
      <c r="F1937" s="3" t="s">
        <v>20</v>
      </c>
      <c r="G1937" s="3" t="s">
        <v>171</v>
      </c>
      <c r="H1937" s="3" t="s">
        <v>34</v>
      </c>
      <c r="I1937" s="3" t="s">
        <v>21</v>
      </c>
      <c r="J1937" s="3" t="s">
        <v>22</v>
      </c>
      <c r="K1937" s="3" t="s">
        <v>1584</v>
      </c>
      <c r="L1937" s="4">
        <v>20560</v>
      </c>
      <c r="M1937" s="4">
        <v>20.56</v>
      </c>
      <c r="N1937" s="4">
        <v>1669000</v>
      </c>
      <c r="O1937">
        <f t="shared" si="497"/>
        <v>81.177042801556425</v>
      </c>
      <c r="P1937" t="str">
        <f t="shared" si="498"/>
        <v>Picloram</v>
      </c>
      <c r="Q1937" t="str">
        <f>VLOOKUP(P1937,[1]Sheet1!$A$1:$C$40,2,FALSE)</f>
        <v>Not Identified</v>
      </c>
      <c r="R1937" t="str">
        <f>VLOOKUP(P1937,[1]Sheet1!$A$1:$C$40,3,FALSE)</f>
        <v>Herbicide</v>
      </c>
    </row>
    <row r="1938" spans="1:18" ht="22" customHeight="1" x14ac:dyDescent="0.3">
      <c r="A1938" s="5">
        <v>42484</v>
      </c>
      <c r="B1938" s="12" t="str">
        <f t="shared" si="508"/>
        <v>April, 2016</v>
      </c>
      <c r="C1938" s="12" t="str">
        <f t="shared" si="509"/>
        <v>April, 2016´</v>
      </c>
      <c r="D1938" s="6" t="s">
        <v>37</v>
      </c>
      <c r="E1938" s="13" t="s">
        <v>1941</v>
      </c>
      <c r="F1938" s="6" t="s">
        <v>20</v>
      </c>
      <c r="G1938" s="6" t="s">
        <v>171</v>
      </c>
      <c r="H1938" s="6" t="s">
        <v>34</v>
      </c>
      <c r="I1938" s="6" t="s">
        <v>21</v>
      </c>
      <c r="J1938" s="6" t="s">
        <v>22</v>
      </c>
      <c r="K1938" s="6" t="s">
        <v>1581</v>
      </c>
      <c r="L1938" s="7">
        <v>10280</v>
      </c>
      <c r="M1938" s="7">
        <v>10.28</v>
      </c>
      <c r="N1938" s="7">
        <v>834000</v>
      </c>
      <c r="O1938">
        <f t="shared" si="497"/>
        <v>81.128404669260703</v>
      </c>
      <c r="P1938" t="str">
        <f t="shared" si="498"/>
        <v>Picloram</v>
      </c>
      <c r="Q1938" t="str">
        <f>VLOOKUP(P1938,[1]Sheet1!$A$1:$C$40,2,FALSE)</f>
        <v>Not Identified</v>
      </c>
      <c r="R1938" t="str">
        <f>VLOOKUP(P1938,[1]Sheet1!$A$1:$C$40,3,FALSE)</f>
        <v>Herbicide</v>
      </c>
    </row>
    <row r="1939" spans="1:18" ht="22" customHeight="1" x14ac:dyDescent="0.3">
      <c r="A1939" s="2">
        <v>42480</v>
      </c>
      <c r="B1939" s="12" t="str">
        <f t="shared" si="508"/>
        <v>April, 2016</v>
      </c>
      <c r="C1939" s="12" t="str">
        <f t="shared" si="509"/>
        <v>April, 2016´</v>
      </c>
      <c r="D1939" s="3" t="s">
        <v>37</v>
      </c>
      <c r="E1939" s="9" t="s">
        <v>1941</v>
      </c>
      <c r="F1939" s="3" t="s">
        <v>20</v>
      </c>
      <c r="G1939" s="3" t="s">
        <v>1505</v>
      </c>
      <c r="H1939" s="3" t="s">
        <v>73</v>
      </c>
      <c r="I1939" s="3" t="s">
        <v>21</v>
      </c>
      <c r="J1939" s="3" t="s">
        <v>102</v>
      </c>
      <c r="K1939" s="3" t="s">
        <v>1631</v>
      </c>
      <c r="L1939" s="4">
        <v>14479</v>
      </c>
      <c r="M1939" s="4">
        <v>14.48</v>
      </c>
      <c r="N1939" s="4">
        <v>47900</v>
      </c>
      <c r="O1939">
        <f t="shared" si="497"/>
        <v>3.3082395193038194</v>
      </c>
      <c r="P1939" t="str">
        <f t="shared" ref="P1939:P1940" si="515">IF(ISNUMBER(SEARCH("CIPERMET",K1939)),"Cypermethrin",IF(ISNUMBER(SEARCH("MANFIL",K1939)),"Mancozeb",IF(ISNUMBER(SEARCH("ISOPROPYLAMINE",K1939)),"Isopropylamine",IF(ISNUMBER(SEARCH("CARBENDAZIN",K1939)),"Carbendazin",IF(ISNUMBER(SEARCH("CHLORPYRIFOS",K1939)),"Chlorpyrifos","FIX IT")))))</f>
        <v>Isopropylamine</v>
      </c>
      <c r="Q1939" t="str">
        <f>VLOOKUP(P1939,[1]Sheet1!$A$1:$C$40,2,FALSE)</f>
        <v>Not Identified</v>
      </c>
      <c r="R1939" t="str">
        <f>VLOOKUP(P1939,[1]Sheet1!$A$1:$C$40,3,FALSE)</f>
        <v>General Chemical</v>
      </c>
    </row>
    <row r="1940" spans="1:18" ht="22" customHeight="1" x14ac:dyDescent="0.3">
      <c r="A1940" s="5">
        <v>42480</v>
      </c>
      <c r="B1940" s="12" t="str">
        <f t="shared" si="508"/>
        <v>April, 2016</v>
      </c>
      <c r="C1940" s="12" t="str">
        <f t="shared" si="509"/>
        <v>April, 2016´</v>
      </c>
      <c r="D1940" s="6" t="s">
        <v>37</v>
      </c>
      <c r="E1940" s="13" t="s">
        <v>1941</v>
      </c>
      <c r="F1940" s="6" t="s">
        <v>20</v>
      </c>
      <c r="G1940" s="6" t="s">
        <v>1505</v>
      </c>
      <c r="H1940" s="6" t="s">
        <v>73</v>
      </c>
      <c r="I1940" s="6" t="s">
        <v>21</v>
      </c>
      <c r="J1940" s="6" t="s">
        <v>102</v>
      </c>
      <c r="K1940" s="6" t="s">
        <v>1632</v>
      </c>
      <c r="L1940" s="7">
        <v>101433</v>
      </c>
      <c r="M1940" s="7">
        <v>101.43</v>
      </c>
      <c r="N1940" s="7">
        <v>336000</v>
      </c>
      <c r="O1940">
        <f t="shared" si="497"/>
        <v>3.3125314246842743</v>
      </c>
      <c r="P1940" t="str">
        <f t="shared" si="515"/>
        <v>Isopropylamine</v>
      </c>
      <c r="Q1940" t="str">
        <f>VLOOKUP(P1940,[1]Sheet1!$A$1:$C$40,2,FALSE)</f>
        <v>Not Identified</v>
      </c>
      <c r="R1940" t="str">
        <f>VLOOKUP(P1940,[1]Sheet1!$A$1:$C$40,3,FALSE)</f>
        <v>General Chemical</v>
      </c>
    </row>
    <row r="1941" spans="1:18" ht="22" customHeight="1" x14ac:dyDescent="0.3">
      <c r="A1941" s="2">
        <v>42479</v>
      </c>
      <c r="B1941" s="12" t="str">
        <f t="shared" si="508"/>
        <v>April, 2016</v>
      </c>
      <c r="C1941" s="12" t="str">
        <f t="shared" si="509"/>
        <v>April, 2016´</v>
      </c>
      <c r="D1941" s="3" t="s">
        <v>37</v>
      </c>
      <c r="E1941" s="9" t="s">
        <v>1941</v>
      </c>
      <c r="F1941" s="4" t="s">
        <v>107</v>
      </c>
      <c r="G1941" s="3" t="s">
        <v>38</v>
      </c>
      <c r="H1941" s="3" t="s">
        <v>43</v>
      </c>
      <c r="I1941" s="3" t="s">
        <v>15</v>
      </c>
      <c r="J1941" s="3" t="s">
        <v>201</v>
      </c>
      <c r="K1941" s="3" t="s">
        <v>1633</v>
      </c>
      <c r="L1941" s="4">
        <v>9620</v>
      </c>
      <c r="M1941" s="4">
        <v>9.6199999999999992</v>
      </c>
      <c r="N1941" s="4">
        <v>200000</v>
      </c>
      <c r="O1941">
        <f t="shared" si="497"/>
        <v>20.79002079002079</v>
      </c>
      <c r="P1941" t="str">
        <f t="shared" si="498"/>
        <v>Imidacloprid</v>
      </c>
      <c r="Q1941" t="str">
        <f>VLOOKUP(P1941,[1]Sheet1!$A$1:$C$40,2,FALSE)</f>
        <v>Nuprid</v>
      </c>
      <c r="R1941" t="str">
        <f>VLOOKUP(P1941,[1]Sheet1!$A$1:$C$40,3,FALSE)</f>
        <v>Insecticide</v>
      </c>
    </row>
    <row r="1942" spans="1:18" ht="22" customHeight="1" x14ac:dyDescent="0.3">
      <c r="A1942" s="5">
        <v>42479</v>
      </c>
      <c r="B1942" s="12" t="str">
        <f t="shared" si="508"/>
        <v>April, 2016</v>
      </c>
      <c r="C1942" s="12" t="str">
        <f t="shared" si="509"/>
        <v>April, 2016´</v>
      </c>
      <c r="D1942" s="6" t="s">
        <v>37</v>
      </c>
      <c r="E1942" s="13" t="s">
        <v>1941</v>
      </c>
      <c r="F1942" s="7" t="s">
        <v>107</v>
      </c>
      <c r="G1942" s="6" t="s">
        <v>38</v>
      </c>
      <c r="H1942" s="6" t="s">
        <v>43</v>
      </c>
      <c r="I1942" s="6" t="s">
        <v>15</v>
      </c>
      <c r="J1942" s="6" t="s">
        <v>201</v>
      </c>
      <c r="K1942" s="6" t="s">
        <v>1634</v>
      </c>
      <c r="L1942" s="7">
        <v>48100</v>
      </c>
      <c r="M1942" s="7">
        <v>48.1</v>
      </c>
      <c r="N1942" s="7">
        <v>998000</v>
      </c>
      <c r="O1942">
        <f t="shared" si="497"/>
        <v>20.74844074844075</v>
      </c>
      <c r="P1942" t="str">
        <f t="shared" si="498"/>
        <v>Imidacloprid</v>
      </c>
      <c r="Q1942" t="str">
        <f>VLOOKUP(P1942,[1]Sheet1!$A$1:$C$40,2,FALSE)</f>
        <v>Nuprid</v>
      </c>
      <c r="R1942" t="str">
        <f>VLOOKUP(P1942,[1]Sheet1!$A$1:$C$40,3,FALSE)</f>
        <v>Insecticide</v>
      </c>
    </row>
    <row r="1943" spans="1:18" ht="22" customHeight="1" x14ac:dyDescent="0.3">
      <c r="A1943" s="2">
        <v>42477</v>
      </c>
      <c r="B1943" s="12" t="str">
        <f t="shared" si="508"/>
        <v>April, 2016</v>
      </c>
      <c r="C1943" s="12" t="str">
        <f t="shared" si="509"/>
        <v>April, 2016´</v>
      </c>
      <c r="D1943" s="3" t="s">
        <v>37</v>
      </c>
      <c r="E1943" s="9" t="s">
        <v>1941</v>
      </c>
      <c r="F1943" s="3" t="s">
        <v>20</v>
      </c>
      <c r="G1943" s="3" t="s">
        <v>1505</v>
      </c>
      <c r="H1943" s="3" t="s">
        <v>409</v>
      </c>
      <c r="I1943" s="3" t="s">
        <v>21</v>
      </c>
      <c r="J1943" s="3" t="s">
        <v>102</v>
      </c>
      <c r="K1943" s="3" t="s">
        <v>1635</v>
      </c>
      <c r="L1943" s="4">
        <v>120375</v>
      </c>
      <c r="M1943" s="4">
        <v>120.38</v>
      </c>
      <c r="N1943" s="4">
        <v>398000</v>
      </c>
      <c r="O1943">
        <f t="shared" si="497"/>
        <v>3.3063343717549327</v>
      </c>
      <c r="P1943" t="str">
        <f t="shared" ref="P1943" si="516">IF(ISNUMBER(SEARCH("CIPERMET",K1943)),"Cypermethrin",IF(ISNUMBER(SEARCH("MANFIL",K1943)),"Mancozeb",IF(ISNUMBER(SEARCH("ISOPROPYLAMINE",K1943)),"Isopropylamine",IF(ISNUMBER(SEARCH("CARBENDAZIN",K1943)),"Carbendazin",IF(ISNUMBER(SEARCH("CHLORPYRIFOS",K1943)),"Chlorpyrifos","FIX IT")))))</f>
        <v>Isopropylamine</v>
      </c>
      <c r="Q1943" t="str">
        <f>VLOOKUP(P1943,[1]Sheet1!$A$1:$C$40,2,FALSE)</f>
        <v>Not Identified</v>
      </c>
      <c r="R1943" t="str">
        <f>VLOOKUP(P1943,[1]Sheet1!$A$1:$C$40,3,FALSE)</f>
        <v>General Chemical</v>
      </c>
    </row>
    <row r="1944" spans="1:18" ht="22" customHeight="1" x14ac:dyDescent="0.3">
      <c r="A1944" s="5">
        <v>42476</v>
      </c>
      <c r="B1944" s="12" t="str">
        <f t="shared" si="508"/>
        <v>April, 2016</v>
      </c>
      <c r="C1944" s="12" t="str">
        <f t="shared" si="509"/>
        <v>April, 2016´</v>
      </c>
      <c r="D1944" s="6" t="s">
        <v>37</v>
      </c>
      <c r="E1944" s="13" t="s">
        <v>1941</v>
      </c>
      <c r="F1944" s="6" t="s">
        <v>20</v>
      </c>
      <c r="G1944" s="6" t="s">
        <v>792</v>
      </c>
      <c r="H1944" s="6" t="s">
        <v>14</v>
      </c>
      <c r="I1944" s="6" t="s">
        <v>21</v>
      </c>
      <c r="J1944" s="6" t="s">
        <v>643</v>
      </c>
      <c r="K1944" s="6" t="s">
        <v>1636</v>
      </c>
      <c r="L1944" s="7">
        <v>47376</v>
      </c>
      <c r="M1944" s="7">
        <v>47.38</v>
      </c>
      <c r="N1944" s="7">
        <v>288000</v>
      </c>
      <c r="O1944">
        <f t="shared" si="497"/>
        <v>6.0790273556231007</v>
      </c>
      <c r="P1944" s="11" t="s">
        <v>1926</v>
      </c>
      <c r="Q1944" t="str">
        <f>VLOOKUP(P1944,[1]Sheet1!$A$1:$C$40,2,FALSE)</f>
        <v>Not Identified</v>
      </c>
      <c r="R1944" t="str">
        <f>VLOOKUP(P1944,[1]Sheet1!$A$1:$C$40,3,FALSE)</f>
        <v>Insecticide</v>
      </c>
    </row>
    <row r="1945" spans="1:18" ht="22" customHeight="1" x14ac:dyDescent="0.3">
      <c r="A1945" s="2">
        <v>42474</v>
      </c>
      <c r="B1945" s="12" t="str">
        <f t="shared" si="508"/>
        <v>April, 2016</v>
      </c>
      <c r="C1945" s="12" t="str">
        <f t="shared" si="509"/>
        <v>April, 2016´</v>
      </c>
      <c r="D1945" s="3" t="s">
        <v>37</v>
      </c>
      <c r="E1945" s="9" t="s">
        <v>1941</v>
      </c>
      <c r="F1945" s="3" t="s">
        <v>20</v>
      </c>
      <c r="G1945" s="3" t="s">
        <v>579</v>
      </c>
      <c r="H1945" s="3" t="s">
        <v>28</v>
      </c>
      <c r="I1945" s="3" t="s">
        <v>21</v>
      </c>
      <c r="J1945" s="3" t="s">
        <v>29</v>
      </c>
      <c r="K1945" s="3" t="s">
        <v>548</v>
      </c>
      <c r="L1945" s="4">
        <v>122760</v>
      </c>
      <c r="M1945" s="4">
        <v>122.76</v>
      </c>
      <c r="N1945" s="4">
        <v>2268000</v>
      </c>
      <c r="O1945">
        <f t="shared" si="497"/>
        <v>18.475073313782993</v>
      </c>
      <c r="P1945" t="str">
        <f t="shared" ref="P1945:P1949" si="517">IF(ISNUMBER(SEARCH("CLORPIRIFOS",K1945)),"Chlorpyrifos",IF(ISNUMBER(SEARCH("TEBUCONAZOLE",K1945)),"Tebuconazole",IF(ISNUMBER(SEARCH("ACID",K1945)),"2,4-Dichlorophenoxyacetic acid",IF(ISNUMBER(SEARCH("ACETAMIPRID",K1945)),"Acetamiprid",IF(ISNUMBER(SEARCH("NUFURON",K1945)),"Metsulfuron",IF(ISNUMBER(SEARCH("MONOISOPROPYLAMINE",K1945)),"Isopropylamine","FIX IT"))))))</f>
        <v>2,4-Dichlorophenoxyacetic acid</v>
      </c>
      <c r="Q1945" t="str">
        <f>VLOOKUP(P1945,[1]Sheet1!$A$1:$C$40,2,FALSE)</f>
        <v>2,4 D</v>
      </c>
      <c r="R1945" t="str">
        <f>VLOOKUP(P1945,[1]Sheet1!$A$1:$C$40,3,FALSE)</f>
        <v>Herbicide</v>
      </c>
    </row>
    <row r="1946" spans="1:18" ht="22" customHeight="1" x14ac:dyDescent="0.3">
      <c r="A1946" s="5">
        <v>42473</v>
      </c>
      <c r="B1946" s="12" t="str">
        <f t="shared" si="508"/>
        <v>April, 2016</v>
      </c>
      <c r="C1946" s="12" t="str">
        <f t="shared" si="509"/>
        <v>April, 2016´</v>
      </c>
      <c r="D1946" s="6" t="s">
        <v>37</v>
      </c>
      <c r="E1946" s="13" t="s">
        <v>1941</v>
      </c>
      <c r="F1946" s="6" t="s">
        <v>20</v>
      </c>
      <c r="G1946" s="6" t="s">
        <v>1505</v>
      </c>
      <c r="H1946" s="6" t="s">
        <v>73</v>
      </c>
      <c r="I1946" s="6" t="s">
        <v>21</v>
      </c>
      <c r="J1946" s="6" t="s">
        <v>102</v>
      </c>
      <c r="K1946" s="6" t="s">
        <v>1637</v>
      </c>
      <c r="L1946" s="7">
        <v>86772</v>
      </c>
      <c r="M1946" s="7">
        <v>86.77</v>
      </c>
      <c r="N1946" s="7">
        <v>287000</v>
      </c>
      <c r="O1946">
        <f t="shared" si="497"/>
        <v>3.3075185543723782</v>
      </c>
      <c r="P1946" t="str">
        <f>IF(ISNUMBER(SEARCH("CIPERMET",K1946)),"Cypermethrin",IF(ISNUMBER(SEARCH("MANFIL",K1946)),"Mancozeb",IF(ISNUMBER(SEARCH("ISOPROPYLAMINE",K1946)),"Isopropylamine",IF(ISNUMBER(SEARCH("CARBENDAZIN",K1946)),"Carbendazin",IF(ISNUMBER(SEARCH("CHLORPYRIFOS",K1946)),"Chlorpyrifos","FIX IT")))))</f>
        <v>Isopropylamine</v>
      </c>
      <c r="Q1946" t="str">
        <f>VLOOKUP(P1946,[1]Sheet1!$A$1:$C$40,2,FALSE)</f>
        <v>Not Identified</v>
      </c>
      <c r="R1946" t="str">
        <f>VLOOKUP(P1946,[1]Sheet1!$A$1:$C$40,3,FALSE)</f>
        <v>General Chemical</v>
      </c>
    </row>
    <row r="1947" spans="1:18" ht="22" customHeight="1" x14ac:dyDescent="0.3">
      <c r="A1947" s="2">
        <v>42467</v>
      </c>
      <c r="B1947" s="12" t="str">
        <f t="shared" si="508"/>
        <v>April, 2016</v>
      </c>
      <c r="C1947" s="12" t="str">
        <f t="shared" si="509"/>
        <v>April, 2016´</v>
      </c>
      <c r="D1947" s="3" t="s">
        <v>37</v>
      </c>
      <c r="E1947" s="9" t="s">
        <v>1941</v>
      </c>
      <c r="F1947" s="3" t="s">
        <v>20</v>
      </c>
      <c r="G1947" s="3" t="s">
        <v>579</v>
      </c>
      <c r="H1947" s="3" t="s">
        <v>28</v>
      </c>
      <c r="I1947" s="3" t="s">
        <v>21</v>
      </c>
      <c r="J1947" s="3" t="s">
        <v>29</v>
      </c>
      <c r="K1947" s="3" t="s">
        <v>1638</v>
      </c>
      <c r="L1947" s="4">
        <v>122760</v>
      </c>
      <c r="M1947" s="4">
        <v>122.76</v>
      </c>
      <c r="N1947" s="4">
        <v>2268000</v>
      </c>
      <c r="O1947">
        <f t="shared" si="497"/>
        <v>18.475073313782993</v>
      </c>
      <c r="P1947" t="str">
        <f t="shared" si="517"/>
        <v>2,4-Dichlorophenoxyacetic acid</v>
      </c>
      <c r="Q1947" t="str">
        <f>VLOOKUP(P1947,[1]Sheet1!$A$1:$C$40,2,FALSE)</f>
        <v>2,4 D</v>
      </c>
      <c r="R1947" t="str">
        <f>VLOOKUP(P1947,[1]Sheet1!$A$1:$C$40,3,FALSE)</f>
        <v>Herbicide</v>
      </c>
    </row>
    <row r="1948" spans="1:18" ht="22" customHeight="1" x14ac:dyDescent="0.3">
      <c r="A1948" s="5">
        <v>42466</v>
      </c>
      <c r="B1948" s="12" t="str">
        <f t="shared" si="508"/>
        <v>April, 2016</v>
      </c>
      <c r="C1948" s="12" t="str">
        <f t="shared" si="509"/>
        <v>April, 2016´</v>
      </c>
      <c r="D1948" s="6" t="s">
        <v>37</v>
      </c>
      <c r="E1948" s="13" t="s">
        <v>1941</v>
      </c>
      <c r="F1948" s="6" t="s">
        <v>20</v>
      </c>
      <c r="G1948" s="6" t="s">
        <v>1505</v>
      </c>
      <c r="H1948" s="6" t="s">
        <v>73</v>
      </c>
      <c r="I1948" s="6" t="s">
        <v>21</v>
      </c>
      <c r="J1948" s="6" t="s">
        <v>102</v>
      </c>
      <c r="K1948" s="6" t="s">
        <v>1618</v>
      </c>
      <c r="L1948" s="7">
        <v>101396</v>
      </c>
      <c r="M1948" s="7">
        <v>101.4</v>
      </c>
      <c r="N1948" s="7">
        <v>336000</v>
      </c>
      <c r="O1948">
        <f t="shared" ref="O1948:O2010" si="518">N1948/L1948</f>
        <v>3.3137401869896248</v>
      </c>
      <c r="P1948" t="str">
        <f t="shared" si="517"/>
        <v>Isopropylamine</v>
      </c>
      <c r="Q1948" t="str">
        <f>VLOOKUP(P1948,[1]Sheet1!$A$1:$C$40,2,FALSE)</f>
        <v>Not Identified</v>
      </c>
      <c r="R1948" t="str">
        <f>VLOOKUP(P1948,[1]Sheet1!$A$1:$C$40,3,FALSE)</f>
        <v>General Chemical</v>
      </c>
    </row>
    <row r="1949" spans="1:18" ht="22" customHeight="1" x14ac:dyDescent="0.3">
      <c r="A1949" s="2">
        <v>42466</v>
      </c>
      <c r="B1949" s="12" t="str">
        <f t="shared" si="508"/>
        <v>April, 2016</v>
      </c>
      <c r="C1949" s="12" t="str">
        <f t="shared" si="509"/>
        <v>April, 2016´</v>
      </c>
      <c r="D1949" s="3" t="s">
        <v>37</v>
      </c>
      <c r="E1949" s="9" t="s">
        <v>1941</v>
      </c>
      <c r="F1949" s="3" t="s">
        <v>20</v>
      </c>
      <c r="G1949" s="3" t="s">
        <v>1505</v>
      </c>
      <c r="H1949" s="3" t="s">
        <v>73</v>
      </c>
      <c r="I1949" s="3" t="s">
        <v>21</v>
      </c>
      <c r="J1949" s="3" t="s">
        <v>102</v>
      </c>
      <c r="K1949" s="3" t="s">
        <v>1618</v>
      </c>
      <c r="L1949" s="4">
        <v>101276</v>
      </c>
      <c r="M1949" s="4">
        <v>101.28</v>
      </c>
      <c r="N1949" s="4">
        <v>335000</v>
      </c>
      <c r="O1949">
        <f t="shared" si="518"/>
        <v>3.307792566847032</v>
      </c>
      <c r="P1949" t="str">
        <f t="shared" si="517"/>
        <v>Isopropylamine</v>
      </c>
      <c r="Q1949" t="str">
        <f>VLOOKUP(P1949,[1]Sheet1!$A$1:$C$40,2,FALSE)</f>
        <v>Not Identified</v>
      </c>
      <c r="R1949" t="str">
        <f>VLOOKUP(P1949,[1]Sheet1!$A$1:$C$40,3,FALSE)</f>
        <v>General Chemical</v>
      </c>
    </row>
    <row r="1950" spans="1:18" ht="22" customHeight="1" x14ac:dyDescent="0.3">
      <c r="A1950" s="5">
        <v>42464</v>
      </c>
      <c r="B1950" s="12" t="str">
        <f t="shared" si="508"/>
        <v>April, 2016</v>
      </c>
      <c r="C1950" s="12" t="str">
        <f t="shared" si="509"/>
        <v>April, 2016´</v>
      </c>
      <c r="D1950" s="6" t="s">
        <v>37</v>
      </c>
      <c r="E1950" s="13" t="s">
        <v>1941</v>
      </c>
      <c r="F1950" s="6" t="s">
        <v>1396</v>
      </c>
      <c r="G1950" s="6" t="s">
        <v>38</v>
      </c>
      <c r="H1950" s="6" t="s">
        <v>43</v>
      </c>
      <c r="I1950" s="6" t="s">
        <v>15</v>
      </c>
      <c r="J1950" s="6" t="s">
        <v>201</v>
      </c>
      <c r="K1950" s="6" t="s">
        <v>1639</v>
      </c>
      <c r="L1950" s="7">
        <v>28860</v>
      </c>
      <c r="M1950" s="7">
        <v>28.86</v>
      </c>
      <c r="N1950" s="7">
        <v>599000</v>
      </c>
      <c r="O1950">
        <f t="shared" si="518"/>
        <v>20.755370755370755</v>
      </c>
      <c r="P1950" t="str">
        <f t="shared" ref="P1950:P2004" si="519">IF(ISNUMBER(SEARCH("IMAZETHAPYR",K1950)),"Imazethapyr",IF(ISNUMBER(SEARCH("NIPPON 40",K1950)),"Nicosulfuron",IF(ISNUMBER(SEARCH("PICLORAM",K1950)),"Picloram",IF(ISNUMBER(SEARCH("GLYPHOSATE",K1950)),"Glyphosate",IF(ISNUMBER(SEARCH("FLUTRIAFOL",K1950)),"Flutriafol",IF(ISNUMBER(SEARCH("IMIDACLOPRID",K1950)),"Imidacloprid",IF(ISNUMBER(SEARCH("CYHALOTHRIN",K1950)),"Cyhalothrin","FIX IT")))))))</f>
        <v>Imidacloprid</v>
      </c>
      <c r="Q1950" t="str">
        <f>VLOOKUP(P1950,[1]Sheet1!$A$1:$C$40,2,FALSE)</f>
        <v>Nuprid</v>
      </c>
      <c r="R1950" t="str">
        <f>VLOOKUP(P1950,[1]Sheet1!$A$1:$C$40,3,FALSE)</f>
        <v>Insecticide</v>
      </c>
    </row>
    <row r="1951" spans="1:18" ht="22" customHeight="1" x14ac:dyDescent="0.3">
      <c r="A1951" s="2">
        <v>42463</v>
      </c>
      <c r="B1951" s="12" t="str">
        <f t="shared" si="508"/>
        <v>April, 2016</v>
      </c>
      <c r="C1951" s="12" t="str">
        <f t="shared" si="509"/>
        <v>April, 2016´</v>
      </c>
      <c r="D1951" s="3" t="s">
        <v>37</v>
      </c>
      <c r="E1951" s="9" t="s">
        <v>1941</v>
      </c>
      <c r="F1951" s="3" t="s">
        <v>20</v>
      </c>
      <c r="G1951" s="3" t="s">
        <v>449</v>
      </c>
      <c r="H1951" s="3" t="s">
        <v>73</v>
      </c>
      <c r="I1951" s="3" t="s">
        <v>21</v>
      </c>
      <c r="J1951" s="3" t="s">
        <v>1308</v>
      </c>
      <c r="K1951" s="3" t="s">
        <v>1640</v>
      </c>
      <c r="L1951" s="4">
        <v>79823</v>
      </c>
      <c r="M1951" s="4">
        <v>79.819999999999993</v>
      </c>
      <c r="N1951" s="4">
        <v>69600</v>
      </c>
      <c r="O1951">
        <f t="shared" si="518"/>
        <v>0.87192914322939508</v>
      </c>
      <c r="P1951" s="11" t="s">
        <v>1933</v>
      </c>
      <c r="Q1951" t="str">
        <f>VLOOKUP(P1951,[1]Sheet1!$A$1:$C$40,2,FALSE)</f>
        <v>Not Identified</v>
      </c>
      <c r="R1951" t="str">
        <f>VLOOKUP(P1951,[1]Sheet1!$A$1:$C$40,3,FALSE)</f>
        <v>General Chemical</v>
      </c>
    </row>
    <row r="1952" spans="1:18" ht="22" customHeight="1" x14ac:dyDescent="0.3">
      <c r="A1952" s="5">
        <v>42460</v>
      </c>
      <c r="B1952" s="12" t="str">
        <f t="shared" si="508"/>
        <v>March, 2016</v>
      </c>
      <c r="C1952" s="12" t="str">
        <f t="shared" si="509"/>
        <v>March, 2016´</v>
      </c>
      <c r="D1952" s="6" t="s">
        <v>37</v>
      </c>
      <c r="E1952" s="13" t="s">
        <v>1941</v>
      </c>
      <c r="F1952" s="6" t="s">
        <v>20</v>
      </c>
      <c r="G1952" s="6" t="s">
        <v>579</v>
      </c>
      <c r="H1952" s="6" t="s">
        <v>28</v>
      </c>
      <c r="I1952" s="6" t="s">
        <v>21</v>
      </c>
      <c r="J1952" s="6" t="s">
        <v>29</v>
      </c>
      <c r="K1952" s="6" t="s">
        <v>1641</v>
      </c>
      <c r="L1952" s="7">
        <v>163679.99</v>
      </c>
      <c r="M1952" s="7">
        <v>163.68</v>
      </c>
      <c r="N1952" s="7">
        <v>3053000</v>
      </c>
      <c r="O1952">
        <f t="shared" si="518"/>
        <v>18.65224942890087</v>
      </c>
      <c r="P1952" t="str">
        <f t="shared" ref="P1952:P1958" si="520">IF(ISNUMBER(SEARCH("CLORPIRIFOS",K1952)),"Chlorpyrifos",IF(ISNUMBER(SEARCH("TEBUCONAZOLE",K1952)),"Tebuconazole",IF(ISNUMBER(SEARCH("ACID",K1952)),"2,4-Dichlorophenoxyacetic acid",IF(ISNUMBER(SEARCH("ACETAMIPRID",K1952)),"Acetamiprid",IF(ISNUMBER(SEARCH("NUFURON",K1952)),"Metsulfuron",IF(ISNUMBER(SEARCH("MONOISOPROPYLAMINE",K1952)),"Isopropylamine","FIX IT"))))))</f>
        <v>2,4-Dichlorophenoxyacetic acid</v>
      </c>
      <c r="Q1952" t="str">
        <f>VLOOKUP(P1952,[1]Sheet1!$A$1:$C$40,2,FALSE)</f>
        <v>2,4 D</v>
      </c>
      <c r="R1952" t="str">
        <f>VLOOKUP(P1952,[1]Sheet1!$A$1:$C$40,3,FALSE)</f>
        <v>Herbicide</v>
      </c>
    </row>
    <row r="1953" spans="1:18" ht="22" customHeight="1" x14ac:dyDescent="0.3">
      <c r="A1953" s="2">
        <v>42460</v>
      </c>
      <c r="B1953" s="12" t="str">
        <f t="shared" si="508"/>
        <v>March, 2016</v>
      </c>
      <c r="C1953" s="12" t="str">
        <f t="shared" si="509"/>
        <v>March, 2016´</v>
      </c>
      <c r="D1953" s="3" t="s">
        <v>37</v>
      </c>
      <c r="E1953" s="9" t="s">
        <v>1941</v>
      </c>
      <c r="F1953" s="3" t="s">
        <v>20</v>
      </c>
      <c r="G1953" s="3" t="s">
        <v>1642</v>
      </c>
      <c r="H1953" s="3" t="s">
        <v>1095</v>
      </c>
      <c r="I1953" s="3" t="s">
        <v>21</v>
      </c>
      <c r="J1953" s="3" t="s">
        <v>298</v>
      </c>
      <c r="K1953" s="3" t="s">
        <v>1643</v>
      </c>
      <c r="L1953" s="4">
        <v>122000</v>
      </c>
      <c r="M1953" s="4">
        <v>122</v>
      </c>
      <c r="N1953" s="3" t="s">
        <v>107</v>
      </c>
      <c r="O1953" t="e">
        <f t="shared" si="518"/>
        <v>#VALUE!</v>
      </c>
      <c r="P1953" t="str">
        <f t="shared" si="520"/>
        <v>2,4-Dichlorophenoxyacetic acid</v>
      </c>
      <c r="Q1953" t="str">
        <f>VLOOKUP(P1953,[1]Sheet1!$A$1:$C$40,2,FALSE)</f>
        <v>2,4 D</v>
      </c>
      <c r="R1953" t="str">
        <f>VLOOKUP(P1953,[1]Sheet1!$A$1:$C$40,3,FALSE)</f>
        <v>Herbicide</v>
      </c>
    </row>
    <row r="1954" spans="1:18" ht="22" customHeight="1" x14ac:dyDescent="0.3">
      <c r="A1954" s="5">
        <v>42457</v>
      </c>
      <c r="B1954" s="12" t="str">
        <f t="shared" si="508"/>
        <v>March, 2016</v>
      </c>
      <c r="C1954" s="12" t="str">
        <f t="shared" si="509"/>
        <v>March, 2016´</v>
      </c>
      <c r="D1954" s="6" t="s">
        <v>37</v>
      </c>
      <c r="E1954" s="13" t="s">
        <v>1941</v>
      </c>
      <c r="F1954" s="6" t="s">
        <v>20</v>
      </c>
      <c r="G1954" s="6" t="s">
        <v>1505</v>
      </c>
      <c r="H1954" s="6" t="s">
        <v>409</v>
      </c>
      <c r="I1954" s="6" t="s">
        <v>21</v>
      </c>
      <c r="J1954" s="6" t="s">
        <v>102</v>
      </c>
      <c r="K1954" s="6" t="s">
        <v>1644</v>
      </c>
      <c r="L1954" s="7">
        <v>105161</v>
      </c>
      <c r="M1954" s="7">
        <v>105.16</v>
      </c>
      <c r="N1954" s="7">
        <v>343000</v>
      </c>
      <c r="O1954">
        <f t="shared" si="518"/>
        <v>3.2616654463156491</v>
      </c>
      <c r="P1954" t="str">
        <f t="shared" ref="P1954" si="521">IF(ISNUMBER(SEARCH("CIPERMET",K1954)),"Cypermethrin",IF(ISNUMBER(SEARCH("MANFIL",K1954)),"Mancozeb",IF(ISNUMBER(SEARCH("ISOPROPYLAMINE",K1954)),"Isopropylamine",IF(ISNUMBER(SEARCH("CARBENDAZIN",K1954)),"Carbendazin",IF(ISNUMBER(SEARCH("CHLORPYRIFOS",K1954)),"Chlorpyrifos","FIX IT")))))</f>
        <v>Isopropylamine</v>
      </c>
      <c r="Q1954" t="str">
        <f>VLOOKUP(P1954,[1]Sheet1!$A$1:$C$40,2,FALSE)</f>
        <v>Not Identified</v>
      </c>
      <c r="R1954" t="str">
        <f>VLOOKUP(P1954,[1]Sheet1!$A$1:$C$40,3,FALSE)</f>
        <v>General Chemical</v>
      </c>
    </row>
    <row r="1955" spans="1:18" ht="22" customHeight="1" x14ac:dyDescent="0.3">
      <c r="A1955" s="2">
        <v>42456</v>
      </c>
      <c r="B1955" s="12" t="str">
        <f t="shared" si="508"/>
        <v>March, 2016</v>
      </c>
      <c r="C1955" s="12" t="str">
        <f t="shared" si="509"/>
        <v>March, 2016´</v>
      </c>
      <c r="D1955" s="3" t="s">
        <v>37</v>
      </c>
      <c r="E1955" s="9" t="s">
        <v>1941</v>
      </c>
      <c r="F1955" s="3" t="s">
        <v>20</v>
      </c>
      <c r="G1955" s="3" t="s">
        <v>498</v>
      </c>
      <c r="H1955" s="3" t="s">
        <v>1645</v>
      </c>
      <c r="I1955" s="3" t="s">
        <v>15</v>
      </c>
      <c r="J1955" s="3" t="s">
        <v>190</v>
      </c>
      <c r="K1955" s="3" t="s">
        <v>1646</v>
      </c>
      <c r="L1955" s="4">
        <v>8925</v>
      </c>
      <c r="M1955" s="4">
        <v>8.93</v>
      </c>
      <c r="N1955" s="4">
        <v>61800</v>
      </c>
      <c r="O1955">
        <f t="shared" si="518"/>
        <v>6.9243697478991599</v>
      </c>
      <c r="P1955" s="11" t="s">
        <v>1919</v>
      </c>
      <c r="Q1955" t="str">
        <f>VLOOKUP(P1955,[1]Sheet1!$A$1:$C$40,2,FALSE)</f>
        <v>Not Identified</v>
      </c>
      <c r="R1955" t="str">
        <f>VLOOKUP(P1955,[1]Sheet1!$A$1:$C$40,3,FALSE)</f>
        <v>Herbicide</v>
      </c>
    </row>
    <row r="1956" spans="1:18" ht="22" customHeight="1" x14ac:dyDescent="0.3">
      <c r="A1956" s="5">
        <v>42454</v>
      </c>
      <c r="B1956" s="12" t="str">
        <f t="shared" si="508"/>
        <v>March, 2016</v>
      </c>
      <c r="C1956" s="12" t="str">
        <f t="shared" si="509"/>
        <v>March, 2016´</v>
      </c>
      <c r="D1956" s="6" t="s">
        <v>37</v>
      </c>
      <c r="E1956" s="13" t="s">
        <v>1941</v>
      </c>
      <c r="F1956" s="6" t="s">
        <v>20</v>
      </c>
      <c r="G1956" s="6" t="s">
        <v>42</v>
      </c>
      <c r="H1956" s="6" t="s">
        <v>104</v>
      </c>
      <c r="I1956" s="6" t="s">
        <v>21</v>
      </c>
      <c r="J1956" s="6" t="s">
        <v>165</v>
      </c>
      <c r="K1956" s="6" t="s">
        <v>1624</v>
      </c>
      <c r="L1956" s="7">
        <v>39520</v>
      </c>
      <c r="M1956" s="7">
        <v>39.520000000000003</v>
      </c>
      <c r="N1956" s="7">
        <v>400000</v>
      </c>
      <c r="O1956">
        <f t="shared" si="518"/>
        <v>10.121457489878543</v>
      </c>
      <c r="P1956" t="str">
        <f t="shared" ref="P1956" si="522">IF(ISNUMBER(SEARCH("FLUAZINAN",K1956)),"Fluazinan",IF(ISNUMBER(SEARCH("CYPERMETHRIN",K1956)),"Cypermethrin",IF(ISNUMBER(SEARCH("IMAZETAPIR",K1956)),"Imazetapyr",IF(ISNUMBER(SEARCH("FIPRONIL",K1956)),"Fipronil","FIX IT"))))</f>
        <v>Cypermethrin</v>
      </c>
      <c r="Q1956" t="str">
        <f>VLOOKUP(P1956,[1]Sheet1!$A$1:$C$40,2,FALSE)</f>
        <v>Not Identified</v>
      </c>
      <c r="R1956" t="str">
        <f>VLOOKUP(P1956,[1]Sheet1!$A$1:$C$40,3,FALSE)</f>
        <v>Insecticide</v>
      </c>
    </row>
    <row r="1957" spans="1:18" ht="22" customHeight="1" x14ac:dyDescent="0.3">
      <c r="A1957" s="2">
        <v>42453</v>
      </c>
      <c r="B1957" s="12" t="str">
        <f t="shared" si="508"/>
        <v>March, 2016</v>
      </c>
      <c r="C1957" s="12" t="str">
        <f t="shared" si="509"/>
        <v>March, 2016´</v>
      </c>
      <c r="D1957" s="3" t="s">
        <v>37</v>
      </c>
      <c r="E1957" s="9" t="s">
        <v>1941</v>
      </c>
      <c r="F1957" s="3" t="s">
        <v>20</v>
      </c>
      <c r="G1957" s="3" t="s">
        <v>579</v>
      </c>
      <c r="H1957" s="3" t="s">
        <v>28</v>
      </c>
      <c r="I1957" s="3" t="s">
        <v>21</v>
      </c>
      <c r="J1957" s="3" t="s">
        <v>29</v>
      </c>
      <c r="K1957" s="3" t="s">
        <v>1525</v>
      </c>
      <c r="L1957" s="4">
        <v>163679.99</v>
      </c>
      <c r="M1957" s="4">
        <v>163.68</v>
      </c>
      <c r="N1957" s="4">
        <v>3053000</v>
      </c>
      <c r="O1957">
        <f t="shared" si="518"/>
        <v>18.65224942890087</v>
      </c>
      <c r="P1957" t="str">
        <f t="shared" si="520"/>
        <v>2,4-Dichlorophenoxyacetic acid</v>
      </c>
      <c r="Q1957" t="str">
        <f>VLOOKUP(P1957,[1]Sheet1!$A$1:$C$40,2,FALSE)</f>
        <v>2,4 D</v>
      </c>
      <c r="R1957" t="str">
        <f>VLOOKUP(P1957,[1]Sheet1!$A$1:$C$40,3,FALSE)</f>
        <v>Herbicide</v>
      </c>
    </row>
    <row r="1958" spans="1:18" ht="22" customHeight="1" x14ac:dyDescent="0.3">
      <c r="A1958" s="5">
        <v>42444</v>
      </c>
      <c r="B1958" s="12" t="str">
        <f t="shared" si="508"/>
        <v>March, 2016</v>
      </c>
      <c r="C1958" s="12" t="str">
        <f t="shared" si="509"/>
        <v>March, 2016´</v>
      </c>
      <c r="D1958" s="6" t="s">
        <v>37</v>
      </c>
      <c r="E1958" s="13" t="s">
        <v>1941</v>
      </c>
      <c r="F1958" s="6" t="s">
        <v>20</v>
      </c>
      <c r="G1958" s="6" t="s">
        <v>42</v>
      </c>
      <c r="H1958" s="6" t="s">
        <v>43</v>
      </c>
      <c r="I1958" s="6" t="s">
        <v>21</v>
      </c>
      <c r="J1958" s="6" t="s">
        <v>44</v>
      </c>
      <c r="K1958" s="6" t="s">
        <v>1647</v>
      </c>
      <c r="L1958" s="7">
        <v>103798</v>
      </c>
      <c r="M1958" s="7">
        <v>103.8</v>
      </c>
      <c r="N1958" s="7">
        <v>2630000</v>
      </c>
      <c r="O1958">
        <f t="shared" si="518"/>
        <v>25.337675099712904</v>
      </c>
      <c r="P1958" t="str">
        <f t="shared" si="520"/>
        <v>Chlorpyrifos</v>
      </c>
      <c r="Q1958" t="str">
        <f>VLOOKUP(P1958,[1]Sheet1!$A$1:$C$40,2,FALSE)</f>
        <v>Agripec</v>
      </c>
      <c r="R1958" t="str">
        <f>VLOOKUP(P1958,[1]Sheet1!$A$1:$C$40,3,FALSE)</f>
        <v>Pesticide</v>
      </c>
    </row>
    <row r="1959" spans="1:18" ht="22" customHeight="1" x14ac:dyDescent="0.3">
      <c r="A1959" s="2">
        <v>42440</v>
      </c>
      <c r="B1959" s="12" t="str">
        <f t="shared" si="508"/>
        <v>March, 2016</v>
      </c>
      <c r="C1959" s="12" t="str">
        <f t="shared" si="509"/>
        <v>March, 2016´</v>
      </c>
      <c r="D1959" s="3" t="s">
        <v>37</v>
      </c>
      <c r="E1959" s="9" t="s">
        <v>1941</v>
      </c>
      <c r="F1959" s="3" t="s">
        <v>20</v>
      </c>
      <c r="G1959" s="3" t="s">
        <v>171</v>
      </c>
      <c r="H1959" s="3" t="s">
        <v>34</v>
      </c>
      <c r="I1959" s="3" t="s">
        <v>21</v>
      </c>
      <c r="J1959" s="3" t="s">
        <v>201</v>
      </c>
      <c r="K1959" s="3" t="s">
        <v>1648</v>
      </c>
      <c r="L1959" s="4">
        <v>14050</v>
      </c>
      <c r="M1959" s="4">
        <v>14.05</v>
      </c>
      <c r="N1959" s="4">
        <v>292000</v>
      </c>
      <c r="O1959">
        <f t="shared" si="518"/>
        <v>20.782918149466191</v>
      </c>
      <c r="P1959" t="str">
        <f t="shared" si="519"/>
        <v>Imidacloprid</v>
      </c>
      <c r="Q1959" t="str">
        <f>VLOOKUP(P1959,[1]Sheet1!$A$1:$C$40,2,FALSE)</f>
        <v>Nuprid</v>
      </c>
      <c r="R1959" t="str">
        <f>VLOOKUP(P1959,[1]Sheet1!$A$1:$C$40,3,FALSE)</f>
        <v>Insecticide</v>
      </c>
    </row>
    <row r="1960" spans="1:18" ht="22" customHeight="1" x14ac:dyDescent="0.3">
      <c r="A1960" s="5">
        <v>42439</v>
      </c>
      <c r="B1960" s="12" t="str">
        <f t="shared" si="508"/>
        <v>March, 2016</v>
      </c>
      <c r="C1960" s="12" t="str">
        <f t="shared" si="509"/>
        <v>March, 2016´</v>
      </c>
      <c r="D1960" s="6" t="s">
        <v>37</v>
      </c>
      <c r="E1960" s="13" t="s">
        <v>1941</v>
      </c>
      <c r="F1960" s="6" t="s">
        <v>20</v>
      </c>
      <c r="G1960" s="6" t="s">
        <v>967</v>
      </c>
      <c r="H1960" s="6" t="s">
        <v>968</v>
      </c>
      <c r="I1960" s="6" t="s">
        <v>812</v>
      </c>
      <c r="J1960" s="6" t="s">
        <v>969</v>
      </c>
      <c r="K1960" s="6" t="s">
        <v>1649</v>
      </c>
      <c r="L1960" s="7">
        <v>17337</v>
      </c>
      <c r="M1960" s="7">
        <v>17.34</v>
      </c>
      <c r="N1960" s="7">
        <v>69500</v>
      </c>
      <c r="O1960">
        <f t="shared" si="518"/>
        <v>4.0087673761319724</v>
      </c>
      <c r="P1960" s="11" t="s">
        <v>1928</v>
      </c>
      <c r="Q1960" t="str">
        <f>VLOOKUP(P1960,[1]Sheet1!$A$1:$C$40,2,FALSE)</f>
        <v>Not Identified</v>
      </c>
      <c r="R1960" t="str">
        <f>VLOOKUP(P1960,[1]Sheet1!$A$1:$C$40,3,FALSE)</f>
        <v>General Chemical</v>
      </c>
    </row>
    <row r="1961" spans="1:18" ht="22" customHeight="1" x14ac:dyDescent="0.3">
      <c r="A1961" s="2">
        <v>42435</v>
      </c>
      <c r="B1961" s="12" t="str">
        <f t="shared" si="508"/>
        <v>March, 2016</v>
      </c>
      <c r="C1961" s="12" t="str">
        <f t="shared" si="509"/>
        <v>March, 2016´</v>
      </c>
      <c r="D1961" s="3" t="s">
        <v>37</v>
      </c>
      <c r="E1961" s="9" t="s">
        <v>1941</v>
      </c>
      <c r="F1961" s="3" t="s">
        <v>20</v>
      </c>
      <c r="G1961" s="3" t="s">
        <v>171</v>
      </c>
      <c r="H1961" s="3" t="s">
        <v>34</v>
      </c>
      <c r="I1961" s="3" t="s">
        <v>21</v>
      </c>
      <c r="J1961" s="3" t="s">
        <v>22</v>
      </c>
      <c r="K1961" s="3" t="s">
        <v>1584</v>
      </c>
      <c r="L1961" s="4">
        <v>20560</v>
      </c>
      <c r="M1961" s="4">
        <v>20.56</v>
      </c>
      <c r="N1961" s="4">
        <v>1662000</v>
      </c>
      <c r="O1961">
        <f t="shared" si="518"/>
        <v>80.836575875486375</v>
      </c>
      <c r="P1961" t="str">
        <f t="shared" si="519"/>
        <v>Picloram</v>
      </c>
      <c r="Q1961" t="str">
        <f>VLOOKUP(P1961,[1]Sheet1!$A$1:$C$40,2,FALSE)</f>
        <v>Not Identified</v>
      </c>
      <c r="R1961" t="str">
        <f>VLOOKUP(P1961,[1]Sheet1!$A$1:$C$40,3,FALSE)</f>
        <v>Herbicide</v>
      </c>
    </row>
    <row r="1962" spans="1:18" ht="22" customHeight="1" x14ac:dyDescent="0.3">
      <c r="A1962" s="5">
        <v>42432</v>
      </c>
      <c r="B1962" s="12" t="str">
        <f t="shared" si="508"/>
        <v>March, 2016</v>
      </c>
      <c r="C1962" s="12" t="str">
        <f t="shared" si="509"/>
        <v>March, 2016´</v>
      </c>
      <c r="D1962" s="6" t="s">
        <v>37</v>
      </c>
      <c r="E1962" s="13" t="s">
        <v>1941</v>
      </c>
      <c r="F1962" s="6" t="s">
        <v>20</v>
      </c>
      <c r="G1962" s="6" t="s">
        <v>579</v>
      </c>
      <c r="H1962" s="6" t="s">
        <v>28</v>
      </c>
      <c r="I1962" s="6" t="s">
        <v>21</v>
      </c>
      <c r="J1962" s="6" t="s">
        <v>29</v>
      </c>
      <c r="K1962" s="6" t="s">
        <v>1650</v>
      </c>
      <c r="L1962" s="7">
        <v>163679.99</v>
      </c>
      <c r="M1962" s="7">
        <v>163.68</v>
      </c>
      <c r="N1962" s="7">
        <v>3053000</v>
      </c>
      <c r="O1962">
        <f t="shared" si="518"/>
        <v>18.65224942890087</v>
      </c>
      <c r="P1962" t="str">
        <f t="shared" ref="P1962:P1966" si="523">IF(ISNUMBER(SEARCH("CLORPIRIFOS",K1962)),"Chlorpyrifos",IF(ISNUMBER(SEARCH("TEBUCONAZOLE",K1962)),"Tebuconazole",IF(ISNUMBER(SEARCH("ACID",K1962)),"2,4-Dichlorophenoxyacetic acid",IF(ISNUMBER(SEARCH("ACETAMIPRID",K1962)),"Acetamiprid",IF(ISNUMBER(SEARCH("NUFURON",K1962)),"Metsulfuron",IF(ISNUMBER(SEARCH("MONOISOPROPYLAMINE",K1962)),"Isopropylamine","FIX IT"))))))</f>
        <v>2,4-Dichlorophenoxyacetic acid</v>
      </c>
      <c r="Q1962" t="str">
        <f>VLOOKUP(P1962,[1]Sheet1!$A$1:$C$40,2,FALSE)</f>
        <v>2,4 D</v>
      </c>
      <c r="R1962" t="str">
        <f>VLOOKUP(P1962,[1]Sheet1!$A$1:$C$40,3,FALSE)</f>
        <v>Herbicide</v>
      </c>
    </row>
    <row r="1963" spans="1:18" ht="22" customHeight="1" x14ac:dyDescent="0.3">
      <c r="A1963" s="2">
        <v>42432</v>
      </c>
      <c r="B1963" s="12" t="str">
        <f t="shared" si="508"/>
        <v>March, 2016</v>
      </c>
      <c r="C1963" s="12" t="str">
        <f t="shared" si="509"/>
        <v>March, 2016´</v>
      </c>
      <c r="D1963" s="3" t="s">
        <v>37</v>
      </c>
      <c r="E1963" s="9" t="s">
        <v>1941</v>
      </c>
      <c r="F1963" s="3" t="s">
        <v>20</v>
      </c>
      <c r="G1963" s="3" t="s">
        <v>80</v>
      </c>
      <c r="H1963" s="3" t="s">
        <v>81</v>
      </c>
      <c r="I1963" s="3" t="s">
        <v>21</v>
      </c>
      <c r="J1963" s="3" t="s">
        <v>137</v>
      </c>
      <c r="K1963" s="3" t="s">
        <v>1651</v>
      </c>
      <c r="L1963" s="4">
        <v>92460</v>
      </c>
      <c r="M1963" s="4">
        <v>92.46</v>
      </c>
      <c r="N1963" s="4">
        <v>189000</v>
      </c>
      <c r="O1963">
        <f t="shared" si="518"/>
        <v>2.0441271901362752</v>
      </c>
      <c r="P1963" t="str">
        <f>IF(ISNUMBER(SEARCH("TRITON",K1963)),"Surfactant",IF(ISNUMBER(SEARCH("DIMETHYLAMINE",K1963)),"Dimethylamine",IF(ISNUMBER(SEARCH("FLUAZINAN",K1963)),"Fluazinan","FIX IT")))</f>
        <v>Dimethylamine</v>
      </c>
      <c r="Q1963" t="str">
        <f>VLOOKUP(P1963,[1]Sheet1!$A$1:$C$40,2,FALSE)</f>
        <v>Not Identified</v>
      </c>
      <c r="R1963" t="str">
        <f>VLOOKUP(P1963,[1]Sheet1!$A$1:$C$40,3,FALSE)</f>
        <v>General Chemical</v>
      </c>
    </row>
    <row r="1964" spans="1:18" ht="22" customHeight="1" x14ac:dyDescent="0.3">
      <c r="A1964" s="5">
        <v>42432</v>
      </c>
      <c r="B1964" s="12" t="str">
        <f t="shared" si="508"/>
        <v>March, 2016</v>
      </c>
      <c r="C1964" s="12" t="str">
        <f t="shared" si="509"/>
        <v>March, 2016´</v>
      </c>
      <c r="D1964" s="6" t="s">
        <v>37</v>
      </c>
      <c r="E1964" s="13" t="s">
        <v>1941</v>
      </c>
      <c r="F1964" s="6" t="s">
        <v>20</v>
      </c>
      <c r="G1964" s="6" t="s">
        <v>579</v>
      </c>
      <c r="H1964" s="6" t="s">
        <v>28</v>
      </c>
      <c r="I1964" s="6" t="s">
        <v>21</v>
      </c>
      <c r="J1964" s="6" t="s">
        <v>29</v>
      </c>
      <c r="K1964" s="6" t="s">
        <v>1652</v>
      </c>
      <c r="L1964" s="7">
        <v>163679.99</v>
      </c>
      <c r="M1964" s="7">
        <v>163.68</v>
      </c>
      <c r="N1964" s="7">
        <v>3053000</v>
      </c>
      <c r="O1964">
        <f t="shared" si="518"/>
        <v>18.65224942890087</v>
      </c>
      <c r="P1964" t="str">
        <f t="shared" si="523"/>
        <v>2,4-Dichlorophenoxyacetic acid</v>
      </c>
      <c r="Q1964" t="str">
        <f>VLOOKUP(P1964,[1]Sheet1!$A$1:$C$40,2,FALSE)</f>
        <v>2,4 D</v>
      </c>
      <c r="R1964" t="str">
        <f>VLOOKUP(P1964,[1]Sheet1!$A$1:$C$40,3,FALSE)</f>
        <v>Herbicide</v>
      </c>
    </row>
    <row r="1965" spans="1:18" ht="22" customHeight="1" x14ac:dyDescent="0.3">
      <c r="A1965" s="2">
        <v>42431</v>
      </c>
      <c r="B1965" s="12" t="str">
        <f t="shared" si="508"/>
        <v>March, 2016</v>
      </c>
      <c r="C1965" s="12" t="str">
        <f t="shared" si="509"/>
        <v>March, 2016´</v>
      </c>
      <c r="D1965" s="3" t="s">
        <v>37</v>
      </c>
      <c r="E1965" s="9" t="s">
        <v>1941</v>
      </c>
      <c r="F1965" s="3" t="s">
        <v>20</v>
      </c>
      <c r="G1965" s="3" t="s">
        <v>449</v>
      </c>
      <c r="H1965" s="3" t="s">
        <v>73</v>
      </c>
      <c r="I1965" s="3" t="s">
        <v>21</v>
      </c>
      <c r="J1965" s="3" t="s">
        <v>82</v>
      </c>
      <c r="K1965" s="3" t="s">
        <v>1653</v>
      </c>
      <c r="L1965" s="4">
        <v>72294</v>
      </c>
      <c r="M1965" s="4">
        <v>72.290000000000006</v>
      </c>
      <c r="N1965" s="4">
        <v>193000</v>
      </c>
      <c r="O1965">
        <f t="shared" si="518"/>
        <v>2.6696544664840789</v>
      </c>
      <c r="P1965" t="str">
        <f t="shared" si="523"/>
        <v>Isopropylamine</v>
      </c>
      <c r="Q1965" t="str">
        <f>VLOOKUP(P1965,[1]Sheet1!$A$1:$C$40,2,FALSE)</f>
        <v>Not Identified</v>
      </c>
      <c r="R1965" t="str">
        <f>VLOOKUP(P1965,[1]Sheet1!$A$1:$C$40,3,FALSE)</f>
        <v>General Chemical</v>
      </c>
    </row>
    <row r="1966" spans="1:18" ht="22" customHeight="1" x14ac:dyDescent="0.3">
      <c r="A1966" s="5">
        <v>42430</v>
      </c>
      <c r="B1966" s="12" t="str">
        <f t="shared" si="508"/>
        <v>March, 2016</v>
      </c>
      <c r="C1966" s="12" t="str">
        <f t="shared" si="509"/>
        <v>March, 2016´</v>
      </c>
      <c r="D1966" s="6" t="s">
        <v>37</v>
      </c>
      <c r="E1966" s="13" t="s">
        <v>1941</v>
      </c>
      <c r="F1966" s="6" t="s">
        <v>20</v>
      </c>
      <c r="G1966" s="6" t="s">
        <v>42</v>
      </c>
      <c r="H1966" s="6" t="s">
        <v>43</v>
      </c>
      <c r="I1966" s="6" t="s">
        <v>21</v>
      </c>
      <c r="J1966" s="6" t="s">
        <v>44</v>
      </c>
      <c r="K1966" s="6" t="s">
        <v>1654</v>
      </c>
      <c r="L1966" s="7">
        <v>124558</v>
      </c>
      <c r="M1966" s="7">
        <v>124.56</v>
      </c>
      <c r="N1966" s="7">
        <v>3156000</v>
      </c>
      <c r="O1966">
        <f t="shared" si="518"/>
        <v>25.337593731434353</v>
      </c>
      <c r="P1966" t="str">
        <f t="shared" si="523"/>
        <v>Chlorpyrifos</v>
      </c>
      <c r="Q1966" t="str">
        <f>VLOOKUP(P1966,[1]Sheet1!$A$1:$C$40,2,FALSE)</f>
        <v>Agripec</v>
      </c>
      <c r="R1966" t="str">
        <f>VLOOKUP(P1966,[1]Sheet1!$A$1:$C$40,3,FALSE)</f>
        <v>Pesticide</v>
      </c>
    </row>
    <row r="1967" spans="1:18" ht="22" customHeight="1" x14ac:dyDescent="0.3">
      <c r="A1967" s="2">
        <v>42421</v>
      </c>
      <c r="B1967" s="12" t="str">
        <f t="shared" si="508"/>
        <v>February, 2016</v>
      </c>
      <c r="C1967" s="12" t="str">
        <f t="shared" si="509"/>
        <v>February, 2016´</v>
      </c>
      <c r="D1967" s="3" t="s">
        <v>37</v>
      </c>
      <c r="E1967" s="9" t="s">
        <v>1941</v>
      </c>
      <c r="F1967" s="3" t="s">
        <v>20</v>
      </c>
      <c r="G1967" s="3" t="s">
        <v>1655</v>
      </c>
      <c r="H1967" s="3" t="s">
        <v>14</v>
      </c>
      <c r="I1967" s="3" t="s">
        <v>21</v>
      </c>
      <c r="J1967" s="3" t="s">
        <v>643</v>
      </c>
      <c r="K1967" s="3" t="s">
        <v>1656</v>
      </c>
      <c r="L1967" s="4">
        <v>31960</v>
      </c>
      <c r="M1967" s="4">
        <v>31.96</v>
      </c>
      <c r="N1967" s="4">
        <v>185000</v>
      </c>
      <c r="O1967">
        <f t="shared" si="518"/>
        <v>5.7884856070087611</v>
      </c>
      <c r="P1967" s="11" t="s">
        <v>1926</v>
      </c>
      <c r="Q1967" t="str">
        <f>VLOOKUP(P1967,[1]Sheet1!$A$1:$C$40,2,FALSE)</f>
        <v>Not Identified</v>
      </c>
      <c r="R1967" t="str">
        <f>VLOOKUP(P1967,[1]Sheet1!$A$1:$C$40,3,FALSE)</f>
        <v>Insecticide</v>
      </c>
    </row>
    <row r="1968" spans="1:18" ht="22" customHeight="1" x14ac:dyDescent="0.3">
      <c r="A1968" s="5">
        <v>42421</v>
      </c>
      <c r="B1968" s="12" t="str">
        <f t="shared" si="508"/>
        <v>February, 2016</v>
      </c>
      <c r="C1968" s="12" t="str">
        <f t="shared" si="509"/>
        <v>February, 2016´</v>
      </c>
      <c r="D1968" s="6" t="s">
        <v>37</v>
      </c>
      <c r="E1968" s="13" t="s">
        <v>1941</v>
      </c>
      <c r="F1968" s="7" t="s">
        <v>107</v>
      </c>
      <c r="G1968" s="6" t="s">
        <v>792</v>
      </c>
      <c r="H1968" s="6" t="s">
        <v>14</v>
      </c>
      <c r="I1968" s="6" t="s">
        <v>15</v>
      </c>
      <c r="J1968" s="6" t="s">
        <v>18</v>
      </c>
      <c r="K1968" s="6" t="s">
        <v>1605</v>
      </c>
      <c r="L1968" s="7">
        <v>12480</v>
      </c>
      <c r="M1968" s="7">
        <v>12.48</v>
      </c>
      <c r="N1968" s="7">
        <v>63800</v>
      </c>
      <c r="O1968">
        <f t="shared" si="518"/>
        <v>5.1121794871794872</v>
      </c>
      <c r="P1968" t="str">
        <f t="shared" si="519"/>
        <v>Nicosulfuron</v>
      </c>
      <c r="Q1968" t="str">
        <f>VLOOKUP(P1968,[1]Sheet1!$A$1:$C$40,2,FALSE)</f>
        <v>Nippon 40</v>
      </c>
      <c r="R1968" t="str">
        <f>VLOOKUP(P1968,[1]Sheet1!$A$1:$C$40,3,FALSE)</f>
        <v>Herbicide</v>
      </c>
    </row>
    <row r="1969" spans="1:18" ht="22" customHeight="1" x14ac:dyDescent="0.3">
      <c r="A1969" s="2">
        <v>42420</v>
      </c>
      <c r="B1969" s="12" t="str">
        <f t="shared" si="508"/>
        <v>February, 2016</v>
      </c>
      <c r="C1969" s="12" t="str">
        <f t="shared" si="509"/>
        <v>February, 2016´</v>
      </c>
      <c r="D1969" s="3" t="s">
        <v>37</v>
      </c>
      <c r="E1969" s="9" t="s">
        <v>1941</v>
      </c>
      <c r="F1969" s="3" t="s">
        <v>20</v>
      </c>
      <c r="G1969" s="3" t="s">
        <v>38</v>
      </c>
      <c r="H1969" s="3" t="s">
        <v>39</v>
      </c>
      <c r="I1969" s="3" t="s">
        <v>21</v>
      </c>
      <c r="J1969" s="3" t="s">
        <v>201</v>
      </c>
      <c r="K1969" s="3" t="s">
        <v>1657</v>
      </c>
      <c r="L1969" s="4">
        <v>20710</v>
      </c>
      <c r="M1969" s="4">
        <v>20.71</v>
      </c>
      <c r="N1969" s="4">
        <v>436000</v>
      </c>
      <c r="O1969">
        <f t="shared" si="518"/>
        <v>21.05263157894737</v>
      </c>
      <c r="P1969" t="str">
        <f t="shared" si="519"/>
        <v>Cyhalothrin</v>
      </c>
      <c r="Q1969" t="str">
        <f>VLOOKUP(P1969,[1]Sheet1!$A$1:$C$40,2,FALSE)</f>
        <v>Kaiso</v>
      </c>
      <c r="R1969" t="str">
        <f>VLOOKUP(P1969,[1]Sheet1!$A$1:$C$40,3,FALSE)</f>
        <v>Pesticide</v>
      </c>
    </row>
    <row r="1970" spans="1:18" ht="22" customHeight="1" x14ac:dyDescent="0.3">
      <c r="A1970" s="5">
        <v>42418</v>
      </c>
      <c r="B1970" s="12" t="str">
        <f t="shared" si="508"/>
        <v>February, 2016</v>
      </c>
      <c r="C1970" s="12" t="str">
        <f t="shared" si="509"/>
        <v>February, 2016´</v>
      </c>
      <c r="D1970" s="6" t="s">
        <v>37</v>
      </c>
      <c r="E1970" s="13" t="s">
        <v>1941</v>
      </c>
      <c r="F1970" s="6" t="s">
        <v>20</v>
      </c>
      <c r="G1970" s="6" t="s">
        <v>579</v>
      </c>
      <c r="H1970" s="6" t="s">
        <v>28</v>
      </c>
      <c r="I1970" s="6" t="s">
        <v>21</v>
      </c>
      <c r="J1970" s="6" t="s">
        <v>29</v>
      </c>
      <c r="K1970" s="6" t="s">
        <v>1525</v>
      </c>
      <c r="L1970" s="7">
        <v>163679.99</v>
      </c>
      <c r="M1970" s="7">
        <v>163.68</v>
      </c>
      <c r="N1970" s="7">
        <v>3149000</v>
      </c>
      <c r="O1970">
        <f t="shared" si="518"/>
        <v>19.238759728663229</v>
      </c>
      <c r="P1970" t="str">
        <f t="shared" ref="P1970:P1973" si="524">IF(ISNUMBER(SEARCH("CLORPIRIFOS",K1970)),"Chlorpyrifos",IF(ISNUMBER(SEARCH("TEBUCONAZOLE",K1970)),"Tebuconazole",IF(ISNUMBER(SEARCH("ACID",K1970)),"2,4-Dichlorophenoxyacetic acid",IF(ISNUMBER(SEARCH("ACETAMIPRID",K1970)),"Acetamiprid",IF(ISNUMBER(SEARCH("NUFURON",K1970)),"Metsulfuron",IF(ISNUMBER(SEARCH("MONOISOPROPYLAMINE",K1970)),"Isopropylamine","FIX IT"))))))</f>
        <v>2,4-Dichlorophenoxyacetic acid</v>
      </c>
      <c r="Q1970" t="str">
        <f>VLOOKUP(P1970,[1]Sheet1!$A$1:$C$40,2,FALSE)</f>
        <v>2,4 D</v>
      </c>
      <c r="R1970" t="str">
        <f>VLOOKUP(P1970,[1]Sheet1!$A$1:$C$40,3,FALSE)</f>
        <v>Herbicide</v>
      </c>
    </row>
    <row r="1971" spans="1:18" ht="22" customHeight="1" x14ac:dyDescent="0.3">
      <c r="A1971" s="2">
        <v>42418</v>
      </c>
      <c r="B1971" s="12" t="str">
        <f t="shared" si="508"/>
        <v>February, 2016</v>
      </c>
      <c r="C1971" s="12" t="str">
        <f t="shared" si="509"/>
        <v>February, 2016´</v>
      </c>
      <c r="D1971" s="3" t="s">
        <v>37</v>
      </c>
      <c r="E1971" s="9" t="s">
        <v>1941</v>
      </c>
      <c r="F1971" s="3" t="s">
        <v>20</v>
      </c>
      <c r="G1971" s="3" t="s">
        <v>579</v>
      </c>
      <c r="H1971" s="3" t="s">
        <v>28</v>
      </c>
      <c r="I1971" s="3" t="s">
        <v>21</v>
      </c>
      <c r="J1971" s="3" t="s">
        <v>29</v>
      </c>
      <c r="K1971" s="3" t="s">
        <v>1349</v>
      </c>
      <c r="L1971" s="4">
        <v>122760</v>
      </c>
      <c r="M1971" s="4">
        <v>122.76</v>
      </c>
      <c r="N1971" s="4">
        <v>2362000</v>
      </c>
      <c r="O1971">
        <f t="shared" si="518"/>
        <v>19.24079504724666</v>
      </c>
      <c r="P1971" t="str">
        <f t="shared" si="524"/>
        <v>2,4-Dichlorophenoxyacetic acid</v>
      </c>
      <c r="Q1971" t="str">
        <f>VLOOKUP(P1971,[1]Sheet1!$A$1:$C$40,2,FALSE)</f>
        <v>2,4 D</v>
      </c>
      <c r="R1971" t="str">
        <f>VLOOKUP(P1971,[1]Sheet1!$A$1:$C$40,3,FALSE)</f>
        <v>Herbicide</v>
      </c>
    </row>
    <row r="1972" spans="1:18" ht="22" customHeight="1" x14ac:dyDescent="0.3">
      <c r="A1972" s="5">
        <v>42416</v>
      </c>
      <c r="B1972" s="12" t="str">
        <f t="shared" si="508"/>
        <v>February, 2016</v>
      </c>
      <c r="C1972" s="12" t="str">
        <f t="shared" si="509"/>
        <v>February, 2016´</v>
      </c>
      <c r="D1972" s="6" t="s">
        <v>37</v>
      </c>
      <c r="E1972" s="13" t="s">
        <v>1941</v>
      </c>
      <c r="F1972" s="6" t="s">
        <v>20</v>
      </c>
      <c r="G1972" s="6" t="s">
        <v>1505</v>
      </c>
      <c r="H1972" s="6" t="s">
        <v>73</v>
      </c>
      <c r="I1972" s="6" t="s">
        <v>21</v>
      </c>
      <c r="J1972" s="6" t="s">
        <v>102</v>
      </c>
      <c r="K1972" s="6" t="s">
        <v>1658</v>
      </c>
      <c r="L1972" s="7">
        <v>86809</v>
      </c>
      <c r="M1972" s="7">
        <v>86.81</v>
      </c>
      <c r="N1972" s="7">
        <v>281000</v>
      </c>
      <c r="O1972">
        <f t="shared" si="518"/>
        <v>3.2369915561750511</v>
      </c>
      <c r="P1972" t="str">
        <f t="shared" si="524"/>
        <v>Isopropylamine</v>
      </c>
      <c r="Q1972" t="str">
        <f>VLOOKUP(P1972,[1]Sheet1!$A$1:$C$40,2,FALSE)</f>
        <v>Not Identified</v>
      </c>
      <c r="R1972" t="str">
        <f>VLOOKUP(P1972,[1]Sheet1!$A$1:$C$40,3,FALSE)</f>
        <v>General Chemical</v>
      </c>
    </row>
    <row r="1973" spans="1:18" ht="22" customHeight="1" x14ac:dyDescent="0.3">
      <c r="A1973" s="2">
        <v>42416</v>
      </c>
      <c r="B1973" s="12" t="str">
        <f t="shared" si="508"/>
        <v>February, 2016</v>
      </c>
      <c r="C1973" s="12" t="str">
        <f t="shared" si="509"/>
        <v>February, 2016´</v>
      </c>
      <c r="D1973" s="3" t="s">
        <v>37</v>
      </c>
      <c r="E1973" s="9" t="s">
        <v>1941</v>
      </c>
      <c r="F1973" s="3" t="s">
        <v>20</v>
      </c>
      <c r="G1973" s="3" t="s">
        <v>1505</v>
      </c>
      <c r="H1973" s="3" t="s">
        <v>73</v>
      </c>
      <c r="I1973" s="3" t="s">
        <v>21</v>
      </c>
      <c r="J1973" s="3" t="s">
        <v>102</v>
      </c>
      <c r="K1973" s="3" t="s">
        <v>1659</v>
      </c>
      <c r="L1973" s="4">
        <v>87018</v>
      </c>
      <c r="M1973" s="4">
        <v>87.02</v>
      </c>
      <c r="N1973" s="4">
        <v>282000</v>
      </c>
      <c r="O1973">
        <f t="shared" si="518"/>
        <v>3.2407088188650626</v>
      </c>
      <c r="P1973" t="str">
        <f t="shared" si="524"/>
        <v>Isopropylamine</v>
      </c>
      <c r="Q1973" t="str">
        <f>VLOOKUP(P1973,[1]Sheet1!$A$1:$C$40,2,FALSE)</f>
        <v>Not Identified</v>
      </c>
      <c r="R1973" t="str">
        <f>VLOOKUP(P1973,[1]Sheet1!$A$1:$C$40,3,FALSE)</f>
        <v>General Chemical</v>
      </c>
    </row>
    <row r="1974" spans="1:18" ht="22" customHeight="1" x14ac:dyDescent="0.3">
      <c r="A1974" s="5">
        <v>42414</v>
      </c>
      <c r="B1974" s="12" t="str">
        <f t="shared" si="508"/>
        <v>February, 2016</v>
      </c>
      <c r="C1974" s="12" t="str">
        <f t="shared" si="509"/>
        <v>February, 2016´</v>
      </c>
      <c r="D1974" s="6" t="s">
        <v>37</v>
      </c>
      <c r="E1974" s="13" t="s">
        <v>1941</v>
      </c>
      <c r="F1974" s="6" t="s">
        <v>20</v>
      </c>
      <c r="G1974" s="6" t="s">
        <v>1160</v>
      </c>
      <c r="H1974" s="6" t="s">
        <v>14</v>
      </c>
      <c r="I1974" s="6" t="s">
        <v>21</v>
      </c>
      <c r="J1974" s="6" t="s">
        <v>31</v>
      </c>
      <c r="K1974" s="6" t="s">
        <v>1660</v>
      </c>
      <c r="L1974" s="7">
        <v>49500</v>
      </c>
      <c r="M1974" s="7">
        <v>49.5</v>
      </c>
      <c r="N1974" s="7">
        <v>644000</v>
      </c>
      <c r="O1974">
        <f t="shared" si="518"/>
        <v>13.01010101010101</v>
      </c>
      <c r="P1974" t="str">
        <f t="shared" si="519"/>
        <v>Flutriafol</v>
      </c>
      <c r="Q1974" t="str">
        <f>VLOOKUP(P1974,[1]Sheet1!$A$1:$C$40,2,FALSE)</f>
        <v>Intake</v>
      </c>
      <c r="R1974" t="str">
        <f>VLOOKUP(P1974,[1]Sheet1!$A$1:$C$40,3,FALSE)</f>
        <v>Fungicide</v>
      </c>
    </row>
    <row r="1975" spans="1:18" ht="22" customHeight="1" x14ac:dyDescent="0.3">
      <c r="A1975" s="2">
        <v>42414</v>
      </c>
      <c r="B1975" s="12" t="str">
        <f t="shared" si="508"/>
        <v>February, 2016</v>
      </c>
      <c r="C1975" s="12" t="str">
        <f t="shared" si="509"/>
        <v>February, 2016´</v>
      </c>
      <c r="D1975" s="3" t="s">
        <v>37</v>
      </c>
      <c r="E1975" s="9" t="s">
        <v>1941</v>
      </c>
      <c r="F1975" s="3" t="s">
        <v>20</v>
      </c>
      <c r="G1975" s="3" t="s">
        <v>792</v>
      </c>
      <c r="H1975" s="3" t="s">
        <v>14</v>
      </c>
      <c r="I1975" s="3" t="s">
        <v>21</v>
      </c>
      <c r="J1975" s="3" t="s">
        <v>326</v>
      </c>
      <c r="K1975" s="3" t="s">
        <v>1661</v>
      </c>
      <c r="L1975" s="4">
        <v>6720</v>
      </c>
      <c r="M1975" s="4">
        <v>6.72</v>
      </c>
      <c r="N1975" s="4">
        <v>80000</v>
      </c>
      <c r="O1975">
        <f t="shared" si="518"/>
        <v>11.904761904761905</v>
      </c>
      <c r="P1975" t="str">
        <f>IF(ISNUMBER(SEARCH("XYLENE",K1975)),"Xylene",IF(ISNUMBER(SEARCH("PARAQUAT",K1975)),"Paraquat",IF(ISNUMBER(SEARCH("LUFENURON",K1975)),"Lufenuron",IF(ISNUMBER(SEARCH("CLETHODIM",K1975)),"Clethodim",IF(ISNUMBER(SEARCH("ABAMECTIN",K1975)),"Abamectin")))))</f>
        <v>Abamectin</v>
      </c>
      <c r="Q1975" t="str">
        <f>VLOOKUP(P1975,[1]Sheet1!$A$1:$C$40,2,FALSE)</f>
        <v>Not Identified</v>
      </c>
      <c r="R1975" t="str">
        <f>VLOOKUP(P1975,[1]Sheet1!$A$1:$C$40,3,FALSE)</f>
        <v>Insecticide</v>
      </c>
    </row>
    <row r="1976" spans="1:18" ht="22" customHeight="1" x14ac:dyDescent="0.3">
      <c r="A1976" s="5">
        <v>42414</v>
      </c>
      <c r="B1976" s="12" t="str">
        <f t="shared" si="508"/>
        <v>February, 2016</v>
      </c>
      <c r="C1976" s="12" t="str">
        <f t="shared" si="509"/>
        <v>February, 2016´</v>
      </c>
      <c r="D1976" s="6" t="s">
        <v>37</v>
      </c>
      <c r="E1976" s="13" t="s">
        <v>1941</v>
      </c>
      <c r="F1976" s="7" t="s">
        <v>107</v>
      </c>
      <c r="G1976" s="6" t="s">
        <v>792</v>
      </c>
      <c r="H1976" s="6" t="s">
        <v>14</v>
      </c>
      <c r="I1976" s="6" t="s">
        <v>15</v>
      </c>
      <c r="J1976" s="6" t="s">
        <v>18</v>
      </c>
      <c r="K1976" s="6" t="s">
        <v>1662</v>
      </c>
      <c r="L1976" s="7">
        <v>24960</v>
      </c>
      <c r="M1976" s="7">
        <v>24.96</v>
      </c>
      <c r="N1976" s="7">
        <v>128000</v>
      </c>
      <c r="O1976">
        <f t="shared" si="518"/>
        <v>5.1282051282051286</v>
      </c>
      <c r="P1976" t="str">
        <f t="shared" si="519"/>
        <v>Nicosulfuron</v>
      </c>
      <c r="Q1976" t="str">
        <f>VLOOKUP(P1976,[1]Sheet1!$A$1:$C$40,2,FALSE)</f>
        <v>Nippon 40</v>
      </c>
      <c r="R1976" t="str">
        <f>VLOOKUP(P1976,[1]Sheet1!$A$1:$C$40,3,FALSE)</f>
        <v>Herbicide</v>
      </c>
    </row>
    <row r="1977" spans="1:18" ht="22" customHeight="1" x14ac:dyDescent="0.3">
      <c r="A1977" s="2">
        <v>42413</v>
      </c>
      <c r="B1977" s="12" t="str">
        <f t="shared" si="508"/>
        <v>February, 2016</v>
      </c>
      <c r="C1977" s="12" t="str">
        <f t="shared" si="509"/>
        <v>February, 2016´</v>
      </c>
      <c r="D1977" s="3" t="s">
        <v>37</v>
      </c>
      <c r="E1977" s="9" t="s">
        <v>1941</v>
      </c>
      <c r="F1977" s="3" t="s">
        <v>20</v>
      </c>
      <c r="G1977" s="3" t="s">
        <v>1505</v>
      </c>
      <c r="H1977" s="3" t="s">
        <v>73</v>
      </c>
      <c r="I1977" s="3" t="s">
        <v>21</v>
      </c>
      <c r="J1977" s="3" t="s">
        <v>102</v>
      </c>
      <c r="K1977" s="3" t="s">
        <v>1663</v>
      </c>
      <c r="L1977" s="4">
        <v>86782</v>
      </c>
      <c r="M1977" s="4">
        <v>86.78</v>
      </c>
      <c r="N1977" s="4">
        <v>281000</v>
      </c>
      <c r="O1977">
        <f t="shared" si="518"/>
        <v>3.2379986633172777</v>
      </c>
      <c r="P1977" t="str">
        <f t="shared" ref="P1977:P1978" si="525">IF(ISNUMBER(SEARCH("CLORPIRIFOS",K1977)),"Chlorpyrifos",IF(ISNUMBER(SEARCH("TEBUCONAZOLE",K1977)),"Tebuconazole",IF(ISNUMBER(SEARCH("ACID",K1977)),"2,4-Dichlorophenoxyacetic acid",IF(ISNUMBER(SEARCH("ACETAMIPRID",K1977)),"Acetamiprid",IF(ISNUMBER(SEARCH("NUFURON",K1977)),"Metsulfuron",IF(ISNUMBER(SEARCH("MONOISOPROPYLAMINE",K1977)),"Isopropylamine","FIX IT"))))))</f>
        <v>Isopropylamine</v>
      </c>
      <c r="Q1977" t="str">
        <f>VLOOKUP(P1977,[1]Sheet1!$A$1:$C$40,2,FALSE)</f>
        <v>Not Identified</v>
      </c>
      <c r="R1977" t="str">
        <f>VLOOKUP(P1977,[1]Sheet1!$A$1:$C$40,3,FALSE)</f>
        <v>General Chemical</v>
      </c>
    </row>
    <row r="1978" spans="1:18" ht="22" customHeight="1" x14ac:dyDescent="0.3">
      <c r="A1978" s="5">
        <v>42413</v>
      </c>
      <c r="B1978" s="12" t="str">
        <f t="shared" si="508"/>
        <v>February, 2016</v>
      </c>
      <c r="C1978" s="12" t="str">
        <f t="shared" si="509"/>
        <v>February, 2016´</v>
      </c>
      <c r="D1978" s="6" t="s">
        <v>37</v>
      </c>
      <c r="E1978" s="13" t="s">
        <v>1941</v>
      </c>
      <c r="F1978" s="6" t="s">
        <v>20</v>
      </c>
      <c r="G1978" s="6" t="s">
        <v>1505</v>
      </c>
      <c r="H1978" s="6" t="s">
        <v>73</v>
      </c>
      <c r="I1978" s="6" t="s">
        <v>21</v>
      </c>
      <c r="J1978" s="6" t="s">
        <v>102</v>
      </c>
      <c r="K1978" s="6" t="s">
        <v>1664</v>
      </c>
      <c r="L1978" s="7">
        <v>14470</v>
      </c>
      <c r="M1978" s="7">
        <v>14.47</v>
      </c>
      <c r="N1978" s="7">
        <v>46900</v>
      </c>
      <c r="O1978">
        <f t="shared" si="518"/>
        <v>3.2411886662059435</v>
      </c>
      <c r="P1978" t="str">
        <f t="shared" si="525"/>
        <v>Isopropylamine</v>
      </c>
      <c r="Q1978" t="str">
        <f>VLOOKUP(P1978,[1]Sheet1!$A$1:$C$40,2,FALSE)</f>
        <v>Not Identified</v>
      </c>
      <c r="R1978" t="str">
        <f>VLOOKUP(P1978,[1]Sheet1!$A$1:$C$40,3,FALSE)</f>
        <v>General Chemical</v>
      </c>
    </row>
    <row r="1979" spans="1:18" ht="22" customHeight="1" x14ac:dyDescent="0.3">
      <c r="A1979" s="2">
        <v>42411</v>
      </c>
      <c r="B1979" s="12" t="str">
        <f t="shared" si="508"/>
        <v>February, 2016</v>
      </c>
      <c r="C1979" s="12" t="str">
        <f t="shared" si="509"/>
        <v>February, 2016´</v>
      </c>
      <c r="D1979" s="3" t="s">
        <v>37</v>
      </c>
      <c r="E1979" s="9" t="s">
        <v>1941</v>
      </c>
      <c r="F1979" s="3" t="s">
        <v>20</v>
      </c>
      <c r="G1979" s="3" t="s">
        <v>80</v>
      </c>
      <c r="H1979" s="3" t="s">
        <v>81</v>
      </c>
      <c r="I1979" s="3" t="s">
        <v>21</v>
      </c>
      <c r="J1979" s="3" t="s">
        <v>137</v>
      </c>
      <c r="K1979" s="3" t="s">
        <v>1665</v>
      </c>
      <c r="L1979" s="4">
        <v>111920</v>
      </c>
      <c r="M1979" s="4">
        <v>111.92</v>
      </c>
      <c r="N1979" s="4">
        <v>324000</v>
      </c>
      <c r="O1979">
        <f t="shared" si="518"/>
        <v>2.8949249463902786</v>
      </c>
      <c r="P1979" t="str">
        <f>IF(ISNUMBER(SEARCH("TRITON",K1979)),"Surfactant",IF(ISNUMBER(SEARCH("DIMETHYLAMINE",K1979)),"Dimethylamine",IF(ISNUMBER(SEARCH("FLUAZINAN",K1979)),"Fluazinan","FIX IT")))</f>
        <v>Dimethylamine</v>
      </c>
      <c r="Q1979" t="str">
        <f>VLOOKUP(P1979,[1]Sheet1!$A$1:$C$40,2,FALSE)</f>
        <v>Not Identified</v>
      </c>
      <c r="R1979" t="str">
        <f>VLOOKUP(P1979,[1]Sheet1!$A$1:$C$40,3,FALSE)</f>
        <v>General Chemical</v>
      </c>
    </row>
    <row r="1980" spans="1:18" ht="22" customHeight="1" x14ac:dyDescent="0.3">
      <c r="A1980" s="5">
        <v>42409</v>
      </c>
      <c r="B1980" s="12" t="str">
        <f t="shared" si="508"/>
        <v>February, 2016</v>
      </c>
      <c r="C1980" s="12" t="str">
        <f t="shared" si="509"/>
        <v>February, 2016´</v>
      </c>
      <c r="D1980" s="6" t="s">
        <v>37</v>
      </c>
      <c r="E1980" s="13" t="s">
        <v>1941</v>
      </c>
      <c r="F1980" s="7" t="s">
        <v>107</v>
      </c>
      <c r="G1980" s="6" t="s">
        <v>38</v>
      </c>
      <c r="H1980" s="6" t="s">
        <v>43</v>
      </c>
      <c r="I1980" s="6" t="s">
        <v>15</v>
      </c>
      <c r="J1980" s="6" t="s">
        <v>201</v>
      </c>
      <c r="K1980" s="6" t="s">
        <v>1666</v>
      </c>
      <c r="L1980" s="7">
        <v>19240</v>
      </c>
      <c r="M1980" s="7">
        <v>19.239999999999998</v>
      </c>
      <c r="N1980" s="7">
        <v>405000</v>
      </c>
      <c r="O1980">
        <f t="shared" si="518"/>
        <v>21.049896049896049</v>
      </c>
      <c r="P1980" t="str">
        <f t="shared" si="519"/>
        <v>Imidacloprid</v>
      </c>
      <c r="Q1980" t="str">
        <f>VLOOKUP(P1980,[1]Sheet1!$A$1:$C$40,2,FALSE)</f>
        <v>Nuprid</v>
      </c>
      <c r="R1980" t="str">
        <f>VLOOKUP(P1980,[1]Sheet1!$A$1:$C$40,3,FALSE)</f>
        <v>Insecticide</v>
      </c>
    </row>
    <row r="1981" spans="1:18" ht="22" customHeight="1" x14ac:dyDescent="0.3">
      <c r="A1981" s="2">
        <v>42409</v>
      </c>
      <c r="B1981" s="12" t="str">
        <f t="shared" si="508"/>
        <v>February, 2016</v>
      </c>
      <c r="C1981" s="12" t="str">
        <f t="shared" si="509"/>
        <v>February, 2016´</v>
      </c>
      <c r="D1981" s="3" t="s">
        <v>37</v>
      </c>
      <c r="E1981" s="9" t="s">
        <v>1941</v>
      </c>
      <c r="F1981" s="3" t="s">
        <v>1325</v>
      </c>
      <c r="G1981" s="3" t="s">
        <v>38</v>
      </c>
      <c r="H1981" s="3" t="s">
        <v>43</v>
      </c>
      <c r="I1981" s="3" t="s">
        <v>15</v>
      </c>
      <c r="J1981" s="3" t="s">
        <v>201</v>
      </c>
      <c r="K1981" s="3" t="s">
        <v>1667</v>
      </c>
      <c r="L1981" s="4">
        <v>48100</v>
      </c>
      <c r="M1981" s="4">
        <v>48.1</v>
      </c>
      <c r="N1981" s="4">
        <v>1012000</v>
      </c>
      <c r="O1981">
        <f t="shared" si="518"/>
        <v>21.03950103950104</v>
      </c>
      <c r="P1981" s="11" t="s">
        <v>1921</v>
      </c>
      <c r="Q1981" t="str">
        <f>VLOOKUP(P1981,[1]Sheet1!$A$1:$C$40,2,FALSE)</f>
        <v>Nuprid</v>
      </c>
      <c r="R1981" t="str">
        <f>VLOOKUP(P1981,[1]Sheet1!$A$1:$C$40,3,FALSE)</f>
        <v>Insecticide</v>
      </c>
    </row>
    <row r="1982" spans="1:18" ht="22" customHeight="1" x14ac:dyDescent="0.3">
      <c r="A1982" s="5">
        <v>42409</v>
      </c>
      <c r="B1982" s="12" t="str">
        <f t="shared" si="508"/>
        <v>February, 2016</v>
      </c>
      <c r="C1982" s="12" t="str">
        <f t="shared" si="509"/>
        <v>February, 2016´</v>
      </c>
      <c r="D1982" s="6" t="s">
        <v>37</v>
      </c>
      <c r="E1982" s="13" t="s">
        <v>1941</v>
      </c>
      <c r="F1982" s="7" t="s">
        <v>107</v>
      </c>
      <c r="G1982" s="6" t="s">
        <v>38</v>
      </c>
      <c r="H1982" s="6" t="s">
        <v>43</v>
      </c>
      <c r="I1982" s="6" t="s">
        <v>15</v>
      </c>
      <c r="J1982" s="6" t="s">
        <v>201</v>
      </c>
      <c r="K1982" s="6" t="s">
        <v>1668</v>
      </c>
      <c r="L1982" s="7">
        <v>9620</v>
      </c>
      <c r="M1982" s="7">
        <v>9.6199999999999992</v>
      </c>
      <c r="N1982" s="7">
        <v>202000</v>
      </c>
      <c r="O1982">
        <f t="shared" si="518"/>
        <v>20.997920997920996</v>
      </c>
      <c r="P1982" t="str">
        <f t="shared" si="519"/>
        <v>Imidacloprid</v>
      </c>
      <c r="Q1982" t="str">
        <f>VLOOKUP(P1982,[1]Sheet1!$A$1:$C$40,2,FALSE)</f>
        <v>Nuprid</v>
      </c>
      <c r="R1982" t="str">
        <f>VLOOKUP(P1982,[1]Sheet1!$A$1:$C$40,3,FALSE)</f>
        <v>Insecticide</v>
      </c>
    </row>
    <row r="1983" spans="1:18" ht="22" customHeight="1" x14ac:dyDescent="0.3">
      <c r="A1983" s="2">
        <v>42407</v>
      </c>
      <c r="B1983" s="12" t="str">
        <f t="shared" si="508"/>
        <v>February, 2016</v>
      </c>
      <c r="C1983" s="12" t="str">
        <f t="shared" si="509"/>
        <v>February, 2016´</v>
      </c>
      <c r="D1983" s="3" t="s">
        <v>37</v>
      </c>
      <c r="E1983" s="9" t="s">
        <v>1941</v>
      </c>
      <c r="F1983" s="3" t="s">
        <v>20</v>
      </c>
      <c r="G1983" s="3" t="s">
        <v>1669</v>
      </c>
      <c r="H1983" s="3" t="s">
        <v>73</v>
      </c>
      <c r="I1983" s="3" t="s">
        <v>21</v>
      </c>
      <c r="J1983" s="3" t="s">
        <v>1670</v>
      </c>
      <c r="K1983" s="3" t="s">
        <v>1671</v>
      </c>
      <c r="L1983" s="4">
        <v>17377</v>
      </c>
      <c r="M1983" s="4">
        <v>17.38</v>
      </c>
      <c r="N1983" s="4">
        <v>40900</v>
      </c>
      <c r="O1983">
        <f t="shared" si="518"/>
        <v>2.3536859066582263</v>
      </c>
      <c r="P1983" t="str">
        <f t="shared" ref="P1983:P1984" si="526">IF(ISNUMBER(SEARCH("TRITON",K1983)),"Surfactant",IF(ISNUMBER(SEARCH("DIMETHYLAMINE",K1983)),"Dimethylamine",IF(ISNUMBER(SEARCH("FLUAZINAN",K1983)),"Fluazinan","FIX IT")))</f>
        <v>Surfactant</v>
      </c>
      <c r="Q1983" t="str">
        <f>VLOOKUP(P1983,[1]Sheet1!$A$1:$C$40,2,FALSE)</f>
        <v>Triton</v>
      </c>
      <c r="R1983" t="str">
        <f>VLOOKUP(P1983,[1]Sheet1!$A$1:$C$40,3,FALSE)</f>
        <v>Surfactant</v>
      </c>
    </row>
    <row r="1984" spans="1:18" ht="22" customHeight="1" x14ac:dyDescent="0.3">
      <c r="A1984" s="5">
        <v>42397</v>
      </c>
      <c r="B1984" s="12" t="str">
        <f t="shared" si="508"/>
        <v>January, 2016</v>
      </c>
      <c r="C1984" s="12" t="str">
        <f t="shared" si="509"/>
        <v>January, 2016´</v>
      </c>
      <c r="D1984" s="6" t="s">
        <v>37</v>
      </c>
      <c r="E1984" s="13" t="s">
        <v>1941</v>
      </c>
      <c r="F1984" s="6" t="s">
        <v>20</v>
      </c>
      <c r="G1984" s="6" t="s">
        <v>80</v>
      </c>
      <c r="H1984" s="6" t="s">
        <v>81</v>
      </c>
      <c r="I1984" s="6" t="s">
        <v>21</v>
      </c>
      <c r="J1984" s="6" t="s">
        <v>137</v>
      </c>
      <c r="K1984" s="6" t="s">
        <v>1672</v>
      </c>
      <c r="L1984" s="7">
        <v>37340</v>
      </c>
      <c r="M1984" s="7">
        <v>37.340000000000003</v>
      </c>
      <c r="N1984" s="7">
        <v>129000</v>
      </c>
      <c r="O1984">
        <f t="shared" si="518"/>
        <v>3.4547402249598287</v>
      </c>
      <c r="P1984" t="str">
        <f t="shared" si="526"/>
        <v>Dimethylamine</v>
      </c>
      <c r="Q1984" t="str">
        <f>VLOOKUP(P1984,[1]Sheet1!$A$1:$C$40,2,FALSE)</f>
        <v>Not Identified</v>
      </c>
      <c r="R1984" t="str">
        <f>VLOOKUP(P1984,[1]Sheet1!$A$1:$C$40,3,FALSE)</f>
        <v>General Chemical</v>
      </c>
    </row>
    <row r="1985" spans="1:18" ht="22" customHeight="1" x14ac:dyDescent="0.3">
      <c r="A1985" s="2">
        <v>42395</v>
      </c>
      <c r="B1985" s="12" t="str">
        <f t="shared" si="508"/>
        <v>January, 2016</v>
      </c>
      <c r="C1985" s="12" t="str">
        <f t="shared" si="509"/>
        <v>January, 2016´</v>
      </c>
      <c r="D1985" s="3" t="s">
        <v>37</v>
      </c>
      <c r="E1985" s="9" t="s">
        <v>1941</v>
      </c>
      <c r="F1985" s="3" t="s">
        <v>1396</v>
      </c>
      <c r="G1985" s="3" t="s">
        <v>203</v>
      </c>
      <c r="H1985" s="3" t="s">
        <v>39</v>
      </c>
      <c r="I1985" s="3" t="s">
        <v>15</v>
      </c>
      <c r="J1985" s="3" t="s">
        <v>626</v>
      </c>
      <c r="K1985" s="3" t="s">
        <v>1673</v>
      </c>
      <c r="L1985" s="4">
        <v>104160</v>
      </c>
      <c r="M1985" s="4">
        <v>104.16</v>
      </c>
      <c r="N1985" s="4">
        <v>1284000</v>
      </c>
      <c r="O1985">
        <f t="shared" si="518"/>
        <v>12.327188940092165</v>
      </c>
      <c r="P1985" t="str">
        <f t="shared" ref="P1985:P1986" si="527">IF(ISNUMBER(SEARCH("CIPERMET",K1985)),"Cypermethrin",IF(ISNUMBER(SEARCH("MANFIL",K1985)),"Mancozeb",IF(ISNUMBER(SEARCH("ISOPROPYLAMINE",K1985)),"Isopropylamine",IF(ISNUMBER(SEARCH("CARBENDAZIN",K1985)),"Carbendazin",IF(ISNUMBER(SEARCH("CHLORPYRIFOS",K1985)),"Chlorpyrifos","FIX IT")))))</f>
        <v>Mancozeb</v>
      </c>
      <c r="Q1985" t="str">
        <f>VLOOKUP(P1985,[1]Sheet1!$A$1:$C$40,2,FALSE)</f>
        <v>Manfill 800 WP</v>
      </c>
      <c r="R1985" t="str">
        <f>VLOOKUP(P1985,[1]Sheet1!$A$1:$C$40,3,FALSE)</f>
        <v>Fungicide</v>
      </c>
    </row>
    <row r="1986" spans="1:18" ht="22" customHeight="1" x14ac:dyDescent="0.3">
      <c r="A1986" s="5">
        <v>42395</v>
      </c>
      <c r="B1986" s="12" t="str">
        <f t="shared" si="508"/>
        <v>January, 2016</v>
      </c>
      <c r="C1986" s="12" t="str">
        <f t="shared" si="509"/>
        <v>January, 2016´</v>
      </c>
      <c r="D1986" s="6" t="s">
        <v>37</v>
      </c>
      <c r="E1986" s="13" t="s">
        <v>1941</v>
      </c>
      <c r="F1986" s="6" t="s">
        <v>1396</v>
      </c>
      <c r="G1986" s="6" t="s">
        <v>203</v>
      </c>
      <c r="H1986" s="6" t="s">
        <v>39</v>
      </c>
      <c r="I1986" s="6" t="s">
        <v>15</v>
      </c>
      <c r="J1986" s="6" t="s">
        <v>626</v>
      </c>
      <c r="K1986" s="6" t="s">
        <v>1674</v>
      </c>
      <c r="L1986" s="7">
        <v>89280</v>
      </c>
      <c r="M1986" s="7">
        <v>89.28</v>
      </c>
      <c r="N1986" s="7">
        <v>1101000</v>
      </c>
      <c r="O1986">
        <f t="shared" si="518"/>
        <v>12.331989247311828</v>
      </c>
      <c r="P1986" t="str">
        <f t="shared" si="527"/>
        <v>Mancozeb</v>
      </c>
      <c r="Q1986" t="str">
        <f>VLOOKUP(P1986,[1]Sheet1!$A$1:$C$40,2,FALSE)</f>
        <v>Manfill 800 WP</v>
      </c>
      <c r="R1986" t="str">
        <f>VLOOKUP(P1986,[1]Sheet1!$A$1:$C$40,3,FALSE)</f>
        <v>Fungicide</v>
      </c>
    </row>
    <row r="1987" spans="1:18" ht="22" customHeight="1" x14ac:dyDescent="0.3">
      <c r="A1987" s="2">
        <v>42394</v>
      </c>
      <c r="B1987" s="12" t="str">
        <f t="shared" ref="B1987:B2050" si="528">TEXT(A1987,"MMMM, YYYY")</f>
        <v>January, 2016</v>
      </c>
      <c r="C1987" s="12" t="str">
        <f t="shared" ref="C1987:C2050" si="529">B1987&amp;"´"</f>
        <v>January, 2016´</v>
      </c>
      <c r="D1987" s="3" t="s">
        <v>37</v>
      </c>
      <c r="E1987" s="9" t="s">
        <v>1941</v>
      </c>
      <c r="F1987" s="3" t="s">
        <v>1396</v>
      </c>
      <c r="G1987" s="3" t="s">
        <v>38</v>
      </c>
      <c r="H1987" s="3" t="s">
        <v>43</v>
      </c>
      <c r="I1987" s="3" t="s">
        <v>15</v>
      </c>
      <c r="J1987" s="3" t="s">
        <v>201</v>
      </c>
      <c r="K1987" s="3" t="s">
        <v>1675</v>
      </c>
      <c r="L1987" s="4">
        <v>48100</v>
      </c>
      <c r="M1987" s="4">
        <v>48.1</v>
      </c>
      <c r="N1987" s="4">
        <v>1023000</v>
      </c>
      <c r="O1987">
        <f t="shared" si="518"/>
        <v>21.26819126819127</v>
      </c>
      <c r="P1987" t="str">
        <f t="shared" si="519"/>
        <v>Imidacloprid</v>
      </c>
      <c r="Q1987" t="str">
        <f>VLOOKUP(P1987,[1]Sheet1!$A$1:$C$40,2,FALSE)</f>
        <v>Nuprid</v>
      </c>
      <c r="R1987" t="str">
        <f>VLOOKUP(P1987,[1]Sheet1!$A$1:$C$40,3,FALSE)</f>
        <v>Insecticide</v>
      </c>
    </row>
    <row r="1988" spans="1:18" ht="22" customHeight="1" x14ac:dyDescent="0.3">
      <c r="A1988" s="5">
        <v>42386</v>
      </c>
      <c r="B1988" s="12" t="str">
        <f t="shared" si="528"/>
        <v>January, 2016</v>
      </c>
      <c r="C1988" s="12" t="str">
        <f t="shared" si="529"/>
        <v>January, 2016´</v>
      </c>
      <c r="D1988" s="6" t="s">
        <v>37</v>
      </c>
      <c r="E1988" s="13" t="s">
        <v>1941</v>
      </c>
      <c r="F1988" s="6" t="s">
        <v>20</v>
      </c>
      <c r="G1988" s="6" t="s">
        <v>1655</v>
      </c>
      <c r="H1988" s="6" t="s">
        <v>14</v>
      </c>
      <c r="I1988" s="6" t="s">
        <v>21</v>
      </c>
      <c r="J1988" s="6" t="s">
        <v>16</v>
      </c>
      <c r="K1988" s="6" t="s">
        <v>1676</v>
      </c>
      <c r="L1988" s="7">
        <v>13580</v>
      </c>
      <c r="M1988" s="7">
        <v>13.58</v>
      </c>
      <c r="N1988" s="7">
        <v>259000</v>
      </c>
      <c r="O1988">
        <f t="shared" si="518"/>
        <v>19.072164948453608</v>
      </c>
      <c r="P1988" t="str">
        <f t="shared" si="519"/>
        <v>Imazethapyr</v>
      </c>
      <c r="Q1988" t="str">
        <f>VLOOKUP(P1988,[1]Sheet1!$A$1:$C$40,2,FALSE)</f>
        <v>Kyte</v>
      </c>
      <c r="R1988" t="str">
        <f>VLOOKUP(P1988,[1]Sheet1!$A$1:$C$40,3,FALSE)</f>
        <v>Herbicide</v>
      </c>
    </row>
    <row r="1989" spans="1:18" ht="22" customHeight="1" x14ac:dyDescent="0.3">
      <c r="A1989" s="2">
        <v>42385</v>
      </c>
      <c r="B1989" s="12" t="str">
        <f t="shared" si="528"/>
        <v>January, 2016</v>
      </c>
      <c r="C1989" s="12" t="str">
        <f t="shared" si="529"/>
        <v>January, 2016´</v>
      </c>
      <c r="D1989" s="3" t="s">
        <v>37</v>
      </c>
      <c r="E1989" s="9" t="s">
        <v>1941</v>
      </c>
      <c r="F1989" s="3" t="s">
        <v>20</v>
      </c>
      <c r="G1989" s="3" t="s">
        <v>649</v>
      </c>
      <c r="H1989" s="3" t="s">
        <v>73</v>
      </c>
      <c r="I1989" s="3" t="s">
        <v>21</v>
      </c>
      <c r="J1989" s="3" t="s">
        <v>77</v>
      </c>
      <c r="K1989" s="3" t="s">
        <v>1677</v>
      </c>
      <c r="L1989" s="4">
        <v>69508</v>
      </c>
      <c r="M1989" s="4">
        <v>69.510000000000005</v>
      </c>
      <c r="N1989" s="4">
        <v>163000</v>
      </c>
      <c r="O1989">
        <f t="shared" si="518"/>
        <v>2.3450538067560567</v>
      </c>
      <c r="P1989" t="str">
        <f t="shared" ref="P1989" si="530">IF(ISNUMBER(SEARCH("TRITON",K1989)),"Surfactant",IF(ISNUMBER(SEARCH("DIMETHYLAMINE",K1989)),"Dimethylamine",IF(ISNUMBER(SEARCH("FLUAZINAN",K1989)),"Fluazinan","FIX IT")))</f>
        <v>Surfactant</v>
      </c>
      <c r="Q1989" t="str">
        <f>VLOOKUP(P1989,[1]Sheet1!$A$1:$C$40,2,FALSE)</f>
        <v>Triton</v>
      </c>
      <c r="R1989" t="str">
        <f>VLOOKUP(P1989,[1]Sheet1!$A$1:$C$40,3,FALSE)</f>
        <v>Surfactant</v>
      </c>
    </row>
    <row r="1990" spans="1:18" ht="22" customHeight="1" x14ac:dyDescent="0.3">
      <c r="A1990" s="5">
        <v>42381</v>
      </c>
      <c r="B1990" s="12" t="str">
        <f t="shared" si="528"/>
        <v>January, 2016</v>
      </c>
      <c r="C1990" s="12" t="str">
        <f t="shared" si="529"/>
        <v>January, 2016´</v>
      </c>
      <c r="D1990" s="6" t="s">
        <v>37</v>
      </c>
      <c r="E1990" s="13" t="s">
        <v>1941</v>
      </c>
      <c r="F1990" s="6" t="s">
        <v>20</v>
      </c>
      <c r="G1990" s="6" t="s">
        <v>42</v>
      </c>
      <c r="H1990" s="6" t="s">
        <v>43</v>
      </c>
      <c r="I1990" s="6" t="s">
        <v>21</v>
      </c>
      <c r="J1990" s="6" t="s">
        <v>702</v>
      </c>
      <c r="K1990" s="6" t="s">
        <v>1678</v>
      </c>
      <c r="L1990" s="7">
        <v>17570</v>
      </c>
      <c r="M1990" s="7">
        <v>17.57</v>
      </c>
      <c r="N1990" s="7">
        <v>603000</v>
      </c>
      <c r="O1990">
        <f t="shared" si="518"/>
        <v>34.319863403528743</v>
      </c>
      <c r="P1990" s="11" t="s">
        <v>1925</v>
      </c>
      <c r="Q1990" t="str">
        <f>VLOOKUP(P1990,[1]Sheet1!$A$1:$C$40,2,FALSE)</f>
        <v>Not Identified</v>
      </c>
      <c r="R1990" t="str">
        <f>VLOOKUP(P1990,[1]Sheet1!$A$1:$C$40,3,FALSE)</f>
        <v>Insecticide</v>
      </c>
    </row>
    <row r="1991" spans="1:18" ht="22" customHeight="1" x14ac:dyDescent="0.3">
      <c r="A1991" s="2">
        <v>42381</v>
      </c>
      <c r="B1991" s="12" t="str">
        <f t="shared" si="528"/>
        <v>January, 2016</v>
      </c>
      <c r="C1991" s="12" t="str">
        <f t="shared" si="529"/>
        <v>January, 2016´</v>
      </c>
      <c r="D1991" s="3" t="s">
        <v>37</v>
      </c>
      <c r="E1991" s="9" t="s">
        <v>1941</v>
      </c>
      <c r="F1991" s="4" t="s">
        <v>107</v>
      </c>
      <c r="G1991" s="3" t="s">
        <v>38</v>
      </c>
      <c r="H1991" s="3" t="s">
        <v>43</v>
      </c>
      <c r="I1991" s="3" t="s">
        <v>15</v>
      </c>
      <c r="J1991" s="3" t="s">
        <v>201</v>
      </c>
      <c r="K1991" s="3" t="s">
        <v>1679</v>
      </c>
      <c r="L1991" s="4">
        <v>38480</v>
      </c>
      <c r="M1991" s="4">
        <v>38.479999999999997</v>
      </c>
      <c r="N1991" s="4">
        <v>819000</v>
      </c>
      <c r="O1991">
        <f t="shared" si="518"/>
        <v>21.283783783783782</v>
      </c>
      <c r="P1991" t="str">
        <f t="shared" si="519"/>
        <v>Imidacloprid</v>
      </c>
      <c r="Q1991" t="str">
        <f>VLOOKUP(P1991,[1]Sheet1!$A$1:$C$40,2,FALSE)</f>
        <v>Nuprid</v>
      </c>
      <c r="R1991" t="str">
        <f>VLOOKUP(P1991,[1]Sheet1!$A$1:$C$40,3,FALSE)</f>
        <v>Insecticide</v>
      </c>
    </row>
    <row r="1992" spans="1:18" ht="22" customHeight="1" x14ac:dyDescent="0.3">
      <c r="A1992" s="5">
        <v>42381</v>
      </c>
      <c r="B1992" s="12" t="str">
        <f t="shared" si="528"/>
        <v>January, 2016</v>
      </c>
      <c r="C1992" s="12" t="str">
        <f t="shared" si="529"/>
        <v>January, 2016´</v>
      </c>
      <c r="D1992" s="6" t="s">
        <v>37</v>
      </c>
      <c r="E1992" s="13" t="s">
        <v>1941</v>
      </c>
      <c r="F1992" s="6" t="s">
        <v>20</v>
      </c>
      <c r="G1992" s="6" t="s">
        <v>42</v>
      </c>
      <c r="H1992" s="6" t="s">
        <v>43</v>
      </c>
      <c r="I1992" s="6" t="s">
        <v>21</v>
      </c>
      <c r="J1992" s="6" t="s">
        <v>702</v>
      </c>
      <c r="K1992" s="6" t="s">
        <v>1680</v>
      </c>
      <c r="L1992" s="7">
        <v>17570</v>
      </c>
      <c r="M1992" s="7">
        <v>17.57</v>
      </c>
      <c r="N1992" s="7">
        <v>603000</v>
      </c>
      <c r="O1992">
        <f t="shared" si="518"/>
        <v>34.319863403528743</v>
      </c>
      <c r="P1992" s="11" t="s">
        <v>1925</v>
      </c>
      <c r="Q1992" t="str">
        <f>VLOOKUP(P1992,[1]Sheet1!$A$1:$C$40,2,FALSE)</f>
        <v>Not Identified</v>
      </c>
      <c r="R1992" t="str">
        <f>VLOOKUP(P1992,[1]Sheet1!$A$1:$C$40,3,FALSE)</f>
        <v>Insecticide</v>
      </c>
    </row>
    <row r="1993" spans="1:18" ht="22" customHeight="1" x14ac:dyDescent="0.3">
      <c r="A1993" s="2">
        <v>42381</v>
      </c>
      <c r="B1993" s="12" t="str">
        <f t="shared" si="528"/>
        <v>January, 2016</v>
      </c>
      <c r="C1993" s="12" t="str">
        <f t="shared" si="529"/>
        <v>January, 2016´</v>
      </c>
      <c r="D1993" s="3" t="s">
        <v>37</v>
      </c>
      <c r="E1993" s="9" t="s">
        <v>1941</v>
      </c>
      <c r="F1993" s="4" t="s">
        <v>107</v>
      </c>
      <c r="G1993" s="3" t="s">
        <v>203</v>
      </c>
      <c r="H1993" s="3" t="s">
        <v>39</v>
      </c>
      <c r="I1993" s="3" t="s">
        <v>15</v>
      </c>
      <c r="J1993" s="3" t="s">
        <v>626</v>
      </c>
      <c r="K1993" s="3" t="s">
        <v>1681</v>
      </c>
      <c r="L1993" s="4">
        <v>119040</v>
      </c>
      <c r="M1993" s="4">
        <v>119.04</v>
      </c>
      <c r="N1993" s="4">
        <v>1468000</v>
      </c>
      <c r="O1993">
        <f t="shared" si="518"/>
        <v>12.331989247311828</v>
      </c>
      <c r="P1993" t="str">
        <f t="shared" ref="P1993" si="531">IF(ISNUMBER(SEARCH("CIPERMET",K1993)),"Cypermethrin",IF(ISNUMBER(SEARCH("MANFIL",K1993)),"Mancozeb",IF(ISNUMBER(SEARCH("ISOPROPYLAMINE",K1993)),"Isopropylamine",IF(ISNUMBER(SEARCH("CARBENDAZIN",K1993)),"Carbendazin",IF(ISNUMBER(SEARCH("CHLORPYRIFOS",K1993)),"Chlorpyrifos","FIX IT")))))</f>
        <v>Mancozeb</v>
      </c>
      <c r="Q1993" t="str">
        <f>VLOOKUP(P1993,[1]Sheet1!$A$1:$C$40,2,FALSE)</f>
        <v>Manfill 800 WP</v>
      </c>
      <c r="R1993" t="str">
        <f>VLOOKUP(P1993,[1]Sheet1!$A$1:$C$40,3,FALSE)</f>
        <v>Fungicide</v>
      </c>
    </row>
    <row r="1994" spans="1:18" ht="22" customHeight="1" x14ac:dyDescent="0.3">
      <c r="A1994" s="5">
        <v>42379</v>
      </c>
      <c r="B1994" s="12" t="str">
        <f t="shared" si="528"/>
        <v>January, 2016</v>
      </c>
      <c r="C1994" s="12" t="str">
        <f t="shared" si="529"/>
        <v>January, 2016´</v>
      </c>
      <c r="D1994" s="6" t="s">
        <v>37</v>
      </c>
      <c r="E1994" s="13" t="s">
        <v>1941</v>
      </c>
      <c r="F1994" s="6" t="s">
        <v>20</v>
      </c>
      <c r="G1994" s="6" t="s">
        <v>1682</v>
      </c>
      <c r="H1994" s="6" t="s">
        <v>1683</v>
      </c>
      <c r="I1994" s="6" t="s">
        <v>21</v>
      </c>
      <c r="J1994" s="6" t="s">
        <v>1201</v>
      </c>
      <c r="K1994" s="6" t="s">
        <v>1684</v>
      </c>
      <c r="L1994" s="7">
        <v>86000</v>
      </c>
      <c r="M1994" s="7">
        <v>86</v>
      </c>
      <c r="N1994" s="7">
        <v>248000</v>
      </c>
      <c r="O1994">
        <f t="shared" si="518"/>
        <v>2.8837209302325579</v>
      </c>
      <c r="P1994" t="str">
        <f t="shared" si="519"/>
        <v>Glyphosate</v>
      </c>
      <c r="Q1994" t="str">
        <f>VLOOKUP(P1994,[1]Sheet1!$A$1:$C$40,2,FALSE)</f>
        <v>Nufosate</v>
      </c>
      <c r="R1994" t="str">
        <f>VLOOKUP(P1994,[1]Sheet1!$A$1:$C$40,3,FALSE)</f>
        <v>Herbicide</v>
      </c>
    </row>
    <row r="1995" spans="1:18" ht="22" customHeight="1" x14ac:dyDescent="0.3">
      <c r="A1995" s="2">
        <v>42379</v>
      </c>
      <c r="B1995" s="12" t="str">
        <f t="shared" si="528"/>
        <v>January, 2016</v>
      </c>
      <c r="C1995" s="12" t="str">
        <f t="shared" si="529"/>
        <v>January, 2016´</v>
      </c>
      <c r="D1995" s="3" t="s">
        <v>37</v>
      </c>
      <c r="E1995" s="9" t="s">
        <v>1941</v>
      </c>
      <c r="F1995" s="3" t="s">
        <v>20</v>
      </c>
      <c r="G1995" s="3" t="s">
        <v>1682</v>
      </c>
      <c r="H1995" s="3" t="s">
        <v>1683</v>
      </c>
      <c r="I1995" s="3" t="s">
        <v>21</v>
      </c>
      <c r="J1995" s="3" t="s">
        <v>1201</v>
      </c>
      <c r="K1995" s="3" t="s">
        <v>1684</v>
      </c>
      <c r="L1995" s="4">
        <v>86000</v>
      </c>
      <c r="M1995" s="4">
        <v>86</v>
      </c>
      <c r="N1995" s="4">
        <v>248000</v>
      </c>
      <c r="O1995">
        <f t="shared" si="518"/>
        <v>2.8837209302325579</v>
      </c>
      <c r="P1995" t="str">
        <f t="shared" si="519"/>
        <v>Glyphosate</v>
      </c>
      <c r="Q1995" t="str">
        <f>VLOOKUP(P1995,[1]Sheet1!$A$1:$C$40,2,FALSE)</f>
        <v>Nufosate</v>
      </c>
      <c r="R1995" t="str">
        <f>VLOOKUP(P1995,[1]Sheet1!$A$1:$C$40,3,FALSE)</f>
        <v>Herbicide</v>
      </c>
    </row>
    <row r="1996" spans="1:18" ht="22" customHeight="1" x14ac:dyDescent="0.3">
      <c r="A1996" s="5">
        <v>42379</v>
      </c>
      <c r="B1996" s="12" t="str">
        <f t="shared" si="528"/>
        <v>January, 2016</v>
      </c>
      <c r="C1996" s="12" t="str">
        <f t="shared" si="529"/>
        <v>January, 2016´</v>
      </c>
      <c r="D1996" s="6" t="s">
        <v>37</v>
      </c>
      <c r="E1996" s="13" t="s">
        <v>1941</v>
      </c>
      <c r="F1996" s="6" t="s">
        <v>20</v>
      </c>
      <c r="G1996" s="6" t="s">
        <v>1682</v>
      </c>
      <c r="H1996" s="6" t="s">
        <v>1683</v>
      </c>
      <c r="I1996" s="6" t="s">
        <v>21</v>
      </c>
      <c r="J1996" s="6" t="s">
        <v>1201</v>
      </c>
      <c r="K1996" s="6" t="s">
        <v>1684</v>
      </c>
      <c r="L1996" s="7">
        <v>86000</v>
      </c>
      <c r="M1996" s="7">
        <v>86</v>
      </c>
      <c r="N1996" s="7">
        <v>248000</v>
      </c>
      <c r="O1996">
        <f t="shared" si="518"/>
        <v>2.8837209302325579</v>
      </c>
      <c r="P1996" t="str">
        <f t="shared" si="519"/>
        <v>Glyphosate</v>
      </c>
      <c r="Q1996" t="str">
        <f>VLOOKUP(P1996,[1]Sheet1!$A$1:$C$40,2,FALSE)</f>
        <v>Nufosate</v>
      </c>
      <c r="R1996" t="str">
        <f>VLOOKUP(P1996,[1]Sheet1!$A$1:$C$40,3,FALSE)</f>
        <v>Herbicide</v>
      </c>
    </row>
    <row r="1997" spans="1:18" ht="22" customHeight="1" x14ac:dyDescent="0.3">
      <c r="A1997" s="2">
        <v>42376</v>
      </c>
      <c r="B1997" s="12" t="str">
        <f t="shared" si="528"/>
        <v>January, 2016</v>
      </c>
      <c r="C1997" s="12" t="str">
        <f t="shared" si="529"/>
        <v>January, 2016´</v>
      </c>
      <c r="D1997" s="3" t="s">
        <v>37</v>
      </c>
      <c r="E1997" s="9" t="s">
        <v>1941</v>
      </c>
      <c r="F1997" s="3" t="s">
        <v>20</v>
      </c>
      <c r="G1997" s="3" t="s">
        <v>579</v>
      </c>
      <c r="H1997" s="3" t="s">
        <v>28</v>
      </c>
      <c r="I1997" s="3" t="s">
        <v>21</v>
      </c>
      <c r="J1997" s="3" t="s">
        <v>29</v>
      </c>
      <c r="K1997" s="3" t="s">
        <v>1611</v>
      </c>
      <c r="L1997" s="4">
        <v>163679.99</v>
      </c>
      <c r="M1997" s="4">
        <v>163.68</v>
      </c>
      <c r="N1997" s="4">
        <v>2829000</v>
      </c>
      <c r="O1997">
        <f t="shared" si="518"/>
        <v>17.28372539612203</v>
      </c>
      <c r="P1997" t="str">
        <f t="shared" ref="P1997" si="532">IF(ISNUMBER(SEARCH("CLORPIRIFOS",K1997)),"Chlorpyrifos",IF(ISNUMBER(SEARCH("TEBUCONAZOLE",K1997)),"Tebuconazole",IF(ISNUMBER(SEARCH("ACID",K1997)),"2,4-Dichlorophenoxyacetic acid",IF(ISNUMBER(SEARCH("ACETAMIPRID",K1997)),"Acetamiprid",IF(ISNUMBER(SEARCH("NUFURON",K1997)),"Metsulfuron",IF(ISNUMBER(SEARCH("MONOISOPROPYLAMINE",K1997)),"Isopropylamine","FIX IT"))))))</f>
        <v>2,4-Dichlorophenoxyacetic acid</v>
      </c>
      <c r="Q1997" t="str">
        <f>VLOOKUP(P1997,[1]Sheet1!$A$1:$C$40,2,FALSE)</f>
        <v>2,4 D</v>
      </c>
      <c r="R1997" t="str">
        <f>VLOOKUP(P1997,[1]Sheet1!$A$1:$C$40,3,FALSE)</f>
        <v>Herbicide</v>
      </c>
    </row>
    <row r="1998" spans="1:18" ht="22" customHeight="1" x14ac:dyDescent="0.3">
      <c r="A1998" s="5">
        <v>42376</v>
      </c>
      <c r="B1998" s="12" t="str">
        <f t="shared" si="528"/>
        <v>January, 2016</v>
      </c>
      <c r="C1998" s="12" t="str">
        <f t="shared" si="529"/>
        <v>January, 2016´</v>
      </c>
      <c r="D1998" s="6" t="s">
        <v>37</v>
      </c>
      <c r="E1998" s="13" t="s">
        <v>1941</v>
      </c>
      <c r="F1998" s="6" t="s">
        <v>20</v>
      </c>
      <c r="G1998" s="6" t="s">
        <v>80</v>
      </c>
      <c r="H1998" s="6" t="s">
        <v>81</v>
      </c>
      <c r="I1998" s="6" t="s">
        <v>21</v>
      </c>
      <c r="J1998" s="6" t="s">
        <v>137</v>
      </c>
      <c r="K1998" s="6" t="s">
        <v>1685</v>
      </c>
      <c r="L1998" s="7">
        <v>55320</v>
      </c>
      <c r="M1998" s="7">
        <v>55.32</v>
      </c>
      <c r="N1998" s="7">
        <v>191000</v>
      </c>
      <c r="O1998">
        <f t="shared" si="518"/>
        <v>3.4526391901663049</v>
      </c>
      <c r="P1998" t="str">
        <f>IF(ISNUMBER(SEARCH("TRITON",K1998)),"Surfactant",IF(ISNUMBER(SEARCH("DIMETHYLAMINE",K1998)),"Dimethylamine",IF(ISNUMBER(SEARCH("FLUAZINAN",K1998)),"Fluazinan","FIX IT")))</f>
        <v>Dimethylamine</v>
      </c>
      <c r="Q1998" t="str">
        <f>VLOOKUP(P1998,[1]Sheet1!$A$1:$C$40,2,FALSE)</f>
        <v>Not Identified</v>
      </c>
      <c r="R1998" t="str">
        <f>VLOOKUP(P1998,[1]Sheet1!$A$1:$C$40,3,FALSE)</f>
        <v>General Chemical</v>
      </c>
    </row>
    <row r="1999" spans="1:18" ht="22" customHeight="1" x14ac:dyDescent="0.3">
      <c r="A1999" s="2">
        <v>42372</v>
      </c>
      <c r="B1999" s="12" t="str">
        <f t="shared" si="528"/>
        <v>January, 2016</v>
      </c>
      <c r="C1999" s="12" t="str">
        <f t="shared" si="529"/>
        <v>January, 2016´</v>
      </c>
      <c r="D1999" s="3" t="s">
        <v>37</v>
      </c>
      <c r="E1999" s="9" t="s">
        <v>1941</v>
      </c>
      <c r="F1999" s="3" t="s">
        <v>20</v>
      </c>
      <c r="G1999" s="3" t="s">
        <v>1655</v>
      </c>
      <c r="H1999" s="3" t="s">
        <v>14</v>
      </c>
      <c r="I1999" s="3" t="s">
        <v>21</v>
      </c>
      <c r="J1999" s="3" t="s">
        <v>16</v>
      </c>
      <c r="K1999" s="3" t="s">
        <v>1686</v>
      </c>
      <c r="L1999" s="4">
        <v>13580</v>
      </c>
      <c r="M1999" s="4">
        <v>13.58</v>
      </c>
      <c r="N1999" s="4">
        <v>259000</v>
      </c>
      <c r="O1999">
        <f t="shared" si="518"/>
        <v>19.072164948453608</v>
      </c>
      <c r="P1999" t="str">
        <f t="shared" si="519"/>
        <v>Imazethapyr</v>
      </c>
      <c r="Q1999" t="str">
        <f>VLOOKUP(P1999,[1]Sheet1!$A$1:$C$40,2,FALSE)</f>
        <v>Kyte</v>
      </c>
      <c r="R1999" t="str">
        <f>VLOOKUP(P1999,[1]Sheet1!$A$1:$C$40,3,FALSE)</f>
        <v>Herbicide</v>
      </c>
    </row>
    <row r="2000" spans="1:18" ht="22" customHeight="1" x14ac:dyDescent="0.3">
      <c r="A2000" s="5">
        <v>42372</v>
      </c>
      <c r="B2000" s="12" t="str">
        <f t="shared" si="528"/>
        <v>January, 2016</v>
      </c>
      <c r="C2000" s="12" t="str">
        <f t="shared" si="529"/>
        <v>January, 2016´</v>
      </c>
      <c r="D2000" s="6" t="s">
        <v>37</v>
      </c>
      <c r="E2000" s="13" t="s">
        <v>1941</v>
      </c>
      <c r="F2000" s="6" t="s">
        <v>20</v>
      </c>
      <c r="G2000" s="6" t="s">
        <v>378</v>
      </c>
      <c r="H2000" s="6" t="s">
        <v>14</v>
      </c>
      <c r="I2000" s="6" t="s">
        <v>21</v>
      </c>
      <c r="J2000" s="6" t="s">
        <v>31</v>
      </c>
      <c r="K2000" s="6" t="s">
        <v>1687</v>
      </c>
      <c r="L2000" s="7">
        <v>33390</v>
      </c>
      <c r="M2000" s="7">
        <v>33.39</v>
      </c>
      <c r="N2000" s="7">
        <v>435000</v>
      </c>
      <c r="O2000">
        <f t="shared" si="518"/>
        <v>13.027852650494159</v>
      </c>
      <c r="P2000" t="str">
        <f>IF(ISNUMBER(SEARCH("CLORPIRIFOS",K2000)),"Chlorpyrifos",IF(ISNUMBER(SEARCH("TEBUCONAZOLE",K2000)),"Tebuconazole",IF(ISNUMBER(SEARCH("ACID",K2000)),"2,4-Dichlorophenoxyacetic acid",IF(ISNUMBER(SEARCH("ACETAMIPRID",K2000)),"Acetamiprid",IF(ISNUMBER(SEARCH("NUFURON",K2000)),"Metsulfuron",IF(ISNUMBER(SEARCH("MONOISOPROPYLAMINE",K2000)),"Isopropylamine","FIX IT"))))))</f>
        <v>Tebuconazole</v>
      </c>
      <c r="Q2000" t="str">
        <f>VLOOKUP(P2000,[1]Sheet1!$A$1:$C$40,2,FALSE)</f>
        <v>Torque</v>
      </c>
      <c r="R2000" t="str">
        <f>VLOOKUP(P2000,[1]Sheet1!$A$1:$C$40,3,FALSE)</f>
        <v>Fungicide</v>
      </c>
    </row>
    <row r="2001" spans="1:18" ht="22" customHeight="1" x14ac:dyDescent="0.3">
      <c r="A2001" s="2">
        <v>42372</v>
      </c>
      <c r="B2001" s="12" t="str">
        <f t="shared" si="528"/>
        <v>January, 2016</v>
      </c>
      <c r="C2001" s="12" t="str">
        <f t="shared" si="529"/>
        <v>January, 2016´</v>
      </c>
      <c r="D2001" s="3" t="s">
        <v>37</v>
      </c>
      <c r="E2001" s="9" t="s">
        <v>1941</v>
      </c>
      <c r="F2001" s="3" t="s">
        <v>20</v>
      </c>
      <c r="G2001" s="3" t="s">
        <v>1682</v>
      </c>
      <c r="H2001" s="3" t="s">
        <v>1683</v>
      </c>
      <c r="I2001" s="3" t="s">
        <v>21</v>
      </c>
      <c r="J2001" s="3" t="s">
        <v>1201</v>
      </c>
      <c r="K2001" s="3" t="s">
        <v>1684</v>
      </c>
      <c r="L2001" s="4">
        <v>86000</v>
      </c>
      <c r="M2001" s="4">
        <v>86</v>
      </c>
      <c r="N2001" s="4">
        <v>248000</v>
      </c>
      <c r="O2001">
        <f t="shared" si="518"/>
        <v>2.8837209302325579</v>
      </c>
      <c r="P2001" t="str">
        <f t="shared" si="519"/>
        <v>Glyphosate</v>
      </c>
      <c r="Q2001" t="str">
        <f>VLOOKUP(P2001,[1]Sheet1!$A$1:$C$40,2,FALSE)</f>
        <v>Nufosate</v>
      </c>
      <c r="R2001" t="str">
        <f>VLOOKUP(P2001,[1]Sheet1!$A$1:$C$40,3,FALSE)</f>
        <v>Herbicide</v>
      </c>
    </row>
    <row r="2002" spans="1:18" ht="22" customHeight="1" x14ac:dyDescent="0.3">
      <c r="A2002" s="5">
        <v>42372</v>
      </c>
      <c r="B2002" s="12" t="str">
        <f t="shared" si="528"/>
        <v>January, 2016</v>
      </c>
      <c r="C2002" s="12" t="str">
        <f t="shared" si="529"/>
        <v>January, 2016´</v>
      </c>
      <c r="D2002" s="6" t="s">
        <v>37</v>
      </c>
      <c r="E2002" s="13" t="s">
        <v>1941</v>
      </c>
      <c r="F2002" s="6" t="s">
        <v>20</v>
      </c>
      <c r="G2002" s="6" t="s">
        <v>1682</v>
      </c>
      <c r="H2002" s="6" t="s">
        <v>1683</v>
      </c>
      <c r="I2002" s="6" t="s">
        <v>21</v>
      </c>
      <c r="J2002" s="6" t="s">
        <v>1201</v>
      </c>
      <c r="K2002" s="6" t="s">
        <v>1688</v>
      </c>
      <c r="L2002" s="7">
        <v>86000</v>
      </c>
      <c r="M2002" s="7">
        <v>86</v>
      </c>
      <c r="N2002" s="7">
        <v>248000</v>
      </c>
      <c r="O2002">
        <f t="shared" si="518"/>
        <v>2.8837209302325579</v>
      </c>
      <c r="P2002" t="str">
        <f t="shared" si="519"/>
        <v>Glyphosate</v>
      </c>
      <c r="Q2002" t="str">
        <f>VLOOKUP(P2002,[1]Sheet1!$A$1:$C$40,2,FALSE)</f>
        <v>Nufosate</v>
      </c>
      <c r="R2002" t="str">
        <f>VLOOKUP(P2002,[1]Sheet1!$A$1:$C$40,3,FALSE)</f>
        <v>Herbicide</v>
      </c>
    </row>
    <row r="2003" spans="1:18" ht="22" customHeight="1" x14ac:dyDescent="0.3">
      <c r="A2003" s="2">
        <v>42372</v>
      </c>
      <c r="B2003" s="12" t="str">
        <f t="shared" si="528"/>
        <v>January, 2016</v>
      </c>
      <c r="C2003" s="12" t="str">
        <f t="shared" si="529"/>
        <v>January, 2016´</v>
      </c>
      <c r="D2003" s="3" t="s">
        <v>37</v>
      </c>
      <c r="E2003" s="9" t="s">
        <v>1941</v>
      </c>
      <c r="F2003" s="3" t="s">
        <v>20</v>
      </c>
      <c r="G2003" s="3" t="s">
        <v>1682</v>
      </c>
      <c r="H2003" s="3" t="s">
        <v>1683</v>
      </c>
      <c r="I2003" s="3" t="s">
        <v>21</v>
      </c>
      <c r="J2003" s="3" t="s">
        <v>1201</v>
      </c>
      <c r="K2003" s="3" t="s">
        <v>1688</v>
      </c>
      <c r="L2003" s="4">
        <v>86000</v>
      </c>
      <c r="M2003" s="4">
        <v>86</v>
      </c>
      <c r="N2003" s="4">
        <v>248000</v>
      </c>
      <c r="O2003">
        <f t="shared" si="518"/>
        <v>2.8837209302325579</v>
      </c>
      <c r="P2003" t="str">
        <f t="shared" si="519"/>
        <v>Glyphosate</v>
      </c>
      <c r="Q2003" t="str">
        <f>VLOOKUP(P2003,[1]Sheet1!$A$1:$C$40,2,FALSE)</f>
        <v>Nufosate</v>
      </c>
      <c r="R2003" t="str">
        <f>VLOOKUP(P2003,[1]Sheet1!$A$1:$C$40,3,FALSE)</f>
        <v>Herbicide</v>
      </c>
    </row>
    <row r="2004" spans="1:18" ht="22" customHeight="1" x14ac:dyDescent="0.3">
      <c r="A2004" s="2">
        <v>42372</v>
      </c>
      <c r="B2004" s="12" t="str">
        <f t="shared" si="528"/>
        <v>January, 2016</v>
      </c>
      <c r="C2004" s="12" t="str">
        <f t="shared" si="529"/>
        <v>January, 2016´</v>
      </c>
      <c r="D2004" s="3" t="s">
        <v>37</v>
      </c>
      <c r="E2004" s="13" t="s">
        <v>1941</v>
      </c>
      <c r="F2004" s="3" t="s">
        <v>20</v>
      </c>
      <c r="G2004" s="3" t="s">
        <v>1682</v>
      </c>
      <c r="H2004" s="3" t="s">
        <v>1683</v>
      </c>
      <c r="I2004" s="3" t="s">
        <v>21</v>
      </c>
      <c r="J2004" s="3" t="s">
        <v>1201</v>
      </c>
      <c r="K2004" s="3" t="s">
        <v>1684</v>
      </c>
      <c r="L2004" s="4">
        <v>86000</v>
      </c>
      <c r="M2004" s="4">
        <v>86</v>
      </c>
      <c r="N2004" s="4">
        <v>248000</v>
      </c>
      <c r="O2004">
        <f t="shared" si="518"/>
        <v>2.8837209302325579</v>
      </c>
      <c r="P2004" t="str">
        <f t="shared" si="519"/>
        <v>Glyphosate</v>
      </c>
      <c r="Q2004" t="str">
        <f>VLOOKUP(P2004,[1]Sheet1!$A$1:$C$40,2,FALSE)</f>
        <v>Nufosate</v>
      </c>
      <c r="R2004" t="str">
        <f>VLOOKUP(P2004,[1]Sheet1!$A$1:$C$40,3,FALSE)</f>
        <v>Herbicide</v>
      </c>
    </row>
    <row r="2005" spans="1:18" ht="22" customHeight="1" x14ac:dyDescent="0.3">
      <c r="A2005" s="5">
        <v>42371</v>
      </c>
      <c r="B2005" s="12" t="str">
        <f t="shared" si="528"/>
        <v>January, 2016</v>
      </c>
      <c r="C2005" s="12" t="str">
        <f t="shared" si="529"/>
        <v>January, 2016´</v>
      </c>
      <c r="D2005" s="6" t="s">
        <v>37</v>
      </c>
      <c r="E2005" s="9" t="s">
        <v>1941</v>
      </c>
      <c r="F2005" s="6" t="s">
        <v>20</v>
      </c>
      <c r="G2005" s="6" t="s">
        <v>449</v>
      </c>
      <c r="H2005" s="6" t="s">
        <v>73</v>
      </c>
      <c r="I2005" s="6" t="s">
        <v>21</v>
      </c>
      <c r="J2005" s="6" t="s">
        <v>1308</v>
      </c>
      <c r="K2005" s="6" t="s">
        <v>1689</v>
      </c>
      <c r="L2005" s="7">
        <v>59377</v>
      </c>
      <c r="M2005" s="7">
        <v>59.38</v>
      </c>
      <c r="N2005" s="7">
        <v>54500</v>
      </c>
      <c r="O2005">
        <f t="shared" si="518"/>
        <v>0.91786381932398065</v>
      </c>
      <c r="P2005" s="11" t="s">
        <v>1933</v>
      </c>
      <c r="Q2005" t="str">
        <f>VLOOKUP(P2005,[1]Sheet1!$A$1:$C$40,2,FALSE)</f>
        <v>Not Identified</v>
      </c>
      <c r="R2005" t="str">
        <f>VLOOKUP(P2005,[1]Sheet1!$A$1:$C$40,3,FALSE)</f>
        <v>General Chemical</v>
      </c>
    </row>
    <row r="2006" spans="1:18" ht="22" customHeight="1" x14ac:dyDescent="0.3">
      <c r="A2006" s="2">
        <v>42369</v>
      </c>
      <c r="B2006" s="12" t="str">
        <f t="shared" si="528"/>
        <v>December, 2015</v>
      </c>
      <c r="C2006" s="12" t="str">
        <f t="shared" si="529"/>
        <v>December, 2015´</v>
      </c>
      <c r="D2006" s="3" t="s">
        <v>37</v>
      </c>
      <c r="E2006" s="13" t="s">
        <v>1942</v>
      </c>
      <c r="F2006" s="4" t="s">
        <v>107</v>
      </c>
      <c r="G2006" s="3" t="s">
        <v>1556</v>
      </c>
      <c r="H2006" s="3" t="s">
        <v>43</v>
      </c>
      <c r="I2006" s="3" t="s">
        <v>15</v>
      </c>
      <c r="J2006" s="3" t="s">
        <v>1557</v>
      </c>
      <c r="K2006" s="3" t="s">
        <v>1690</v>
      </c>
      <c r="L2006" s="4">
        <v>19600</v>
      </c>
      <c r="M2006" s="4">
        <v>19.600000000000001</v>
      </c>
      <c r="N2006" s="4">
        <v>240000</v>
      </c>
      <c r="O2006">
        <f t="shared" si="518"/>
        <v>12.244897959183673</v>
      </c>
      <c r="P2006" t="s">
        <v>1915</v>
      </c>
      <c r="Q2006" t="str">
        <f>VLOOKUP(P2006,[1]Sheet1!$A$1:$C$40,2,FALSE)</f>
        <v>Not Identified</v>
      </c>
      <c r="R2006" t="str">
        <f>VLOOKUP(P2006,[1]Sheet1!$A$1:$C$40,3,FALSE)</f>
        <v>General Chemical</v>
      </c>
    </row>
    <row r="2007" spans="1:18" ht="22" customHeight="1" x14ac:dyDescent="0.3">
      <c r="A2007" s="5">
        <v>42369</v>
      </c>
      <c r="B2007" s="12" t="str">
        <f t="shared" si="528"/>
        <v>December, 2015</v>
      </c>
      <c r="C2007" s="12" t="str">
        <f t="shared" si="529"/>
        <v>December, 2015´</v>
      </c>
      <c r="D2007" s="6" t="s">
        <v>37</v>
      </c>
      <c r="E2007" s="9" t="s">
        <v>1942</v>
      </c>
      <c r="F2007" s="7" t="s">
        <v>107</v>
      </c>
      <c r="G2007" s="6" t="s">
        <v>1050</v>
      </c>
      <c r="H2007" s="6" t="s">
        <v>14</v>
      </c>
      <c r="I2007" s="6" t="s">
        <v>15</v>
      </c>
      <c r="J2007" s="6" t="s">
        <v>18</v>
      </c>
      <c r="K2007" s="6" t="s">
        <v>1691</v>
      </c>
      <c r="L2007" s="7">
        <v>14490</v>
      </c>
      <c r="M2007" s="7">
        <v>14.49</v>
      </c>
      <c r="N2007" s="7">
        <v>70900</v>
      </c>
      <c r="O2007">
        <f t="shared" si="518"/>
        <v>4.8930296756383713</v>
      </c>
      <c r="P2007" s="11" t="str">
        <f>IF(ISNUMBER(SEARCH("NUFOSATE",K2007)),"Glyphosate",IF(ISNUMBER(SEARCH("HALOXYFOP",K2007)),"Haloxyfop - P",IF(ISNUMBER(SEARCH("AZOXYSTROBIN",K2007)),"Azoxystrobin",IF(ISNUMBER(SEARCH("ETHEPHON",K2007)),"Ethephon",IF(ISNUMBER(SEARCH("KROMO",K2007)),"Clorimuron",IF(ISNUMBER(SEARCH("MAESTRO",K2007)),"3,5-dibromo-4-hydroxybenzonitrile",))))))</f>
        <v>Clorimuron</v>
      </c>
      <c r="Q2007" t="str">
        <f>VLOOKUP(P2007,[1]Sheet1!$A$1:$C$40,2,FALSE)</f>
        <v>Kromo</v>
      </c>
      <c r="R2007" t="str">
        <f>VLOOKUP(P2007,[1]Sheet1!$A$1:$C$40,3,FALSE)</f>
        <v>Herbicide</v>
      </c>
    </row>
    <row r="2008" spans="1:18" ht="22" customHeight="1" x14ac:dyDescent="0.3">
      <c r="A2008" s="2">
        <v>42369</v>
      </c>
      <c r="B2008" s="12" t="str">
        <f t="shared" si="528"/>
        <v>December, 2015</v>
      </c>
      <c r="C2008" s="12" t="str">
        <f t="shared" si="529"/>
        <v>December, 2015´</v>
      </c>
      <c r="D2008" s="3" t="s">
        <v>37</v>
      </c>
      <c r="E2008" s="13" t="s">
        <v>1942</v>
      </c>
      <c r="F2008" s="3" t="s">
        <v>20</v>
      </c>
      <c r="G2008" s="3" t="s">
        <v>579</v>
      </c>
      <c r="H2008" s="3" t="s">
        <v>28</v>
      </c>
      <c r="I2008" s="3" t="s">
        <v>21</v>
      </c>
      <c r="J2008" s="3" t="s">
        <v>29</v>
      </c>
      <c r="K2008" s="3" t="s">
        <v>548</v>
      </c>
      <c r="L2008" s="4">
        <v>122760</v>
      </c>
      <c r="M2008" s="4">
        <v>122.76</v>
      </c>
      <c r="N2008" s="4">
        <v>2168000</v>
      </c>
      <c r="O2008">
        <f t="shared" si="518"/>
        <v>17.660475724991855</v>
      </c>
      <c r="P2008" t="str">
        <f t="shared" ref="P2008" si="533">IF(ISNUMBER(SEARCH("CLORPIRIFOS",K2008)),"Chlorpyrifos",IF(ISNUMBER(SEARCH("TEBUCONAZOLE",K2008)),"Tebuconazole",IF(ISNUMBER(SEARCH("ACID",K2008)),"2,4-Dichlorophenoxyacetic acid",IF(ISNUMBER(SEARCH("ACETAMIPRID",K2008)),"Acetamiprid",IF(ISNUMBER(SEARCH("NUFURON",K2008)),"Metsulfuron",IF(ISNUMBER(SEARCH("MONOISOPROPYLAMINE",K2008)),"Isopropylamine","FIX IT"))))))</f>
        <v>2,4-Dichlorophenoxyacetic acid</v>
      </c>
      <c r="Q2008" t="str">
        <f>VLOOKUP(P2008,[1]Sheet1!$A$1:$C$40,2,FALSE)</f>
        <v>2,4 D</v>
      </c>
      <c r="R2008" t="str">
        <f>VLOOKUP(P2008,[1]Sheet1!$A$1:$C$40,3,FALSE)</f>
        <v>Herbicide</v>
      </c>
    </row>
    <row r="2009" spans="1:18" ht="22" customHeight="1" x14ac:dyDescent="0.3">
      <c r="A2009" s="5">
        <v>42367</v>
      </c>
      <c r="B2009" s="12" t="str">
        <f t="shared" si="528"/>
        <v>December, 2015</v>
      </c>
      <c r="C2009" s="12" t="str">
        <f t="shared" si="529"/>
        <v>December, 2015´</v>
      </c>
      <c r="D2009" s="6" t="s">
        <v>37</v>
      </c>
      <c r="E2009" s="9" t="s">
        <v>1942</v>
      </c>
      <c r="F2009" s="7" t="s">
        <v>107</v>
      </c>
      <c r="G2009" s="6" t="s">
        <v>203</v>
      </c>
      <c r="H2009" s="6" t="s">
        <v>39</v>
      </c>
      <c r="I2009" s="6" t="s">
        <v>15</v>
      </c>
      <c r="J2009" s="6" t="s">
        <v>626</v>
      </c>
      <c r="K2009" s="6" t="s">
        <v>1692</v>
      </c>
      <c r="L2009" s="7">
        <v>119040</v>
      </c>
      <c r="M2009" s="7">
        <v>119.04</v>
      </c>
      <c r="N2009" s="7">
        <v>1433000</v>
      </c>
      <c r="O2009">
        <f t="shared" si="518"/>
        <v>12.037970430107526</v>
      </c>
      <c r="P2009" t="str">
        <f t="shared" ref="P2009:P2012" si="534">IF(ISNUMBER(SEARCH("CIPERMET",K2009)),"Cypermethrin",IF(ISNUMBER(SEARCH("MANFIL",K2009)),"Mancozeb",IF(ISNUMBER(SEARCH("ISOPROPYLAMINE",K2009)),"Isopropylamine",IF(ISNUMBER(SEARCH("CARBENDAZIN",K2009)),"Carbendazin",IF(ISNUMBER(SEARCH("CHLORPYRIFOS",K2009)),"Chlorpyrifos","FIX IT")))))</f>
        <v>Mancozeb</v>
      </c>
      <c r="Q2009" t="str">
        <f>VLOOKUP(P2009,[1]Sheet1!$A$1:$C$40,2,FALSE)</f>
        <v>Manfill 800 WP</v>
      </c>
      <c r="R2009" t="str">
        <f>VLOOKUP(P2009,[1]Sheet1!$A$1:$C$40,3,FALSE)</f>
        <v>Fungicide</v>
      </c>
    </row>
    <row r="2010" spans="1:18" ht="22" customHeight="1" x14ac:dyDescent="0.3">
      <c r="A2010" s="2">
        <v>42367</v>
      </c>
      <c r="B2010" s="12" t="str">
        <f t="shared" si="528"/>
        <v>December, 2015</v>
      </c>
      <c r="C2010" s="12" t="str">
        <f t="shared" si="529"/>
        <v>December, 2015´</v>
      </c>
      <c r="D2010" s="3" t="s">
        <v>37</v>
      </c>
      <c r="E2010" s="13" t="s">
        <v>1942</v>
      </c>
      <c r="F2010" s="4" t="s">
        <v>107</v>
      </c>
      <c r="G2010" s="3" t="s">
        <v>203</v>
      </c>
      <c r="H2010" s="3" t="s">
        <v>39</v>
      </c>
      <c r="I2010" s="3" t="s">
        <v>15</v>
      </c>
      <c r="J2010" s="3" t="s">
        <v>626</v>
      </c>
      <c r="K2010" s="3" t="s">
        <v>1499</v>
      </c>
      <c r="L2010" s="4">
        <v>16560</v>
      </c>
      <c r="M2010" s="4">
        <v>16.559999999999999</v>
      </c>
      <c r="N2010" s="4">
        <v>199000</v>
      </c>
      <c r="O2010">
        <f t="shared" si="518"/>
        <v>12.016908212560386</v>
      </c>
      <c r="P2010" t="str">
        <f t="shared" si="534"/>
        <v>Mancozeb</v>
      </c>
      <c r="Q2010" t="str">
        <f>VLOOKUP(P2010,[1]Sheet1!$A$1:$C$40,2,FALSE)</f>
        <v>Manfill 800 WP</v>
      </c>
      <c r="R2010" t="str">
        <f>VLOOKUP(P2010,[1]Sheet1!$A$1:$C$40,3,FALSE)</f>
        <v>Fungicide</v>
      </c>
    </row>
    <row r="2011" spans="1:18" ht="22" customHeight="1" x14ac:dyDescent="0.3">
      <c r="A2011" s="5">
        <v>42365</v>
      </c>
      <c r="B2011" s="12" t="str">
        <f t="shared" si="528"/>
        <v>December, 2015</v>
      </c>
      <c r="C2011" s="12" t="str">
        <f t="shared" si="529"/>
        <v>December, 2015´</v>
      </c>
      <c r="D2011" s="6" t="s">
        <v>37</v>
      </c>
      <c r="E2011" s="9" t="s">
        <v>1942</v>
      </c>
      <c r="F2011" s="6" t="s">
        <v>20</v>
      </c>
      <c r="G2011" s="6" t="s">
        <v>654</v>
      </c>
      <c r="H2011" s="6" t="s">
        <v>14</v>
      </c>
      <c r="I2011" s="6" t="s">
        <v>21</v>
      </c>
      <c r="J2011" s="6" t="s">
        <v>1201</v>
      </c>
      <c r="K2011" s="6" t="s">
        <v>1693</v>
      </c>
      <c r="L2011" s="7">
        <v>100300</v>
      </c>
      <c r="M2011" s="7">
        <v>100.3</v>
      </c>
      <c r="N2011" s="7">
        <v>292000</v>
      </c>
      <c r="O2011">
        <f t="shared" ref="O2011:O2073" si="535">N2011/L2011</f>
        <v>2.9112662013958124</v>
      </c>
      <c r="P2011" s="11" t="s">
        <v>1918</v>
      </c>
      <c r="Q2011" t="str">
        <f>VLOOKUP(P2011,[1]Sheet1!$A$1:$C$40,2,FALSE)</f>
        <v>Nufosate</v>
      </c>
      <c r="R2011" t="str">
        <f>VLOOKUP(P2011,[1]Sheet1!$A$1:$C$40,3,FALSE)</f>
        <v>Herbicide</v>
      </c>
    </row>
    <row r="2012" spans="1:18" ht="22" customHeight="1" x14ac:dyDescent="0.3">
      <c r="A2012" s="2">
        <v>42365</v>
      </c>
      <c r="B2012" s="12" t="str">
        <f t="shared" si="528"/>
        <v>December, 2015</v>
      </c>
      <c r="C2012" s="12" t="str">
        <f t="shared" si="529"/>
        <v>December, 2015´</v>
      </c>
      <c r="D2012" s="3" t="s">
        <v>37</v>
      </c>
      <c r="E2012" s="13" t="s">
        <v>1942</v>
      </c>
      <c r="F2012" s="3" t="s">
        <v>20</v>
      </c>
      <c r="G2012" s="3" t="s">
        <v>1505</v>
      </c>
      <c r="H2012" s="3" t="s">
        <v>409</v>
      </c>
      <c r="I2012" s="3" t="s">
        <v>21</v>
      </c>
      <c r="J2012" s="3" t="s">
        <v>102</v>
      </c>
      <c r="K2012" s="3" t="s">
        <v>1694</v>
      </c>
      <c r="L2012" s="4">
        <v>75198</v>
      </c>
      <c r="M2012" s="4">
        <v>75.2</v>
      </c>
      <c r="N2012" s="4">
        <v>233000</v>
      </c>
      <c r="O2012">
        <f t="shared" si="535"/>
        <v>3.0984866618793054</v>
      </c>
      <c r="P2012" t="str">
        <f t="shared" si="534"/>
        <v>Isopropylamine</v>
      </c>
      <c r="Q2012" t="str">
        <f>VLOOKUP(P2012,[1]Sheet1!$A$1:$C$40,2,FALSE)</f>
        <v>Not Identified</v>
      </c>
      <c r="R2012" t="str">
        <f>VLOOKUP(P2012,[1]Sheet1!$A$1:$C$40,3,FALSE)</f>
        <v>General Chemical</v>
      </c>
    </row>
    <row r="2013" spans="1:18" ht="22" customHeight="1" x14ac:dyDescent="0.3">
      <c r="A2013" s="5">
        <v>42365</v>
      </c>
      <c r="B2013" s="12" t="str">
        <f t="shared" si="528"/>
        <v>December, 2015</v>
      </c>
      <c r="C2013" s="12" t="str">
        <f t="shared" si="529"/>
        <v>December, 2015´</v>
      </c>
      <c r="D2013" s="6" t="s">
        <v>37</v>
      </c>
      <c r="E2013" s="9" t="s">
        <v>1942</v>
      </c>
      <c r="F2013" s="6" t="s">
        <v>20</v>
      </c>
      <c r="G2013" s="6" t="s">
        <v>654</v>
      </c>
      <c r="H2013" s="6" t="s">
        <v>14</v>
      </c>
      <c r="I2013" s="6" t="s">
        <v>21</v>
      </c>
      <c r="J2013" s="6" t="s">
        <v>1201</v>
      </c>
      <c r="K2013" s="6" t="s">
        <v>1695</v>
      </c>
      <c r="L2013" s="7">
        <v>100300</v>
      </c>
      <c r="M2013" s="7">
        <v>100.3</v>
      </c>
      <c r="N2013" s="7">
        <v>292000</v>
      </c>
      <c r="O2013">
        <f t="shared" si="535"/>
        <v>2.9112662013958124</v>
      </c>
      <c r="P2013" s="11" t="s">
        <v>1918</v>
      </c>
      <c r="Q2013" t="str">
        <f>VLOOKUP(P2013,[1]Sheet1!$A$1:$C$40,2,FALSE)</f>
        <v>Nufosate</v>
      </c>
      <c r="R2013" t="str">
        <f>VLOOKUP(P2013,[1]Sheet1!$A$1:$C$40,3,FALSE)</f>
        <v>Herbicide</v>
      </c>
    </row>
    <row r="2014" spans="1:18" ht="22" customHeight="1" x14ac:dyDescent="0.3">
      <c r="A2014" s="2">
        <v>42365</v>
      </c>
      <c r="B2014" s="12" t="str">
        <f t="shared" si="528"/>
        <v>December, 2015</v>
      </c>
      <c r="C2014" s="12" t="str">
        <f t="shared" si="529"/>
        <v>December, 2015´</v>
      </c>
      <c r="D2014" s="3" t="s">
        <v>37</v>
      </c>
      <c r="E2014" s="13" t="s">
        <v>1942</v>
      </c>
      <c r="F2014" s="3" t="s">
        <v>20</v>
      </c>
      <c r="G2014" s="3" t="s">
        <v>654</v>
      </c>
      <c r="H2014" s="3" t="s">
        <v>14</v>
      </c>
      <c r="I2014" s="3" t="s">
        <v>21</v>
      </c>
      <c r="J2014" s="3" t="s">
        <v>1201</v>
      </c>
      <c r="K2014" s="3" t="s">
        <v>1696</v>
      </c>
      <c r="L2014" s="4">
        <v>20060</v>
      </c>
      <c r="M2014" s="4">
        <v>20.059999999999999</v>
      </c>
      <c r="N2014" s="4">
        <v>58300</v>
      </c>
      <c r="O2014">
        <f t="shared" si="535"/>
        <v>2.906281156530409</v>
      </c>
      <c r="P2014" s="11" t="s">
        <v>1918</v>
      </c>
      <c r="Q2014" t="str">
        <f>VLOOKUP(P2014,[1]Sheet1!$A$1:$C$40,2,FALSE)</f>
        <v>Nufosate</v>
      </c>
      <c r="R2014" t="str">
        <f>VLOOKUP(P2014,[1]Sheet1!$A$1:$C$40,3,FALSE)</f>
        <v>Herbicide</v>
      </c>
    </row>
    <row r="2015" spans="1:18" ht="22" customHeight="1" x14ac:dyDescent="0.3">
      <c r="A2015" s="5">
        <v>42365</v>
      </c>
      <c r="B2015" s="12" t="str">
        <f t="shared" si="528"/>
        <v>December, 2015</v>
      </c>
      <c r="C2015" s="12" t="str">
        <f t="shared" si="529"/>
        <v>December, 2015´</v>
      </c>
      <c r="D2015" s="6" t="s">
        <v>37</v>
      </c>
      <c r="E2015" s="9" t="s">
        <v>1942</v>
      </c>
      <c r="F2015" s="6" t="s">
        <v>20</v>
      </c>
      <c r="G2015" s="6" t="s">
        <v>1160</v>
      </c>
      <c r="H2015" s="6" t="s">
        <v>14</v>
      </c>
      <c r="I2015" s="6" t="s">
        <v>21</v>
      </c>
      <c r="J2015" s="6" t="s">
        <v>31</v>
      </c>
      <c r="K2015" s="6" t="s">
        <v>1697</v>
      </c>
      <c r="L2015" s="7">
        <v>9900</v>
      </c>
      <c r="M2015" s="7">
        <v>9.9</v>
      </c>
      <c r="N2015" s="7">
        <v>129000</v>
      </c>
      <c r="O2015">
        <f t="shared" si="535"/>
        <v>13.030303030303031</v>
      </c>
      <c r="P2015" t="str">
        <f t="shared" ref="P2015:P2066" si="536">IF(ISNUMBER(SEARCH("IMAZETHAPYR",K2015)),"Imazethapyr",IF(ISNUMBER(SEARCH("NIPPON 40",K2015)),"Nicosulfuron",IF(ISNUMBER(SEARCH("PICLORAM",K2015)),"Picloram",IF(ISNUMBER(SEARCH("GLYPHOSATE",K2015)),"Glyphosate",IF(ISNUMBER(SEARCH("FLUTRIAFOL",K2015)),"Flutriafol",IF(ISNUMBER(SEARCH("IMIDACLOPRID",K2015)),"Imidacloprid",IF(ISNUMBER(SEARCH("CYHALOTHRIN",K2015)),"Cyhalothrin","FIX IT")))))))</f>
        <v>Flutriafol</v>
      </c>
      <c r="Q2015" t="str">
        <f>VLOOKUP(P2015,[1]Sheet1!$A$1:$C$40,2,FALSE)</f>
        <v>Intake</v>
      </c>
      <c r="R2015" t="str">
        <f>VLOOKUP(P2015,[1]Sheet1!$A$1:$C$40,3,FALSE)</f>
        <v>Fungicide</v>
      </c>
    </row>
    <row r="2016" spans="1:18" ht="22" customHeight="1" x14ac:dyDescent="0.3">
      <c r="A2016" s="2">
        <v>42365</v>
      </c>
      <c r="B2016" s="12" t="str">
        <f t="shared" si="528"/>
        <v>December, 2015</v>
      </c>
      <c r="C2016" s="12" t="str">
        <f t="shared" si="529"/>
        <v>December, 2015´</v>
      </c>
      <c r="D2016" s="3" t="s">
        <v>37</v>
      </c>
      <c r="E2016" s="13" t="s">
        <v>1942</v>
      </c>
      <c r="F2016" s="3" t="s">
        <v>20</v>
      </c>
      <c r="G2016" s="3" t="s">
        <v>654</v>
      </c>
      <c r="H2016" s="3" t="s">
        <v>14</v>
      </c>
      <c r="I2016" s="3" t="s">
        <v>21</v>
      </c>
      <c r="J2016" s="3" t="s">
        <v>1201</v>
      </c>
      <c r="K2016" s="3" t="s">
        <v>1693</v>
      </c>
      <c r="L2016" s="4">
        <v>100300</v>
      </c>
      <c r="M2016" s="4">
        <v>100.3</v>
      </c>
      <c r="N2016" s="4">
        <v>292000</v>
      </c>
      <c r="O2016">
        <f t="shared" si="535"/>
        <v>2.9112662013958124</v>
      </c>
      <c r="P2016" s="11" t="s">
        <v>1918</v>
      </c>
      <c r="Q2016" t="str">
        <f>VLOOKUP(P2016,[1]Sheet1!$A$1:$C$40,2,FALSE)</f>
        <v>Nufosate</v>
      </c>
      <c r="R2016" t="str">
        <f>VLOOKUP(P2016,[1]Sheet1!$A$1:$C$40,3,FALSE)</f>
        <v>Herbicide</v>
      </c>
    </row>
    <row r="2017" spans="1:18" ht="22" customHeight="1" x14ac:dyDescent="0.3">
      <c r="A2017" s="5">
        <v>42365</v>
      </c>
      <c r="B2017" s="12" t="str">
        <f t="shared" si="528"/>
        <v>December, 2015</v>
      </c>
      <c r="C2017" s="12" t="str">
        <f t="shared" si="529"/>
        <v>December, 2015´</v>
      </c>
      <c r="D2017" s="6" t="s">
        <v>37</v>
      </c>
      <c r="E2017" s="9" t="s">
        <v>1942</v>
      </c>
      <c r="F2017" s="6" t="s">
        <v>20</v>
      </c>
      <c r="G2017" s="6" t="s">
        <v>654</v>
      </c>
      <c r="H2017" s="6" t="s">
        <v>14</v>
      </c>
      <c r="I2017" s="6" t="s">
        <v>21</v>
      </c>
      <c r="J2017" s="6" t="s">
        <v>1201</v>
      </c>
      <c r="K2017" s="6" t="s">
        <v>1693</v>
      </c>
      <c r="L2017" s="7">
        <v>100300</v>
      </c>
      <c r="M2017" s="7">
        <v>100.3</v>
      </c>
      <c r="N2017" s="7">
        <v>292000</v>
      </c>
      <c r="O2017">
        <f t="shared" si="535"/>
        <v>2.9112662013958124</v>
      </c>
      <c r="P2017" s="11" t="s">
        <v>1918</v>
      </c>
      <c r="Q2017" t="str">
        <f>VLOOKUP(P2017,[1]Sheet1!$A$1:$C$40,2,FALSE)</f>
        <v>Nufosate</v>
      </c>
      <c r="R2017" t="str">
        <f>VLOOKUP(P2017,[1]Sheet1!$A$1:$C$40,3,FALSE)</f>
        <v>Herbicide</v>
      </c>
    </row>
    <row r="2018" spans="1:18" ht="22" customHeight="1" x14ac:dyDescent="0.3">
      <c r="A2018" s="2">
        <v>42365</v>
      </c>
      <c r="B2018" s="12" t="str">
        <f t="shared" si="528"/>
        <v>December, 2015</v>
      </c>
      <c r="C2018" s="12" t="str">
        <f t="shared" si="529"/>
        <v>December, 2015´</v>
      </c>
      <c r="D2018" s="3" t="s">
        <v>37</v>
      </c>
      <c r="E2018" s="13" t="s">
        <v>1942</v>
      </c>
      <c r="F2018" s="3" t="s">
        <v>20</v>
      </c>
      <c r="G2018" s="3" t="s">
        <v>792</v>
      </c>
      <c r="H2018" s="3" t="s">
        <v>14</v>
      </c>
      <c r="I2018" s="3" t="s">
        <v>21</v>
      </c>
      <c r="J2018" s="3" t="s">
        <v>643</v>
      </c>
      <c r="K2018" s="3" t="s">
        <v>1698</v>
      </c>
      <c r="L2018" s="4">
        <v>63168</v>
      </c>
      <c r="M2018" s="4">
        <v>63.17</v>
      </c>
      <c r="N2018" s="4">
        <v>405000</v>
      </c>
      <c r="O2018">
        <f t="shared" si="535"/>
        <v>6.4114741641337387</v>
      </c>
      <c r="P2018" s="11" t="s">
        <v>1926</v>
      </c>
      <c r="Q2018" t="str">
        <f>VLOOKUP(P2018,[1]Sheet1!$A$1:$C$40,2,FALSE)</f>
        <v>Not Identified</v>
      </c>
      <c r="R2018" t="str">
        <f>VLOOKUP(P2018,[1]Sheet1!$A$1:$C$40,3,FALSE)</f>
        <v>Insecticide</v>
      </c>
    </row>
    <row r="2019" spans="1:18" ht="22" customHeight="1" x14ac:dyDescent="0.3">
      <c r="A2019" s="5">
        <v>42365</v>
      </c>
      <c r="B2019" s="12" t="str">
        <f t="shared" si="528"/>
        <v>December, 2015</v>
      </c>
      <c r="C2019" s="12" t="str">
        <f t="shared" si="529"/>
        <v>December, 2015´</v>
      </c>
      <c r="D2019" s="6" t="s">
        <v>37</v>
      </c>
      <c r="E2019" s="9" t="s">
        <v>1942</v>
      </c>
      <c r="F2019" s="7" t="s">
        <v>107</v>
      </c>
      <c r="G2019" s="6" t="s">
        <v>792</v>
      </c>
      <c r="H2019" s="6" t="s">
        <v>14</v>
      </c>
      <c r="I2019" s="6" t="s">
        <v>15</v>
      </c>
      <c r="J2019" s="6" t="s">
        <v>18</v>
      </c>
      <c r="K2019" s="6" t="s">
        <v>1699</v>
      </c>
      <c r="L2019" s="7">
        <v>12480</v>
      </c>
      <c r="M2019" s="7">
        <v>12.48</v>
      </c>
      <c r="N2019" s="7">
        <v>61100</v>
      </c>
      <c r="O2019">
        <f t="shared" si="535"/>
        <v>4.895833333333333</v>
      </c>
      <c r="P2019" t="str">
        <f t="shared" si="536"/>
        <v>Nicosulfuron</v>
      </c>
      <c r="Q2019" t="str">
        <f>VLOOKUP(P2019,[1]Sheet1!$A$1:$C$40,2,FALSE)</f>
        <v>Nippon 40</v>
      </c>
      <c r="R2019" t="str">
        <f>VLOOKUP(P2019,[1]Sheet1!$A$1:$C$40,3,FALSE)</f>
        <v>Herbicide</v>
      </c>
    </row>
    <row r="2020" spans="1:18" ht="22" customHeight="1" x14ac:dyDescent="0.3">
      <c r="A2020" s="2">
        <v>42362</v>
      </c>
      <c r="B2020" s="12" t="str">
        <f t="shared" si="528"/>
        <v>December, 2015</v>
      </c>
      <c r="C2020" s="12" t="str">
        <f t="shared" si="529"/>
        <v>December, 2015´</v>
      </c>
      <c r="D2020" s="3" t="s">
        <v>37</v>
      </c>
      <c r="E2020" s="13" t="s">
        <v>1942</v>
      </c>
      <c r="F2020" s="3" t="s">
        <v>20</v>
      </c>
      <c r="G2020" s="3" t="s">
        <v>579</v>
      </c>
      <c r="H2020" s="3" t="s">
        <v>28</v>
      </c>
      <c r="I2020" s="3" t="s">
        <v>21</v>
      </c>
      <c r="J2020" s="3" t="s">
        <v>29</v>
      </c>
      <c r="K2020" s="3" t="s">
        <v>1700</v>
      </c>
      <c r="L2020" s="4">
        <v>122760</v>
      </c>
      <c r="M2020" s="4">
        <v>122.76</v>
      </c>
      <c r="N2020" s="4">
        <v>2168000</v>
      </c>
      <c r="O2020">
        <f t="shared" si="535"/>
        <v>17.660475724991855</v>
      </c>
      <c r="P2020" t="str">
        <f t="shared" ref="P2020:P2022" si="537">IF(ISNUMBER(SEARCH("CLORPIRIFOS",K2020)),"Chlorpyrifos",IF(ISNUMBER(SEARCH("TEBUCONAZOLE",K2020)),"Tebuconazole",IF(ISNUMBER(SEARCH("ACID",K2020)),"2,4-Dichlorophenoxyacetic acid",IF(ISNUMBER(SEARCH("ACETAMIPRID",K2020)),"Acetamiprid",IF(ISNUMBER(SEARCH("NUFURON",K2020)),"Metsulfuron",IF(ISNUMBER(SEARCH("MONOISOPROPYLAMINE",K2020)),"Isopropylamine","FIX IT"))))))</f>
        <v>2,4-Dichlorophenoxyacetic acid</v>
      </c>
      <c r="Q2020" t="str">
        <f>VLOOKUP(P2020,[1]Sheet1!$A$1:$C$40,2,FALSE)</f>
        <v>2,4 D</v>
      </c>
      <c r="R2020" t="str">
        <f>VLOOKUP(P2020,[1]Sheet1!$A$1:$C$40,3,FALSE)</f>
        <v>Herbicide</v>
      </c>
    </row>
    <row r="2021" spans="1:18" ht="22" customHeight="1" x14ac:dyDescent="0.3">
      <c r="A2021" s="5">
        <v>42362</v>
      </c>
      <c r="B2021" s="12" t="str">
        <f t="shared" si="528"/>
        <v>December, 2015</v>
      </c>
      <c r="C2021" s="12" t="str">
        <f t="shared" si="529"/>
        <v>December, 2015´</v>
      </c>
      <c r="D2021" s="6" t="s">
        <v>37</v>
      </c>
      <c r="E2021" s="9" t="s">
        <v>1942</v>
      </c>
      <c r="F2021" s="7" t="s">
        <v>107</v>
      </c>
      <c r="G2021" s="6" t="s">
        <v>203</v>
      </c>
      <c r="H2021" s="6" t="s">
        <v>39</v>
      </c>
      <c r="I2021" s="6" t="s">
        <v>15</v>
      </c>
      <c r="J2021" s="6" t="s">
        <v>626</v>
      </c>
      <c r="K2021" s="6" t="s">
        <v>1701</v>
      </c>
      <c r="L2021" s="7">
        <v>74400</v>
      </c>
      <c r="M2021" s="7">
        <v>74.400000000000006</v>
      </c>
      <c r="N2021" s="7">
        <v>896000</v>
      </c>
      <c r="O2021">
        <f t="shared" si="535"/>
        <v>12.043010752688172</v>
      </c>
      <c r="P2021" t="str">
        <f>IF(ISNUMBER(SEARCH("CIPERMET",K2021)),"Cypermethrin",IF(ISNUMBER(SEARCH("MANFIL",K2021)),"Mancozeb",IF(ISNUMBER(SEARCH("ISOPROPYLAMINE",K2021)),"Isopropylamine",IF(ISNUMBER(SEARCH("CARBENDAZIN",K2021)),"Carbendazin",IF(ISNUMBER(SEARCH("CHLORPYRIFOS",K2021)),"Chlorpyrifos","FIX IT")))))</f>
        <v>Mancozeb</v>
      </c>
      <c r="Q2021" t="str">
        <f>VLOOKUP(P2021,[1]Sheet1!$A$1:$C$40,2,FALSE)</f>
        <v>Manfill 800 WP</v>
      </c>
      <c r="R2021" t="str">
        <f>VLOOKUP(P2021,[1]Sheet1!$A$1:$C$40,3,FALSE)</f>
        <v>Fungicide</v>
      </c>
    </row>
    <row r="2022" spans="1:18" ht="22" customHeight="1" x14ac:dyDescent="0.3">
      <c r="A2022" s="2">
        <v>42362</v>
      </c>
      <c r="B2022" s="12" t="str">
        <f t="shared" si="528"/>
        <v>December, 2015</v>
      </c>
      <c r="C2022" s="12" t="str">
        <f t="shared" si="529"/>
        <v>December, 2015´</v>
      </c>
      <c r="D2022" s="3" t="s">
        <v>37</v>
      </c>
      <c r="E2022" s="13" t="s">
        <v>1942</v>
      </c>
      <c r="F2022" s="3" t="s">
        <v>20</v>
      </c>
      <c r="G2022" s="3" t="s">
        <v>579</v>
      </c>
      <c r="H2022" s="3" t="s">
        <v>28</v>
      </c>
      <c r="I2022" s="3" t="s">
        <v>21</v>
      </c>
      <c r="J2022" s="3" t="s">
        <v>29</v>
      </c>
      <c r="K2022" s="3" t="s">
        <v>1264</v>
      </c>
      <c r="L2022" s="4">
        <v>143220</v>
      </c>
      <c r="M2022" s="4">
        <v>143.22</v>
      </c>
      <c r="N2022" s="4">
        <v>2529000</v>
      </c>
      <c r="O2022">
        <f t="shared" si="535"/>
        <v>17.658148303309595</v>
      </c>
      <c r="P2022" t="str">
        <f t="shared" si="537"/>
        <v>2,4-Dichlorophenoxyacetic acid</v>
      </c>
      <c r="Q2022" t="str">
        <f>VLOOKUP(P2022,[1]Sheet1!$A$1:$C$40,2,FALSE)</f>
        <v>2,4 D</v>
      </c>
      <c r="R2022" t="str">
        <f>VLOOKUP(P2022,[1]Sheet1!$A$1:$C$40,3,FALSE)</f>
        <v>Herbicide</v>
      </c>
    </row>
    <row r="2023" spans="1:18" ht="22" customHeight="1" x14ac:dyDescent="0.3">
      <c r="A2023" s="5">
        <v>42360</v>
      </c>
      <c r="B2023" s="12" t="str">
        <f t="shared" si="528"/>
        <v>December, 2015</v>
      </c>
      <c r="C2023" s="12" t="str">
        <f t="shared" si="529"/>
        <v>December, 2015´</v>
      </c>
      <c r="D2023" s="6" t="s">
        <v>37</v>
      </c>
      <c r="E2023" s="9" t="s">
        <v>1942</v>
      </c>
      <c r="F2023" s="6" t="s">
        <v>20</v>
      </c>
      <c r="G2023" s="6" t="s">
        <v>38</v>
      </c>
      <c r="H2023" s="6" t="s">
        <v>39</v>
      </c>
      <c r="I2023" s="6" t="s">
        <v>21</v>
      </c>
      <c r="J2023" s="6" t="s">
        <v>201</v>
      </c>
      <c r="K2023" s="6" t="s">
        <v>1702</v>
      </c>
      <c r="L2023" s="7">
        <v>20710</v>
      </c>
      <c r="M2023" s="7">
        <v>20.71</v>
      </c>
      <c r="N2023" s="7">
        <v>468000</v>
      </c>
      <c r="O2023">
        <f t="shared" si="535"/>
        <v>22.597778850796718</v>
      </c>
      <c r="P2023" s="11" t="s">
        <v>1913</v>
      </c>
      <c r="Q2023" t="str">
        <f>VLOOKUP(P2023,[1]Sheet1!$A$1:$C$40,2,FALSE)</f>
        <v>Kaiso</v>
      </c>
      <c r="R2023" t="str">
        <f>VLOOKUP(P2023,[1]Sheet1!$A$1:$C$40,3,FALSE)</f>
        <v>Pesticide</v>
      </c>
    </row>
    <row r="2024" spans="1:18" ht="22" customHeight="1" x14ac:dyDescent="0.3">
      <c r="A2024" s="2">
        <v>42360</v>
      </c>
      <c r="B2024" s="12" t="str">
        <f t="shared" si="528"/>
        <v>December, 2015</v>
      </c>
      <c r="C2024" s="12" t="str">
        <f t="shared" si="529"/>
        <v>December, 2015´</v>
      </c>
      <c r="D2024" s="3" t="s">
        <v>37</v>
      </c>
      <c r="E2024" s="13" t="s">
        <v>1942</v>
      </c>
      <c r="F2024" s="4" t="s">
        <v>107</v>
      </c>
      <c r="G2024" s="3" t="s">
        <v>38</v>
      </c>
      <c r="H2024" s="3" t="s">
        <v>43</v>
      </c>
      <c r="I2024" s="3" t="s">
        <v>15</v>
      </c>
      <c r="J2024" s="3" t="s">
        <v>201</v>
      </c>
      <c r="K2024" s="3" t="s">
        <v>1703</v>
      </c>
      <c r="L2024" s="4">
        <v>28860</v>
      </c>
      <c r="M2024" s="4">
        <v>28.86</v>
      </c>
      <c r="N2024" s="4">
        <v>652000</v>
      </c>
      <c r="O2024">
        <f t="shared" si="535"/>
        <v>22.591822591822591</v>
      </c>
      <c r="P2024" t="str">
        <f t="shared" si="536"/>
        <v>Imidacloprid</v>
      </c>
      <c r="Q2024" t="str">
        <f>VLOOKUP(P2024,[1]Sheet1!$A$1:$C$40,2,FALSE)</f>
        <v>Nuprid</v>
      </c>
      <c r="R2024" t="str">
        <f>VLOOKUP(P2024,[1]Sheet1!$A$1:$C$40,3,FALSE)</f>
        <v>Insecticide</v>
      </c>
    </row>
    <row r="2025" spans="1:18" ht="22" customHeight="1" x14ac:dyDescent="0.3">
      <c r="A2025" s="5">
        <v>42358</v>
      </c>
      <c r="B2025" s="12" t="str">
        <f t="shared" si="528"/>
        <v>December, 2015</v>
      </c>
      <c r="C2025" s="12" t="str">
        <f t="shared" si="529"/>
        <v>December, 2015´</v>
      </c>
      <c r="D2025" s="6" t="s">
        <v>37</v>
      </c>
      <c r="E2025" s="9" t="s">
        <v>1942</v>
      </c>
      <c r="F2025" s="6" t="s">
        <v>20</v>
      </c>
      <c r="G2025" s="6" t="s">
        <v>792</v>
      </c>
      <c r="H2025" s="6" t="s">
        <v>14</v>
      </c>
      <c r="I2025" s="6" t="s">
        <v>21</v>
      </c>
      <c r="J2025" s="6" t="s">
        <v>643</v>
      </c>
      <c r="K2025" s="6" t="s">
        <v>1704</v>
      </c>
      <c r="L2025" s="7">
        <v>31584</v>
      </c>
      <c r="M2025" s="7">
        <v>31.58</v>
      </c>
      <c r="N2025" s="7">
        <v>203000</v>
      </c>
      <c r="O2025">
        <f t="shared" si="535"/>
        <v>6.4273049645390072</v>
      </c>
      <c r="P2025" s="11" t="s">
        <v>1926</v>
      </c>
      <c r="Q2025" t="str">
        <f>VLOOKUP(P2025,[1]Sheet1!$A$1:$C$40,2,FALSE)</f>
        <v>Not Identified</v>
      </c>
      <c r="R2025" t="str">
        <f>VLOOKUP(P2025,[1]Sheet1!$A$1:$C$40,3,FALSE)</f>
        <v>Insecticide</v>
      </c>
    </row>
    <row r="2026" spans="1:18" ht="22" customHeight="1" x14ac:dyDescent="0.3">
      <c r="A2026" s="2">
        <v>42358</v>
      </c>
      <c r="B2026" s="12" t="str">
        <f t="shared" si="528"/>
        <v>December, 2015</v>
      </c>
      <c r="C2026" s="12" t="str">
        <f t="shared" si="529"/>
        <v>December, 2015´</v>
      </c>
      <c r="D2026" s="3" t="s">
        <v>37</v>
      </c>
      <c r="E2026" s="13" t="s">
        <v>1942</v>
      </c>
      <c r="F2026" s="3" t="s">
        <v>20</v>
      </c>
      <c r="G2026" s="3" t="s">
        <v>1160</v>
      </c>
      <c r="H2026" s="3" t="s">
        <v>14</v>
      </c>
      <c r="I2026" s="3" t="s">
        <v>21</v>
      </c>
      <c r="J2026" s="3" t="s">
        <v>31</v>
      </c>
      <c r="K2026" s="3" t="s">
        <v>1705</v>
      </c>
      <c r="L2026" s="4">
        <v>19800</v>
      </c>
      <c r="M2026" s="4">
        <v>19.8</v>
      </c>
      <c r="N2026" s="4">
        <v>258000</v>
      </c>
      <c r="O2026">
        <f t="shared" si="535"/>
        <v>13.030303030303031</v>
      </c>
      <c r="P2026" t="str">
        <f t="shared" si="536"/>
        <v>Flutriafol</v>
      </c>
      <c r="Q2026" t="str">
        <f>VLOOKUP(P2026,[1]Sheet1!$A$1:$C$40,2,FALSE)</f>
        <v>Intake</v>
      </c>
      <c r="R2026" t="str">
        <f>VLOOKUP(P2026,[1]Sheet1!$A$1:$C$40,3,FALSE)</f>
        <v>Fungicide</v>
      </c>
    </row>
    <row r="2027" spans="1:18" ht="22" customHeight="1" x14ac:dyDescent="0.3">
      <c r="A2027" s="5">
        <v>42355</v>
      </c>
      <c r="B2027" s="12" t="str">
        <f t="shared" si="528"/>
        <v>December, 2015</v>
      </c>
      <c r="C2027" s="12" t="str">
        <f t="shared" si="529"/>
        <v>December, 2015´</v>
      </c>
      <c r="D2027" s="6" t="s">
        <v>37</v>
      </c>
      <c r="E2027" s="9" t="s">
        <v>1942</v>
      </c>
      <c r="F2027" s="7" t="s">
        <v>107</v>
      </c>
      <c r="G2027" s="6" t="s">
        <v>203</v>
      </c>
      <c r="H2027" s="6" t="s">
        <v>1706</v>
      </c>
      <c r="I2027" s="6" t="s">
        <v>15</v>
      </c>
      <c r="J2027" s="6" t="s">
        <v>626</v>
      </c>
      <c r="K2027" s="6" t="s">
        <v>1707</v>
      </c>
      <c r="L2027" s="7">
        <v>74400</v>
      </c>
      <c r="M2027" s="7">
        <v>74.400000000000006</v>
      </c>
      <c r="N2027" s="7">
        <v>896000</v>
      </c>
      <c r="O2027">
        <f t="shared" si="535"/>
        <v>12.043010752688172</v>
      </c>
      <c r="P2027" t="str">
        <f>IF(ISNUMBER(SEARCH("CIPERMET",K2027)),"Cypermethrin",IF(ISNUMBER(SEARCH("MANFIL",K2027)),"Mancozeb",IF(ISNUMBER(SEARCH("ISOPROPYLAMINE",K2027)),"Isopropylamine",IF(ISNUMBER(SEARCH("CARBENDAZIN",K2027)),"Carbendazin",IF(ISNUMBER(SEARCH("CHLORPYRIFOS",K2027)),"Chlorpyrifos","FIX IT")))))</f>
        <v>Mancozeb</v>
      </c>
      <c r="Q2027" t="str">
        <f>VLOOKUP(P2027,[1]Sheet1!$A$1:$C$40,2,FALSE)</f>
        <v>Manfill 800 WP</v>
      </c>
      <c r="R2027" t="str">
        <f>VLOOKUP(P2027,[1]Sheet1!$A$1:$C$40,3,FALSE)</f>
        <v>Fungicide</v>
      </c>
    </row>
    <row r="2028" spans="1:18" ht="22" customHeight="1" x14ac:dyDescent="0.3">
      <c r="A2028" s="2">
        <v>42355</v>
      </c>
      <c r="B2028" s="12" t="str">
        <f t="shared" si="528"/>
        <v>December, 2015</v>
      </c>
      <c r="C2028" s="12" t="str">
        <f t="shared" si="529"/>
        <v>December, 2015´</v>
      </c>
      <c r="D2028" s="3" t="s">
        <v>37</v>
      </c>
      <c r="E2028" s="13" t="s">
        <v>1942</v>
      </c>
      <c r="F2028" s="3" t="s">
        <v>20</v>
      </c>
      <c r="G2028" s="3" t="s">
        <v>579</v>
      </c>
      <c r="H2028" s="3" t="s">
        <v>28</v>
      </c>
      <c r="I2028" s="3" t="s">
        <v>21</v>
      </c>
      <c r="J2028" s="3" t="s">
        <v>29</v>
      </c>
      <c r="K2028" s="3" t="s">
        <v>1708</v>
      </c>
      <c r="L2028" s="4">
        <v>143220</v>
      </c>
      <c r="M2028" s="4">
        <v>143.22</v>
      </c>
      <c r="N2028" s="4">
        <v>2529000</v>
      </c>
      <c r="O2028">
        <f t="shared" si="535"/>
        <v>17.658148303309595</v>
      </c>
      <c r="P2028" t="str">
        <f t="shared" ref="P2028:P2030" si="538">IF(ISNUMBER(SEARCH("CLORPIRIFOS",K2028)),"Chlorpyrifos",IF(ISNUMBER(SEARCH("TEBUCONAZOLE",K2028)),"Tebuconazole",IF(ISNUMBER(SEARCH("ACID",K2028)),"2,4-Dichlorophenoxyacetic acid",IF(ISNUMBER(SEARCH("ACETAMIPRID",K2028)),"Acetamiprid",IF(ISNUMBER(SEARCH("NUFURON",K2028)),"Metsulfuron",IF(ISNUMBER(SEARCH("MONOISOPROPYLAMINE",K2028)),"Isopropylamine","FIX IT"))))))</f>
        <v>2,4-Dichlorophenoxyacetic acid</v>
      </c>
      <c r="Q2028" t="str">
        <f>VLOOKUP(P2028,[1]Sheet1!$A$1:$C$40,2,FALSE)</f>
        <v>2,4 D</v>
      </c>
      <c r="R2028" t="str">
        <f>VLOOKUP(P2028,[1]Sheet1!$A$1:$C$40,3,FALSE)</f>
        <v>Herbicide</v>
      </c>
    </row>
    <row r="2029" spans="1:18" ht="22" customHeight="1" x14ac:dyDescent="0.3">
      <c r="A2029" s="5">
        <v>42354</v>
      </c>
      <c r="B2029" s="12" t="str">
        <f t="shared" si="528"/>
        <v>December, 2015</v>
      </c>
      <c r="C2029" s="12" t="str">
        <f t="shared" si="529"/>
        <v>December, 2015´</v>
      </c>
      <c r="D2029" s="6" t="s">
        <v>37</v>
      </c>
      <c r="E2029" s="9" t="s">
        <v>1942</v>
      </c>
      <c r="F2029" s="6" t="s">
        <v>20</v>
      </c>
      <c r="G2029" s="6" t="s">
        <v>1505</v>
      </c>
      <c r="H2029" s="6" t="s">
        <v>73</v>
      </c>
      <c r="I2029" s="6" t="s">
        <v>21</v>
      </c>
      <c r="J2029" s="6" t="s">
        <v>102</v>
      </c>
      <c r="K2029" s="6" t="s">
        <v>1618</v>
      </c>
      <c r="L2029" s="7">
        <v>101132</v>
      </c>
      <c r="M2029" s="7">
        <v>101.13</v>
      </c>
      <c r="N2029" s="7">
        <v>314000</v>
      </c>
      <c r="O2029">
        <f t="shared" si="535"/>
        <v>3.1048530633231817</v>
      </c>
      <c r="P2029" t="str">
        <f t="shared" si="538"/>
        <v>Isopropylamine</v>
      </c>
      <c r="Q2029" t="str">
        <f>VLOOKUP(P2029,[1]Sheet1!$A$1:$C$40,2,FALSE)</f>
        <v>Not Identified</v>
      </c>
      <c r="R2029" t="str">
        <f>VLOOKUP(P2029,[1]Sheet1!$A$1:$C$40,3,FALSE)</f>
        <v>General Chemical</v>
      </c>
    </row>
    <row r="2030" spans="1:18" ht="22" customHeight="1" x14ac:dyDescent="0.3">
      <c r="A2030" s="2">
        <v>42354</v>
      </c>
      <c r="B2030" s="12" t="str">
        <f t="shared" si="528"/>
        <v>December, 2015</v>
      </c>
      <c r="C2030" s="12" t="str">
        <f t="shared" si="529"/>
        <v>December, 2015´</v>
      </c>
      <c r="D2030" s="3" t="s">
        <v>37</v>
      </c>
      <c r="E2030" s="13" t="s">
        <v>1942</v>
      </c>
      <c r="F2030" s="3" t="s">
        <v>20</v>
      </c>
      <c r="G2030" s="3" t="s">
        <v>1505</v>
      </c>
      <c r="H2030" s="3" t="s">
        <v>73</v>
      </c>
      <c r="I2030" s="3" t="s">
        <v>21</v>
      </c>
      <c r="J2030" s="3" t="s">
        <v>102</v>
      </c>
      <c r="K2030" s="3" t="s">
        <v>1618</v>
      </c>
      <c r="L2030" s="4">
        <v>101270</v>
      </c>
      <c r="M2030" s="4">
        <v>101.27</v>
      </c>
      <c r="N2030" s="4">
        <v>314000</v>
      </c>
      <c r="O2030">
        <f t="shared" si="535"/>
        <v>3.1006220993384024</v>
      </c>
      <c r="P2030" t="str">
        <f t="shared" si="538"/>
        <v>Isopropylamine</v>
      </c>
      <c r="Q2030" t="str">
        <f>VLOOKUP(P2030,[1]Sheet1!$A$1:$C$40,2,FALSE)</f>
        <v>Not Identified</v>
      </c>
      <c r="R2030" t="str">
        <f>VLOOKUP(P2030,[1]Sheet1!$A$1:$C$40,3,FALSE)</f>
        <v>General Chemical</v>
      </c>
    </row>
    <row r="2031" spans="1:18" ht="22" customHeight="1" x14ac:dyDescent="0.3">
      <c r="A2031" s="5">
        <v>42353</v>
      </c>
      <c r="B2031" s="12" t="str">
        <f t="shared" si="528"/>
        <v>December, 2015</v>
      </c>
      <c r="C2031" s="12" t="str">
        <f t="shared" si="529"/>
        <v>December, 2015´</v>
      </c>
      <c r="D2031" s="6" t="s">
        <v>37</v>
      </c>
      <c r="E2031" s="9" t="s">
        <v>1942</v>
      </c>
      <c r="F2031" s="7" t="s">
        <v>107</v>
      </c>
      <c r="G2031" s="6" t="s">
        <v>38</v>
      </c>
      <c r="H2031" s="6" t="s">
        <v>43</v>
      </c>
      <c r="I2031" s="6" t="s">
        <v>15</v>
      </c>
      <c r="J2031" s="6" t="s">
        <v>201</v>
      </c>
      <c r="K2031" s="6" t="s">
        <v>1709</v>
      </c>
      <c r="L2031" s="7">
        <v>38480</v>
      </c>
      <c r="M2031" s="7">
        <v>38.479999999999997</v>
      </c>
      <c r="N2031" s="7">
        <v>869000</v>
      </c>
      <c r="O2031">
        <f t="shared" si="535"/>
        <v>22.583160083160084</v>
      </c>
      <c r="P2031" t="str">
        <f t="shared" si="536"/>
        <v>Imidacloprid</v>
      </c>
      <c r="Q2031" t="str">
        <f>VLOOKUP(P2031,[1]Sheet1!$A$1:$C$40,2,FALSE)</f>
        <v>Nuprid</v>
      </c>
      <c r="R2031" t="str">
        <f>VLOOKUP(P2031,[1]Sheet1!$A$1:$C$40,3,FALSE)</f>
        <v>Insecticide</v>
      </c>
    </row>
    <row r="2032" spans="1:18" ht="22" customHeight="1" x14ac:dyDescent="0.3">
      <c r="A2032" s="2">
        <v>42351</v>
      </c>
      <c r="B2032" s="12" t="str">
        <f t="shared" si="528"/>
        <v>December, 2015</v>
      </c>
      <c r="C2032" s="12" t="str">
        <f t="shared" si="529"/>
        <v>December, 2015´</v>
      </c>
      <c r="D2032" s="3" t="s">
        <v>37</v>
      </c>
      <c r="E2032" s="13" t="s">
        <v>1942</v>
      </c>
      <c r="F2032" s="3" t="s">
        <v>20</v>
      </c>
      <c r="G2032" s="3" t="s">
        <v>792</v>
      </c>
      <c r="H2032" s="3" t="s">
        <v>14</v>
      </c>
      <c r="I2032" s="3" t="s">
        <v>21</v>
      </c>
      <c r="J2032" s="3" t="s">
        <v>326</v>
      </c>
      <c r="K2032" s="3" t="s">
        <v>1661</v>
      </c>
      <c r="L2032" s="4">
        <v>8960</v>
      </c>
      <c r="M2032" s="4">
        <v>8.9600000000000009</v>
      </c>
      <c r="N2032" s="4">
        <v>107000</v>
      </c>
      <c r="O2032">
        <f t="shared" si="535"/>
        <v>11.941964285714286</v>
      </c>
      <c r="P2032" t="str">
        <f t="shared" ref="P2032" si="539">IF(ISNUMBER(SEARCH("XYLENE",K2032)),"Xylene",IF(ISNUMBER(SEARCH("PARAQUAT",K2032)),"Paraquat",IF(ISNUMBER(SEARCH("LUFENURON",K2032)),"Lufenuron",IF(ISNUMBER(SEARCH("CLETHODIM",K2032)),"Clethodim",IF(ISNUMBER(SEARCH("ABAMECTIN",K2032)),"Abamectin")))))</f>
        <v>Abamectin</v>
      </c>
      <c r="Q2032" t="str">
        <f>VLOOKUP(P2032,[1]Sheet1!$A$1:$C$40,2,FALSE)</f>
        <v>Not Identified</v>
      </c>
      <c r="R2032" t="str">
        <f>VLOOKUP(P2032,[1]Sheet1!$A$1:$C$40,3,FALSE)</f>
        <v>Insecticide</v>
      </c>
    </row>
    <row r="2033" spans="1:18" ht="22" customHeight="1" x14ac:dyDescent="0.3">
      <c r="A2033" s="5">
        <v>42351</v>
      </c>
      <c r="B2033" s="12" t="str">
        <f t="shared" si="528"/>
        <v>December, 2015</v>
      </c>
      <c r="C2033" s="12" t="str">
        <f t="shared" si="529"/>
        <v>December, 2015´</v>
      </c>
      <c r="D2033" s="6" t="s">
        <v>37</v>
      </c>
      <c r="E2033" s="9" t="s">
        <v>1942</v>
      </c>
      <c r="F2033" s="6" t="s">
        <v>20</v>
      </c>
      <c r="G2033" s="6" t="s">
        <v>792</v>
      </c>
      <c r="H2033" s="6" t="s">
        <v>14</v>
      </c>
      <c r="I2033" s="6" t="s">
        <v>21</v>
      </c>
      <c r="J2033" s="6" t="s">
        <v>643</v>
      </c>
      <c r="K2033" s="6" t="s">
        <v>1636</v>
      </c>
      <c r="L2033" s="7">
        <v>31584</v>
      </c>
      <c r="M2033" s="7">
        <v>31.58</v>
      </c>
      <c r="N2033" s="7">
        <v>203000</v>
      </c>
      <c r="O2033">
        <f t="shared" si="535"/>
        <v>6.4273049645390072</v>
      </c>
      <c r="P2033" s="11" t="s">
        <v>1926</v>
      </c>
      <c r="Q2033" t="str">
        <f>VLOOKUP(P2033,[1]Sheet1!$A$1:$C$40,2,FALSE)</f>
        <v>Not Identified</v>
      </c>
      <c r="R2033" t="str">
        <f>VLOOKUP(P2033,[1]Sheet1!$A$1:$C$40,3,FALSE)</f>
        <v>Insecticide</v>
      </c>
    </row>
    <row r="2034" spans="1:18" ht="22" customHeight="1" x14ac:dyDescent="0.3">
      <c r="A2034" s="2">
        <v>42351</v>
      </c>
      <c r="B2034" s="12" t="str">
        <f t="shared" si="528"/>
        <v>December, 2015</v>
      </c>
      <c r="C2034" s="12" t="str">
        <f t="shared" si="529"/>
        <v>December, 2015´</v>
      </c>
      <c r="D2034" s="3" t="s">
        <v>37</v>
      </c>
      <c r="E2034" s="13" t="s">
        <v>1942</v>
      </c>
      <c r="F2034" s="3" t="s">
        <v>20</v>
      </c>
      <c r="G2034" s="3" t="s">
        <v>654</v>
      </c>
      <c r="H2034" s="3" t="s">
        <v>14</v>
      </c>
      <c r="I2034" s="3" t="s">
        <v>21</v>
      </c>
      <c r="J2034" s="3" t="s">
        <v>1201</v>
      </c>
      <c r="K2034" s="3" t="s">
        <v>1693</v>
      </c>
      <c r="L2034" s="4">
        <v>100300</v>
      </c>
      <c r="M2034" s="4">
        <v>100.3</v>
      </c>
      <c r="N2034" s="4">
        <v>292000</v>
      </c>
      <c r="O2034">
        <f t="shared" si="535"/>
        <v>2.9112662013958124</v>
      </c>
      <c r="P2034" s="11" t="s">
        <v>1918</v>
      </c>
      <c r="Q2034" t="str">
        <f>VLOOKUP(P2034,[1]Sheet1!$A$1:$C$40,2,FALSE)</f>
        <v>Nufosate</v>
      </c>
      <c r="R2034" t="str">
        <f>VLOOKUP(P2034,[1]Sheet1!$A$1:$C$40,3,FALSE)</f>
        <v>Herbicide</v>
      </c>
    </row>
    <row r="2035" spans="1:18" ht="22" customHeight="1" x14ac:dyDescent="0.3">
      <c r="A2035" s="5">
        <v>42351</v>
      </c>
      <c r="B2035" s="12" t="str">
        <f t="shared" si="528"/>
        <v>December, 2015</v>
      </c>
      <c r="C2035" s="12" t="str">
        <f t="shared" si="529"/>
        <v>December, 2015´</v>
      </c>
      <c r="D2035" s="6" t="s">
        <v>37</v>
      </c>
      <c r="E2035" s="9" t="s">
        <v>1942</v>
      </c>
      <c r="F2035" s="6" t="s">
        <v>20</v>
      </c>
      <c r="G2035" s="6" t="s">
        <v>654</v>
      </c>
      <c r="H2035" s="6" t="s">
        <v>14</v>
      </c>
      <c r="I2035" s="6" t="s">
        <v>21</v>
      </c>
      <c r="J2035" s="6" t="s">
        <v>1201</v>
      </c>
      <c r="K2035" s="6" t="s">
        <v>1693</v>
      </c>
      <c r="L2035" s="7">
        <v>100300</v>
      </c>
      <c r="M2035" s="7">
        <v>100.3</v>
      </c>
      <c r="N2035" s="7">
        <v>292000</v>
      </c>
      <c r="O2035">
        <f t="shared" si="535"/>
        <v>2.9112662013958124</v>
      </c>
      <c r="P2035" s="11" t="s">
        <v>1918</v>
      </c>
      <c r="Q2035" t="str">
        <f>VLOOKUP(P2035,[1]Sheet1!$A$1:$C$40,2,FALSE)</f>
        <v>Nufosate</v>
      </c>
      <c r="R2035" t="str">
        <f>VLOOKUP(P2035,[1]Sheet1!$A$1:$C$40,3,FALSE)</f>
        <v>Herbicide</v>
      </c>
    </row>
    <row r="2036" spans="1:18" ht="22" customHeight="1" x14ac:dyDescent="0.3">
      <c r="A2036" s="2">
        <v>42351</v>
      </c>
      <c r="B2036" s="12" t="str">
        <f t="shared" si="528"/>
        <v>December, 2015</v>
      </c>
      <c r="C2036" s="12" t="str">
        <f t="shared" si="529"/>
        <v>December, 2015´</v>
      </c>
      <c r="D2036" s="3" t="s">
        <v>37</v>
      </c>
      <c r="E2036" s="13" t="s">
        <v>1942</v>
      </c>
      <c r="F2036" s="3" t="s">
        <v>20</v>
      </c>
      <c r="G2036" s="3" t="s">
        <v>654</v>
      </c>
      <c r="H2036" s="3" t="s">
        <v>14</v>
      </c>
      <c r="I2036" s="3" t="s">
        <v>21</v>
      </c>
      <c r="J2036" s="3" t="s">
        <v>1201</v>
      </c>
      <c r="K2036" s="3" t="s">
        <v>1693</v>
      </c>
      <c r="L2036" s="4">
        <v>100300</v>
      </c>
      <c r="M2036" s="4">
        <v>100.3</v>
      </c>
      <c r="N2036" s="4">
        <v>292000</v>
      </c>
      <c r="O2036">
        <f t="shared" si="535"/>
        <v>2.9112662013958124</v>
      </c>
      <c r="P2036" s="11" t="s">
        <v>1918</v>
      </c>
      <c r="Q2036" t="str">
        <f>VLOOKUP(P2036,[1]Sheet1!$A$1:$C$40,2,FALSE)</f>
        <v>Nufosate</v>
      </c>
      <c r="R2036" t="str">
        <f>VLOOKUP(P2036,[1]Sheet1!$A$1:$C$40,3,FALSE)</f>
        <v>Herbicide</v>
      </c>
    </row>
    <row r="2037" spans="1:18" ht="22" customHeight="1" x14ac:dyDescent="0.3">
      <c r="A2037" s="5">
        <v>42351</v>
      </c>
      <c r="B2037" s="12" t="str">
        <f t="shared" si="528"/>
        <v>December, 2015</v>
      </c>
      <c r="C2037" s="12" t="str">
        <f t="shared" si="529"/>
        <v>December, 2015´</v>
      </c>
      <c r="D2037" s="6" t="s">
        <v>37</v>
      </c>
      <c r="E2037" s="9" t="s">
        <v>1942</v>
      </c>
      <c r="F2037" s="6" t="s">
        <v>20</v>
      </c>
      <c r="G2037" s="6" t="s">
        <v>654</v>
      </c>
      <c r="H2037" s="6" t="s">
        <v>14</v>
      </c>
      <c r="I2037" s="6" t="s">
        <v>21</v>
      </c>
      <c r="J2037" s="6" t="s">
        <v>1201</v>
      </c>
      <c r="K2037" s="6" t="s">
        <v>1693</v>
      </c>
      <c r="L2037" s="7">
        <v>100300</v>
      </c>
      <c r="M2037" s="7">
        <v>100.3</v>
      </c>
      <c r="N2037" s="7">
        <v>292000</v>
      </c>
      <c r="O2037">
        <f t="shared" si="535"/>
        <v>2.9112662013958124</v>
      </c>
      <c r="P2037" s="11" t="s">
        <v>1918</v>
      </c>
      <c r="Q2037" t="str">
        <f>VLOOKUP(P2037,[1]Sheet1!$A$1:$C$40,2,FALSE)</f>
        <v>Nufosate</v>
      </c>
      <c r="R2037" t="str">
        <f>VLOOKUP(P2037,[1]Sheet1!$A$1:$C$40,3,FALSE)</f>
        <v>Herbicide</v>
      </c>
    </row>
    <row r="2038" spans="1:18" ht="22" customHeight="1" x14ac:dyDescent="0.3">
      <c r="A2038" s="2">
        <v>42351</v>
      </c>
      <c r="B2038" s="12" t="str">
        <f t="shared" si="528"/>
        <v>December, 2015</v>
      </c>
      <c r="C2038" s="12" t="str">
        <f t="shared" si="529"/>
        <v>December, 2015´</v>
      </c>
      <c r="D2038" s="3" t="s">
        <v>37</v>
      </c>
      <c r="E2038" s="13" t="s">
        <v>1942</v>
      </c>
      <c r="F2038" s="3" t="s">
        <v>20</v>
      </c>
      <c r="G2038" s="3" t="s">
        <v>654</v>
      </c>
      <c r="H2038" s="3" t="s">
        <v>14</v>
      </c>
      <c r="I2038" s="3" t="s">
        <v>21</v>
      </c>
      <c r="J2038" s="3" t="s">
        <v>1201</v>
      </c>
      <c r="K2038" s="3" t="s">
        <v>1693</v>
      </c>
      <c r="L2038" s="4">
        <v>100300</v>
      </c>
      <c r="M2038" s="4">
        <v>100.3</v>
      </c>
      <c r="N2038" s="4">
        <v>292000</v>
      </c>
      <c r="O2038">
        <f t="shared" si="535"/>
        <v>2.9112662013958124</v>
      </c>
      <c r="P2038" s="11" t="s">
        <v>1918</v>
      </c>
      <c r="Q2038" t="str">
        <f>VLOOKUP(P2038,[1]Sheet1!$A$1:$C$40,2,FALSE)</f>
        <v>Nufosate</v>
      </c>
      <c r="R2038" t="str">
        <f>VLOOKUP(P2038,[1]Sheet1!$A$1:$C$40,3,FALSE)</f>
        <v>Herbicide</v>
      </c>
    </row>
    <row r="2039" spans="1:18" ht="22" customHeight="1" x14ac:dyDescent="0.3">
      <c r="A2039" s="5">
        <v>42348</v>
      </c>
      <c r="B2039" s="12" t="str">
        <f t="shared" si="528"/>
        <v>December, 2015</v>
      </c>
      <c r="C2039" s="12" t="str">
        <f t="shared" si="529"/>
        <v>December, 2015´</v>
      </c>
      <c r="D2039" s="6" t="s">
        <v>37</v>
      </c>
      <c r="E2039" s="9" t="s">
        <v>1942</v>
      </c>
      <c r="F2039" s="6" t="s">
        <v>20</v>
      </c>
      <c r="G2039" s="6" t="s">
        <v>80</v>
      </c>
      <c r="H2039" s="6" t="s">
        <v>81</v>
      </c>
      <c r="I2039" s="6" t="s">
        <v>21</v>
      </c>
      <c r="J2039" s="6" t="s">
        <v>137</v>
      </c>
      <c r="K2039" s="6" t="s">
        <v>1710</v>
      </c>
      <c r="L2039" s="7">
        <v>37200</v>
      </c>
      <c r="M2039" s="7">
        <v>37.200000000000003</v>
      </c>
      <c r="N2039" s="7">
        <v>122000</v>
      </c>
      <c r="O2039">
        <f t="shared" si="535"/>
        <v>3.2795698924731185</v>
      </c>
      <c r="P2039" t="str">
        <f t="shared" ref="P2039" si="540">IF(ISNUMBER(SEARCH("TRITON",K2039)),"Surfactant",IF(ISNUMBER(SEARCH("DIMETHYLAMINE",K2039)),"Dimethylamine",IF(ISNUMBER(SEARCH("FLUAZINAN",K2039)),"Fluazinan","FIX IT")))</f>
        <v>Dimethylamine</v>
      </c>
      <c r="Q2039" t="str">
        <f>VLOOKUP(P2039,[1]Sheet1!$A$1:$C$40,2,FALSE)</f>
        <v>Not Identified</v>
      </c>
      <c r="R2039" t="str">
        <f>VLOOKUP(P2039,[1]Sheet1!$A$1:$C$40,3,FALSE)</f>
        <v>General Chemical</v>
      </c>
    </row>
    <row r="2040" spans="1:18" ht="22" customHeight="1" x14ac:dyDescent="0.3">
      <c r="A2040" s="2">
        <v>42348</v>
      </c>
      <c r="B2040" s="12" t="str">
        <f t="shared" si="528"/>
        <v>December, 2015</v>
      </c>
      <c r="C2040" s="12" t="str">
        <f t="shared" si="529"/>
        <v>December, 2015´</v>
      </c>
      <c r="D2040" s="3" t="s">
        <v>37</v>
      </c>
      <c r="E2040" s="13" t="s">
        <v>1942</v>
      </c>
      <c r="F2040" s="3" t="s">
        <v>20</v>
      </c>
      <c r="G2040" s="3" t="s">
        <v>579</v>
      </c>
      <c r="H2040" s="3" t="s">
        <v>28</v>
      </c>
      <c r="I2040" s="3" t="s">
        <v>21</v>
      </c>
      <c r="J2040" s="3" t="s">
        <v>29</v>
      </c>
      <c r="K2040" s="3" t="s">
        <v>1264</v>
      </c>
      <c r="L2040" s="4">
        <v>143220</v>
      </c>
      <c r="M2040" s="4">
        <v>143.22</v>
      </c>
      <c r="N2040" s="4">
        <v>2529000</v>
      </c>
      <c r="O2040">
        <f t="shared" si="535"/>
        <v>17.658148303309595</v>
      </c>
      <c r="P2040" t="str">
        <f t="shared" ref="P2040" si="541">IF(ISNUMBER(SEARCH("CLORPIRIFOS",K2040)),"Chlorpyrifos",IF(ISNUMBER(SEARCH("TEBUCONAZOLE",K2040)),"Tebuconazole",IF(ISNUMBER(SEARCH("ACID",K2040)),"2,4-Dichlorophenoxyacetic acid",IF(ISNUMBER(SEARCH("ACETAMIPRID",K2040)),"Acetamiprid",IF(ISNUMBER(SEARCH("NUFURON",K2040)),"Metsulfuron",IF(ISNUMBER(SEARCH("MONOISOPROPYLAMINE",K2040)),"Isopropylamine","FIX IT"))))))</f>
        <v>2,4-Dichlorophenoxyacetic acid</v>
      </c>
      <c r="Q2040" t="str">
        <f>VLOOKUP(P2040,[1]Sheet1!$A$1:$C$40,2,FALSE)</f>
        <v>2,4 D</v>
      </c>
      <c r="R2040" t="str">
        <f>VLOOKUP(P2040,[1]Sheet1!$A$1:$C$40,3,FALSE)</f>
        <v>Herbicide</v>
      </c>
    </row>
    <row r="2041" spans="1:18" ht="22" customHeight="1" x14ac:dyDescent="0.3">
      <c r="A2041" s="5">
        <v>42348</v>
      </c>
      <c r="B2041" s="12" t="str">
        <f t="shared" si="528"/>
        <v>December, 2015</v>
      </c>
      <c r="C2041" s="12" t="str">
        <f t="shared" si="529"/>
        <v>December, 2015´</v>
      </c>
      <c r="D2041" s="6" t="s">
        <v>37</v>
      </c>
      <c r="E2041" s="9" t="s">
        <v>1942</v>
      </c>
      <c r="F2041" s="6" t="s">
        <v>20</v>
      </c>
      <c r="G2041" s="6" t="s">
        <v>1407</v>
      </c>
      <c r="H2041" s="6" t="s">
        <v>1711</v>
      </c>
      <c r="I2041" s="6" t="s">
        <v>21</v>
      </c>
      <c r="J2041" s="6" t="s">
        <v>201</v>
      </c>
      <c r="K2041" s="6" t="s">
        <v>1712</v>
      </c>
      <c r="L2041" s="7">
        <v>21556</v>
      </c>
      <c r="M2041" s="7">
        <v>21.56</v>
      </c>
      <c r="N2041" s="7">
        <v>487000</v>
      </c>
      <c r="O2041">
        <f t="shared" si="535"/>
        <v>22.592317684171462</v>
      </c>
      <c r="P2041" t="str">
        <f t="shared" si="536"/>
        <v>Cyhalothrin</v>
      </c>
      <c r="Q2041" t="str">
        <f>VLOOKUP(P2041,[1]Sheet1!$A$1:$C$40,2,FALSE)</f>
        <v>Kaiso</v>
      </c>
      <c r="R2041" t="str">
        <f>VLOOKUP(P2041,[1]Sheet1!$A$1:$C$40,3,FALSE)</f>
        <v>Pesticide</v>
      </c>
    </row>
    <row r="2042" spans="1:18" ht="22" customHeight="1" x14ac:dyDescent="0.3">
      <c r="A2042" s="2">
        <v>42347</v>
      </c>
      <c r="B2042" s="12" t="str">
        <f t="shared" si="528"/>
        <v>December, 2015</v>
      </c>
      <c r="C2042" s="12" t="str">
        <f t="shared" si="529"/>
        <v>December, 2015´</v>
      </c>
      <c r="D2042" s="3" t="s">
        <v>37</v>
      </c>
      <c r="E2042" s="13" t="s">
        <v>1942</v>
      </c>
      <c r="F2042" s="3" t="s">
        <v>20</v>
      </c>
      <c r="G2042" s="3" t="s">
        <v>1505</v>
      </c>
      <c r="H2042" s="3" t="s">
        <v>73</v>
      </c>
      <c r="I2042" s="3" t="s">
        <v>21</v>
      </c>
      <c r="J2042" s="3" t="s">
        <v>102</v>
      </c>
      <c r="K2042" s="3" t="s">
        <v>1713</v>
      </c>
      <c r="L2042" s="4">
        <v>101368</v>
      </c>
      <c r="M2042" s="4">
        <v>101.37</v>
      </c>
      <c r="N2042" s="4">
        <v>314000</v>
      </c>
      <c r="O2042">
        <f t="shared" si="535"/>
        <v>3.0976244968826454</v>
      </c>
      <c r="P2042" t="str">
        <f t="shared" ref="P2042:P2054" si="542">IF(ISNUMBER(SEARCH("CLORPIRIFOS",K2042)),"Chlorpyrifos",IF(ISNUMBER(SEARCH("TEBUCONAZOLE",K2042)),"Tebuconazole",IF(ISNUMBER(SEARCH("ACID",K2042)),"2,4-Dichlorophenoxyacetic acid",IF(ISNUMBER(SEARCH("ACETAMIPRID",K2042)),"Acetamiprid",IF(ISNUMBER(SEARCH("NUFURON",K2042)),"Metsulfuron",IF(ISNUMBER(SEARCH("MONOISOPROPYLAMINE",K2042)),"Isopropylamine","FIX IT"))))))</f>
        <v>Isopropylamine</v>
      </c>
      <c r="Q2042" t="str">
        <f>VLOOKUP(P2042,[1]Sheet1!$A$1:$C$40,2,FALSE)</f>
        <v>Not Identified</v>
      </c>
      <c r="R2042" t="str">
        <f>VLOOKUP(P2042,[1]Sheet1!$A$1:$C$40,3,FALSE)</f>
        <v>General Chemical</v>
      </c>
    </row>
    <row r="2043" spans="1:18" ht="22" customHeight="1" x14ac:dyDescent="0.3">
      <c r="A2043" s="5">
        <v>42347</v>
      </c>
      <c r="B2043" s="12" t="str">
        <f t="shared" si="528"/>
        <v>December, 2015</v>
      </c>
      <c r="C2043" s="12" t="str">
        <f t="shared" si="529"/>
        <v>December, 2015´</v>
      </c>
      <c r="D2043" s="6" t="s">
        <v>37</v>
      </c>
      <c r="E2043" s="9" t="s">
        <v>1942</v>
      </c>
      <c r="F2043" s="6" t="s">
        <v>20</v>
      </c>
      <c r="G2043" s="6" t="s">
        <v>1505</v>
      </c>
      <c r="H2043" s="6" t="s">
        <v>73</v>
      </c>
      <c r="I2043" s="6" t="s">
        <v>21</v>
      </c>
      <c r="J2043" s="6" t="s">
        <v>102</v>
      </c>
      <c r="K2043" s="6" t="s">
        <v>1714</v>
      </c>
      <c r="L2043" s="7">
        <v>101343</v>
      </c>
      <c r="M2043" s="7">
        <v>101.34</v>
      </c>
      <c r="N2043" s="7">
        <v>314000</v>
      </c>
      <c r="O2043">
        <f t="shared" si="535"/>
        <v>3.0983886405573151</v>
      </c>
      <c r="P2043" t="str">
        <f t="shared" si="542"/>
        <v>Isopropylamine</v>
      </c>
      <c r="Q2043" t="str">
        <f>VLOOKUP(P2043,[1]Sheet1!$A$1:$C$40,2,FALSE)</f>
        <v>Not Identified</v>
      </c>
      <c r="R2043" t="str">
        <f>VLOOKUP(P2043,[1]Sheet1!$A$1:$C$40,3,FALSE)</f>
        <v>General Chemical</v>
      </c>
    </row>
    <row r="2044" spans="1:18" ht="22" customHeight="1" x14ac:dyDescent="0.3">
      <c r="A2044" s="2">
        <v>42346</v>
      </c>
      <c r="B2044" s="12" t="str">
        <f t="shared" si="528"/>
        <v>December, 2015</v>
      </c>
      <c r="C2044" s="12" t="str">
        <f t="shared" si="529"/>
        <v>December, 2015´</v>
      </c>
      <c r="D2044" s="3" t="s">
        <v>37</v>
      </c>
      <c r="E2044" s="13" t="s">
        <v>1942</v>
      </c>
      <c r="F2044" s="3" t="s">
        <v>1396</v>
      </c>
      <c r="G2044" s="3" t="s">
        <v>203</v>
      </c>
      <c r="H2044" s="3" t="s">
        <v>39</v>
      </c>
      <c r="I2044" s="3" t="s">
        <v>15</v>
      </c>
      <c r="J2044" s="3" t="s">
        <v>626</v>
      </c>
      <c r="K2044" s="3" t="s">
        <v>1715</v>
      </c>
      <c r="L2044" s="4">
        <v>74400</v>
      </c>
      <c r="M2044" s="4">
        <v>74.400000000000006</v>
      </c>
      <c r="N2044" s="4">
        <v>896000</v>
      </c>
      <c r="O2044">
        <f t="shared" si="535"/>
        <v>12.043010752688172</v>
      </c>
      <c r="P2044" t="str">
        <f t="shared" ref="P2044:P2047" si="543">IF(ISNUMBER(SEARCH("CIPERMET",K2044)),"Cypermethrin",IF(ISNUMBER(SEARCH("MANFIL",K2044)),"Mancozeb",IF(ISNUMBER(SEARCH("ISOPROPYLAMINE",K2044)),"Isopropylamine",IF(ISNUMBER(SEARCH("CARBENDAZIN",K2044)),"Carbendazin",IF(ISNUMBER(SEARCH("CHLORPYRIFOS",K2044)),"Chlorpyrifos","FIX IT")))))</f>
        <v>Mancozeb</v>
      </c>
      <c r="Q2044" t="str">
        <f>VLOOKUP(P2044,[1]Sheet1!$A$1:$C$40,2,FALSE)</f>
        <v>Manfill 800 WP</v>
      </c>
      <c r="R2044" t="str">
        <f>VLOOKUP(P2044,[1]Sheet1!$A$1:$C$40,3,FALSE)</f>
        <v>Fungicide</v>
      </c>
    </row>
    <row r="2045" spans="1:18" ht="22" customHeight="1" x14ac:dyDescent="0.3">
      <c r="A2045" s="5">
        <v>42345</v>
      </c>
      <c r="B2045" s="12" t="str">
        <f t="shared" si="528"/>
        <v>December, 2015</v>
      </c>
      <c r="C2045" s="12" t="str">
        <f t="shared" si="529"/>
        <v>December, 2015´</v>
      </c>
      <c r="D2045" s="6" t="s">
        <v>37</v>
      </c>
      <c r="E2045" s="9" t="s">
        <v>1942</v>
      </c>
      <c r="F2045" s="7" t="s">
        <v>107</v>
      </c>
      <c r="G2045" s="6" t="s">
        <v>203</v>
      </c>
      <c r="H2045" s="6" t="s">
        <v>656</v>
      </c>
      <c r="I2045" s="6" t="s">
        <v>15</v>
      </c>
      <c r="J2045" s="6" t="s">
        <v>626</v>
      </c>
      <c r="K2045" s="6" t="s">
        <v>1716</v>
      </c>
      <c r="L2045" s="7">
        <v>119040</v>
      </c>
      <c r="M2045" s="7">
        <v>119.04</v>
      </c>
      <c r="N2045" s="7">
        <v>1433000</v>
      </c>
      <c r="O2045">
        <f t="shared" si="535"/>
        <v>12.037970430107526</v>
      </c>
      <c r="P2045" t="str">
        <f t="shared" si="543"/>
        <v>Mancozeb</v>
      </c>
      <c r="Q2045" t="str">
        <f>VLOOKUP(P2045,[1]Sheet1!$A$1:$C$40,2,FALSE)</f>
        <v>Manfill 800 WP</v>
      </c>
      <c r="R2045" t="str">
        <f>VLOOKUP(P2045,[1]Sheet1!$A$1:$C$40,3,FALSE)</f>
        <v>Fungicide</v>
      </c>
    </row>
    <row r="2046" spans="1:18" ht="22" customHeight="1" x14ac:dyDescent="0.3">
      <c r="A2046" s="2">
        <v>42345</v>
      </c>
      <c r="B2046" s="12" t="str">
        <f t="shared" si="528"/>
        <v>December, 2015</v>
      </c>
      <c r="C2046" s="12" t="str">
        <f t="shared" si="529"/>
        <v>December, 2015´</v>
      </c>
      <c r="D2046" s="3" t="s">
        <v>37</v>
      </c>
      <c r="E2046" s="13" t="s">
        <v>1942</v>
      </c>
      <c r="F2046" s="4" t="s">
        <v>107</v>
      </c>
      <c r="G2046" s="3" t="s">
        <v>203</v>
      </c>
      <c r="H2046" s="3" t="s">
        <v>656</v>
      </c>
      <c r="I2046" s="3" t="s">
        <v>15</v>
      </c>
      <c r="J2046" s="3" t="s">
        <v>626</v>
      </c>
      <c r="K2046" s="3" t="s">
        <v>1717</v>
      </c>
      <c r="L2046" s="4">
        <v>16560</v>
      </c>
      <c r="M2046" s="4">
        <v>16.559999999999999</v>
      </c>
      <c r="N2046" s="4">
        <v>199000</v>
      </c>
      <c r="O2046">
        <f t="shared" si="535"/>
        <v>12.016908212560386</v>
      </c>
      <c r="P2046" t="str">
        <f t="shared" si="543"/>
        <v>Mancozeb</v>
      </c>
      <c r="Q2046" t="str">
        <f>VLOOKUP(P2046,[1]Sheet1!$A$1:$C$40,2,FALSE)</f>
        <v>Manfill 800 WP</v>
      </c>
      <c r="R2046" t="str">
        <f>VLOOKUP(P2046,[1]Sheet1!$A$1:$C$40,3,FALSE)</f>
        <v>Fungicide</v>
      </c>
    </row>
    <row r="2047" spans="1:18" ht="22" customHeight="1" x14ac:dyDescent="0.3">
      <c r="A2047" s="5">
        <v>42345</v>
      </c>
      <c r="B2047" s="12" t="str">
        <f t="shared" si="528"/>
        <v>December, 2015</v>
      </c>
      <c r="C2047" s="12" t="str">
        <f t="shared" si="529"/>
        <v>December, 2015´</v>
      </c>
      <c r="D2047" s="6" t="s">
        <v>37</v>
      </c>
      <c r="E2047" s="9" t="s">
        <v>1942</v>
      </c>
      <c r="F2047" s="7" t="s">
        <v>107</v>
      </c>
      <c r="G2047" s="6" t="s">
        <v>203</v>
      </c>
      <c r="H2047" s="6" t="s">
        <v>656</v>
      </c>
      <c r="I2047" s="6" t="s">
        <v>15</v>
      </c>
      <c r="J2047" s="6" t="s">
        <v>626</v>
      </c>
      <c r="K2047" s="6" t="s">
        <v>1718</v>
      </c>
      <c r="L2047" s="7">
        <v>119040</v>
      </c>
      <c r="M2047" s="7">
        <v>119.04</v>
      </c>
      <c r="N2047" s="7">
        <v>1433000</v>
      </c>
      <c r="O2047">
        <f t="shared" si="535"/>
        <v>12.037970430107526</v>
      </c>
      <c r="P2047" t="str">
        <f t="shared" si="543"/>
        <v>Mancozeb</v>
      </c>
      <c r="Q2047" t="str">
        <f>VLOOKUP(P2047,[1]Sheet1!$A$1:$C$40,2,FALSE)</f>
        <v>Manfill 800 WP</v>
      </c>
      <c r="R2047" t="str">
        <f>VLOOKUP(P2047,[1]Sheet1!$A$1:$C$40,3,FALSE)</f>
        <v>Fungicide</v>
      </c>
    </row>
    <row r="2048" spans="1:18" ht="22" customHeight="1" x14ac:dyDescent="0.3">
      <c r="A2048" s="2">
        <v>42345</v>
      </c>
      <c r="B2048" s="12" t="str">
        <f t="shared" si="528"/>
        <v>December, 2015</v>
      </c>
      <c r="C2048" s="12" t="str">
        <f t="shared" si="529"/>
        <v>December, 2015´</v>
      </c>
      <c r="D2048" s="3" t="s">
        <v>37</v>
      </c>
      <c r="E2048" s="13" t="s">
        <v>1942</v>
      </c>
      <c r="F2048" s="3" t="s">
        <v>20</v>
      </c>
      <c r="G2048" s="3" t="s">
        <v>42</v>
      </c>
      <c r="H2048" s="3" t="s">
        <v>104</v>
      </c>
      <c r="I2048" s="3" t="s">
        <v>21</v>
      </c>
      <c r="J2048" s="3" t="s">
        <v>165</v>
      </c>
      <c r="K2048" s="3" t="s">
        <v>1624</v>
      </c>
      <c r="L2048" s="4">
        <v>59280</v>
      </c>
      <c r="M2048" s="4">
        <v>59.28</v>
      </c>
      <c r="N2048" s="4">
        <v>600000</v>
      </c>
      <c r="O2048">
        <f t="shared" si="535"/>
        <v>10.121457489878543</v>
      </c>
      <c r="P2048" t="str">
        <f t="shared" ref="P2048" si="544">IF(ISNUMBER(SEARCH("FLUAZINAN",K2048)),"Fluazinan",IF(ISNUMBER(SEARCH("CYPERMETHRIN",K2048)),"Cypermethrin",IF(ISNUMBER(SEARCH("IMAZETAPIR",K2048)),"Imazetapyr",IF(ISNUMBER(SEARCH("FIPRONIL",K2048)),"Fipronil","FIX IT"))))</f>
        <v>Cypermethrin</v>
      </c>
      <c r="Q2048" t="str">
        <f>VLOOKUP(P2048,[1]Sheet1!$A$1:$C$40,2,FALSE)</f>
        <v>Not Identified</v>
      </c>
      <c r="R2048" t="str">
        <f>VLOOKUP(P2048,[1]Sheet1!$A$1:$C$40,3,FALSE)</f>
        <v>Insecticide</v>
      </c>
    </row>
    <row r="2049" spans="1:18" ht="22" customHeight="1" x14ac:dyDescent="0.3">
      <c r="A2049" s="5">
        <v>42344</v>
      </c>
      <c r="B2049" s="12" t="str">
        <f t="shared" si="528"/>
        <v>December, 2015</v>
      </c>
      <c r="C2049" s="12" t="str">
        <f t="shared" si="529"/>
        <v>December, 2015´</v>
      </c>
      <c r="D2049" s="6" t="s">
        <v>37</v>
      </c>
      <c r="E2049" s="9" t="s">
        <v>1942</v>
      </c>
      <c r="F2049" s="6" t="s">
        <v>20</v>
      </c>
      <c r="G2049" s="6" t="s">
        <v>654</v>
      </c>
      <c r="H2049" s="6" t="s">
        <v>14</v>
      </c>
      <c r="I2049" s="6" t="s">
        <v>21</v>
      </c>
      <c r="J2049" s="6" t="s">
        <v>1201</v>
      </c>
      <c r="K2049" s="6" t="s">
        <v>1693</v>
      </c>
      <c r="L2049" s="7">
        <v>100300</v>
      </c>
      <c r="M2049" s="7">
        <v>100.3</v>
      </c>
      <c r="N2049" s="7">
        <v>292000</v>
      </c>
      <c r="O2049">
        <f t="shared" si="535"/>
        <v>2.9112662013958124</v>
      </c>
      <c r="P2049" s="11" t="s">
        <v>1918</v>
      </c>
      <c r="Q2049" t="str">
        <f>VLOOKUP(P2049,[1]Sheet1!$A$1:$C$40,2,FALSE)</f>
        <v>Nufosate</v>
      </c>
      <c r="R2049" t="str">
        <f>VLOOKUP(P2049,[1]Sheet1!$A$1:$C$40,3,FALSE)</f>
        <v>Herbicide</v>
      </c>
    </row>
    <row r="2050" spans="1:18" ht="22" customHeight="1" x14ac:dyDescent="0.3">
      <c r="A2050" s="2">
        <v>42344</v>
      </c>
      <c r="B2050" s="12" t="str">
        <f t="shared" si="528"/>
        <v>December, 2015</v>
      </c>
      <c r="C2050" s="12" t="str">
        <f t="shared" si="529"/>
        <v>December, 2015´</v>
      </c>
      <c r="D2050" s="3" t="s">
        <v>37</v>
      </c>
      <c r="E2050" s="13" t="s">
        <v>1942</v>
      </c>
      <c r="F2050" s="3" t="s">
        <v>20</v>
      </c>
      <c r="G2050" s="3" t="s">
        <v>654</v>
      </c>
      <c r="H2050" s="3" t="s">
        <v>14</v>
      </c>
      <c r="I2050" s="3" t="s">
        <v>21</v>
      </c>
      <c r="J2050" s="3" t="s">
        <v>1201</v>
      </c>
      <c r="K2050" s="3" t="s">
        <v>1693</v>
      </c>
      <c r="L2050" s="4">
        <v>100300</v>
      </c>
      <c r="M2050" s="4">
        <v>100.3</v>
      </c>
      <c r="N2050" s="4">
        <v>292000</v>
      </c>
      <c r="O2050">
        <f t="shared" si="535"/>
        <v>2.9112662013958124</v>
      </c>
      <c r="P2050" s="11" t="s">
        <v>1918</v>
      </c>
      <c r="Q2050" t="str">
        <f>VLOOKUP(P2050,[1]Sheet1!$A$1:$C$40,2,FALSE)</f>
        <v>Nufosate</v>
      </c>
      <c r="R2050" t="str">
        <f>VLOOKUP(P2050,[1]Sheet1!$A$1:$C$40,3,FALSE)</f>
        <v>Herbicide</v>
      </c>
    </row>
    <row r="2051" spans="1:18" ht="22" customHeight="1" x14ac:dyDescent="0.3">
      <c r="A2051" s="5">
        <v>42344</v>
      </c>
      <c r="B2051" s="12" t="str">
        <f t="shared" ref="B2051:B2114" si="545">TEXT(A2051,"MMMM, YYYY")</f>
        <v>December, 2015</v>
      </c>
      <c r="C2051" s="12" t="str">
        <f t="shared" ref="C2051:C2114" si="546">B2051&amp;"´"</f>
        <v>December, 2015´</v>
      </c>
      <c r="D2051" s="6" t="s">
        <v>37</v>
      </c>
      <c r="E2051" s="9" t="s">
        <v>1942</v>
      </c>
      <c r="F2051" s="6" t="s">
        <v>20</v>
      </c>
      <c r="G2051" s="6" t="s">
        <v>654</v>
      </c>
      <c r="H2051" s="6" t="s">
        <v>14</v>
      </c>
      <c r="I2051" s="6" t="s">
        <v>21</v>
      </c>
      <c r="J2051" s="6" t="s">
        <v>1201</v>
      </c>
      <c r="K2051" s="6" t="s">
        <v>1693</v>
      </c>
      <c r="L2051" s="7">
        <v>100300</v>
      </c>
      <c r="M2051" s="7">
        <v>100.3</v>
      </c>
      <c r="N2051" s="7">
        <v>292000</v>
      </c>
      <c r="O2051">
        <f t="shared" si="535"/>
        <v>2.9112662013958124</v>
      </c>
      <c r="P2051" s="11" t="s">
        <v>1918</v>
      </c>
      <c r="Q2051" t="str">
        <f>VLOOKUP(P2051,[1]Sheet1!$A$1:$C$40,2,FALSE)</f>
        <v>Nufosate</v>
      </c>
      <c r="R2051" t="str">
        <f>VLOOKUP(P2051,[1]Sheet1!$A$1:$C$40,3,FALSE)</f>
        <v>Herbicide</v>
      </c>
    </row>
    <row r="2052" spans="1:18" ht="22" customHeight="1" x14ac:dyDescent="0.3">
      <c r="A2052" s="2">
        <v>42344</v>
      </c>
      <c r="B2052" s="12" t="str">
        <f t="shared" si="545"/>
        <v>December, 2015</v>
      </c>
      <c r="C2052" s="12" t="str">
        <f t="shared" si="546"/>
        <v>December, 2015´</v>
      </c>
      <c r="D2052" s="3" t="s">
        <v>37</v>
      </c>
      <c r="E2052" s="13" t="s">
        <v>1942</v>
      </c>
      <c r="F2052" s="3" t="s">
        <v>20</v>
      </c>
      <c r="G2052" s="3" t="s">
        <v>654</v>
      </c>
      <c r="H2052" s="3" t="s">
        <v>14</v>
      </c>
      <c r="I2052" s="3" t="s">
        <v>21</v>
      </c>
      <c r="J2052" s="3" t="s">
        <v>1201</v>
      </c>
      <c r="K2052" s="3" t="s">
        <v>1695</v>
      </c>
      <c r="L2052" s="4">
        <v>100300</v>
      </c>
      <c r="M2052" s="4">
        <v>100.3</v>
      </c>
      <c r="N2052" s="4">
        <v>292000</v>
      </c>
      <c r="O2052">
        <f t="shared" si="535"/>
        <v>2.9112662013958124</v>
      </c>
      <c r="P2052" s="11" t="s">
        <v>1918</v>
      </c>
      <c r="Q2052" t="str">
        <f>VLOOKUP(P2052,[1]Sheet1!$A$1:$C$40,2,FALSE)</f>
        <v>Nufosate</v>
      </c>
      <c r="R2052" t="str">
        <f>VLOOKUP(P2052,[1]Sheet1!$A$1:$C$40,3,FALSE)</f>
        <v>Herbicide</v>
      </c>
    </row>
    <row r="2053" spans="1:18" ht="22" customHeight="1" x14ac:dyDescent="0.3">
      <c r="A2053" s="5">
        <v>42344</v>
      </c>
      <c r="B2053" s="12" t="str">
        <f t="shared" si="545"/>
        <v>December, 2015</v>
      </c>
      <c r="C2053" s="12" t="str">
        <f t="shared" si="546"/>
        <v>December, 2015´</v>
      </c>
      <c r="D2053" s="6" t="s">
        <v>37</v>
      </c>
      <c r="E2053" s="9" t="s">
        <v>1942</v>
      </c>
      <c r="F2053" s="6" t="s">
        <v>20</v>
      </c>
      <c r="G2053" s="6" t="s">
        <v>654</v>
      </c>
      <c r="H2053" s="6" t="s">
        <v>14</v>
      </c>
      <c r="I2053" s="6" t="s">
        <v>21</v>
      </c>
      <c r="J2053" s="6" t="s">
        <v>1201</v>
      </c>
      <c r="K2053" s="6" t="s">
        <v>1695</v>
      </c>
      <c r="L2053" s="7">
        <v>100300</v>
      </c>
      <c r="M2053" s="7">
        <v>100.3</v>
      </c>
      <c r="N2053" s="7">
        <v>292000</v>
      </c>
      <c r="O2053">
        <f t="shared" si="535"/>
        <v>2.9112662013958124</v>
      </c>
      <c r="P2053" s="11" t="s">
        <v>1918</v>
      </c>
      <c r="Q2053" t="str">
        <f>VLOOKUP(P2053,[1]Sheet1!$A$1:$C$40,2,FALSE)</f>
        <v>Nufosate</v>
      </c>
      <c r="R2053" t="str">
        <f>VLOOKUP(P2053,[1]Sheet1!$A$1:$C$40,3,FALSE)</f>
        <v>Herbicide</v>
      </c>
    </row>
    <row r="2054" spans="1:18" ht="22" customHeight="1" x14ac:dyDescent="0.3">
      <c r="A2054" s="2">
        <v>42341</v>
      </c>
      <c r="B2054" s="12" t="str">
        <f t="shared" si="545"/>
        <v>December, 2015</v>
      </c>
      <c r="C2054" s="12" t="str">
        <f t="shared" si="546"/>
        <v>December, 2015´</v>
      </c>
      <c r="D2054" s="3" t="s">
        <v>37</v>
      </c>
      <c r="E2054" s="13" t="s">
        <v>1942</v>
      </c>
      <c r="F2054" s="3" t="s">
        <v>20</v>
      </c>
      <c r="G2054" s="3" t="s">
        <v>579</v>
      </c>
      <c r="H2054" s="3" t="s">
        <v>28</v>
      </c>
      <c r="I2054" s="3" t="s">
        <v>21</v>
      </c>
      <c r="J2054" s="3" t="s">
        <v>29</v>
      </c>
      <c r="K2054" s="3" t="s">
        <v>1349</v>
      </c>
      <c r="L2054" s="4">
        <v>122760</v>
      </c>
      <c r="M2054" s="4">
        <v>122.76</v>
      </c>
      <c r="N2054" s="4">
        <v>2168000</v>
      </c>
      <c r="O2054">
        <f t="shared" si="535"/>
        <v>17.660475724991855</v>
      </c>
      <c r="P2054" t="str">
        <f t="shared" si="542"/>
        <v>2,4-Dichlorophenoxyacetic acid</v>
      </c>
      <c r="Q2054" t="str">
        <f>VLOOKUP(P2054,[1]Sheet1!$A$1:$C$40,2,FALSE)</f>
        <v>2,4 D</v>
      </c>
      <c r="R2054" t="str">
        <f>VLOOKUP(P2054,[1]Sheet1!$A$1:$C$40,3,FALSE)</f>
        <v>Herbicide</v>
      </c>
    </row>
    <row r="2055" spans="1:18" ht="22" customHeight="1" x14ac:dyDescent="0.3">
      <c r="A2055" s="5">
        <v>42341</v>
      </c>
      <c r="B2055" s="12" t="str">
        <f t="shared" si="545"/>
        <v>December, 2015</v>
      </c>
      <c r="C2055" s="12" t="str">
        <f t="shared" si="546"/>
        <v>December, 2015´</v>
      </c>
      <c r="D2055" s="6" t="s">
        <v>37</v>
      </c>
      <c r="E2055" s="9" t="s">
        <v>1942</v>
      </c>
      <c r="F2055" s="6" t="s">
        <v>20</v>
      </c>
      <c r="G2055" s="6" t="s">
        <v>1407</v>
      </c>
      <c r="H2055" s="6" t="s">
        <v>1711</v>
      </c>
      <c r="I2055" s="6" t="s">
        <v>21</v>
      </c>
      <c r="J2055" s="6" t="s">
        <v>201</v>
      </c>
      <c r="K2055" s="6" t="s">
        <v>1719</v>
      </c>
      <c r="L2055" s="7">
        <v>21630</v>
      </c>
      <c r="M2055" s="7">
        <v>21.63</v>
      </c>
      <c r="N2055" s="7">
        <v>489000</v>
      </c>
      <c r="O2055">
        <f t="shared" si="535"/>
        <v>22.607489597780859</v>
      </c>
      <c r="P2055" t="str">
        <f t="shared" si="536"/>
        <v>Cyhalothrin</v>
      </c>
      <c r="Q2055" t="str">
        <f>VLOOKUP(P2055,[1]Sheet1!$A$1:$C$40,2,FALSE)</f>
        <v>Kaiso</v>
      </c>
      <c r="R2055" t="str">
        <f>VLOOKUP(P2055,[1]Sheet1!$A$1:$C$40,3,FALSE)</f>
        <v>Pesticide</v>
      </c>
    </row>
    <row r="2056" spans="1:18" ht="22" customHeight="1" x14ac:dyDescent="0.3">
      <c r="A2056" s="2">
        <v>42341</v>
      </c>
      <c r="B2056" s="12" t="str">
        <f t="shared" si="545"/>
        <v>December, 2015</v>
      </c>
      <c r="C2056" s="12" t="str">
        <f t="shared" si="546"/>
        <v>December, 2015´</v>
      </c>
      <c r="D2056" s="3" t="s">
        <v>37</v>
      </c>
      <c r="E2056" s="13" t="s">
        <v>1942</v>
      </c>
      <c r="F2056" s="4" t="s">
        <v>107</v>
      </c>
      <c r="G2056" s="3" t="s">
        <v>203</v>
      </c>
      <c r="H2056" s="3" t="s">
        <v>43</v>
      </c>
      <c r="I2056" s="3" t="s">
        <v>15</v>
      </c>
      <c r="J2056" s="3" t="s">
        <v>626</v>
      </c>
      <c r="K2056" s="3" t="s">
        <v>1720</v>
      </c>
      <c r="L2056" s="4">
        <v>16560</v>
      </c>
      <c r="M2056" s="4">
        <v>16.559999999999999</v>
      </c>
      <c r="N2056" s="4">
        <v>199000</v>
      </c>
      <c r="O2056">
        <f t="shared" si="535"/>
        <v>12.016908212560386</v>
      </c>
      <c r="P2056" t="str">
        <f t="shared" ref="P2056:P2057" si="547">IF(ISNUMBER(SEARCH("CIPERMET",K2056)),"Cypermethrin",IF(ISNUMBER(SEARCH("MANFIL",K2056)),"Mancozeb",IF(ISNUMBER(SEARCH("ISOPROPYLAMINE",K2056)),"Isopropylamine",IF(ISNUMBER(SEARCH("CARBENDAZIN",K2056)),"Carbendazin",IF(ISNUMBER(SEARCH("CHLORPYRIFOS",K2056)),"Chlorpyrifos","FIX IT")))))</f>
        <v>Mancozeb</v>
      </c>
      <c r="Q2056" t="str">
        <f>VLOOKUP(P2056,[1]Sheet1!$A$1:$C$40,2,FALSE)</f>
        <v>Manfill 800 WP</v>
      </c>
      <c r="R2056" t="str">
        <f>VLOOKUP(P2056,[1]Sheet1!$A$1:$C$40,3,FALSE)</f>
        <v>Fungicide</v>
      </c>
    </row>
    <row r="2057" spans="1:18" ht="22" customHeight="1" x14ac:dyDescent="0.3">
      <c r="A2057" s="5">
        <v>42341</v>
      </c>
      <c r="B2057" s="12" t="str">
        <f t="shared" si="545"/>
        <v>December, 2015</v>
      </c>
      <c r="C2057" s="12" t="str">
        <f t="shared" si="546"/>
        <v>December, 2015´</v>
      </c>
      <c r="D2057" s="6" t="s">
        <v>37</v>
      </c>
      <c r="E2057" s="9" t="s">
        <v>1942</v>
      </c>
      <c r="F2057" s="7" t="s">
        <v>107</v>
      </c>
      <c r="G2057" s="6" t="s">
        <v>203</v>
      </c>
      <c r="H2057" s="6" t="s">
        <v>43</v>
      </c>
      <c r="I2057" s="6" t="s">
        <v>15</v>
      </c>
      <c r="J2057" s="6" t="s">
        <v>626</v>
      </c>
      <c r="K2057" s="6" t="s">
        <v>1721</v>
      </c>
      <c r="L2057" s="7">
        <v>74400</v>
      </c>
      <c r="M2057" s="7">
        <v>74.400000000000006</v>
      </c>
      <c r="N2057" s="7">
        <v>896000</v>
      </c>
      <c r="O2057">
        <f t="shared" si="535"/>
        <v>12.043010752688172</v>
      </c>
      <c r="P2057" t="str">
        <f t="shared" si="547"/>
        <v>Mancozeb</v>
      </c>
      <c r="Q2057" t="str">
        <f>VLOOKUP(P2057,[1]Sheet1!$A$1:$C$40,2,FALSE)</f>
        <v>Manfill 800 WP</v>
      </c>
      <c r="R2057" t="str">
        <f>VLOOKUP(P2057,[1]Sheet1!$A$1:$C$40,3,FALSE)</f>
        <v>Fungicide</v>
      </c>
    </row>
    <row r="2058" spans="1:18" ht="22" customHeight="1" x14ac:dyDescent="0.3">
      <c r="A2058" s="2">
        <v>42337</v>
      </c>
      <c r="B2058" s="12" t="str">
        <f t="shared" si="545"/>
        <v>November, 2015</v>
      </c>
      <c r="C2058" s="12" t="str">
        <f t="shared" si="546"/>
        <v>November, 2015´</v>
      </c>
      <c r="D2058" s="3" t="s">
        <v>37</v>
      </c>
      <c r="E2058" s="13" t="s">
        <v>1942</v>
      </c>
      <c r="F2058" s="3" t="s">
        <v>20</v>
      </c>
      <c r="G2058" s="3" t="s">
        <v>654</v>
      </c>
      <c r="H2058" s="3" t="s">
        <v>14</v>
      </c>
      <c r="I2058" s="3" t="s">
        <v>21</v>
      </c>
      <c r="J2058" s="3" t="s">
        <v>1201</v>
      </c>
      <c r="K2058" s="3" t="s">
        <v>1693</v>
      </c>
      <c r="L2058" s="4">
        <v>100300</v>
      </c>
      <c r="M2058" s="4">
        <v>100.3</v>
      </c>
      <c r="N2058" s="4">
        <v>296000</v>
      </c>
      <c r="O2058">
        <f t="shared" si="535"/>
        <v>2.9511465603190428</v>
      </c>
      <c r="P2058" s="11" t="s">
        <v>1918</v>
      </c>
      <c r="Q2058" t="str">
        <f>VLOOKUP(P2058,[1]Sheet1!$A$1:$C$40,2,FALSE)</f>
        <v>Nufosate</v>
      </c>
      <c r="R2058" t="str">
        <f>VLOOKUP(P2058,[1]Sheet1!$A$1:$C$40,3,FALSE)</f>
        <v>Herbicide</v>
      </c>
    </row>
    <row r="2059" spans="1:18" ht="22" customHeight="1" x14ac:dyDescent="0.3">
      <c r="A2059" s="5">
        <v>42337</v>
      </c>
      <c r="B2059" s="12" t="str">
        <f t="shared" si="545"/>
        <v>November, 2015</v>
      </c>
      <c r="C2059" s="12" t="str">
        <f t="shared" si="546"/>
        <v>November, 2015´</v>
      </c>
      <c r="D2059" s="6" t="s">
        <v>37</v>
      </c>
      <c r="E2059" s="9" t="s">
        <v>1942</v>
      </c>
      <c r="F2059" s="6" t="s">
        <v>20</v>
      </c>
      <c r="G2059" s="6" t="s">
        <v>654</v>
      </c>
      <c r="H2059" s="6" t="s">
        <v>14</v>
      </c>
      <c r="I2059" s="6" t="s">
        <v>21</v>
      </c>
      <c r="J2059" s="6" t="s">
        <v>1201</v>
      </c>
      <c r="K2059" s="6" t="s">
        <v>1693</v>
      </c>
      <c r="L2059" s="7">
        <v>100300</v>
      </c>
      <c r="M2059" s="7">
        <v>100.3</v>
      </c>
      <c r="N2059" s="7">
        <v>296000</v>
      </c>
      <c r="O2059">
        <f t="shared" si="535"/>
        <v>2.9511465603190428</v>
      </c>
      <c r="P2059" s="11" t="s">
        <v>1918</v>
      </c>
      <c r="Q2059" t="str">
        <f>VLOOKUP(P2059,[1]Sheet1!$A$1:$C$40,2,FALSE)</f>
        <v>Nufosate</v>
      </c>
      <c r="R2059" t="str">
        <f>VLOOKUP(P2059,[1]Sheet1!$A$1:$C$40,3,FALSE)</f>
        <v>Herbicide</v>
      </c>
    </row>
    <row r="2060" spans="1:18" ht="22" customHeight="1" x14ac:dyDescent="0.3">
      <c r="A2060" s="2">
        <v>42337</v>
      </c>
      <c r="B2060" s="12" t="str">
        <f t="shared" si="545"/>
        <v>November, 2015</v>
      </c>
      <c r="C2060" s="12" t="str">
        <f t="shared" si="546"/>
        <v>November, 2015´</v>
      </c>
      <c r="D2060" s="3" t="s">
        <v>37</v>
      </c>
      <c r="E2060" s="13" t="s">
        <v>1942</v>
      </c>
      <c r="F2060" s="3" t="s">
        <v>20</v>
      </c>
      <c r="G2060" s="3" t="s">
        <v>654</v>
      </c>
      <c r="H2060" s="3" t="s">
        <v>14</v>
      </c>
      <c r="I2060" s="3" t="s">
        <v>21</v>
      </c>
      <c r="J2060" s="3" t="s">
        <v>1201</v>
      </c>
      <c r="K2060" s="3" t="s">
        <v>1693</v>
      </c>
      <c r="L2060" s="4">
        <v>100300</v>
      </c>
      <c r="M2060" s="4">
        <v>100.3</v>
      </c>
      <c r="N2060" s="4">
        <v>296000</v>
      </c>
      <c r="O2060">
        <f t="shared" si="535"/>
        <v>2.9511465603190428</v>
      </c>
      <c r="P2060" s="11" t="s">
        <v>1918</v>
      </c>
      <c r="Q2060" t="str">
        <f>VLOOKUP(P2060,[1]Sheet1!$A$1:$C$40,2,FALSE)</f>
        <v>Nufosate</v>
      </c>
      <c r="R2060" t="str">
        <f>VLOOKUP(P2060,[1]Sheet1!$A$1:$C$40,3,FALSE)</f>
        <v>Herbicide</v>
      </c>
    </row>
    <row r="2061" spans="1:18" ht="22" customHeight="1" x14ac:dyDescent="0.3">
      <c r="A2061" s="5">
        <v>42337</v>
      </c>
      <c r="B2061" s="12" t="str">
        <f t="shared" si="545"/>
        <v>November, 2015</v>
      </c>
      <c r="C2061" s="12" t="str">
        <f t="shared" si="546"/>
        <v>November, 2015´</v>
      </c>
      <c r="D2061" s="6" t="s">
        <v>37</v>
      </c>
      <c r="E2061" s="9" t="s">
        <v>1942</v>
      </c>
      <c r="F2061" s="6" t="s">
        <v>20</v>
      </c>
      <c r="G2061" s="6" t="s">
        <v>654</v>
      </c>
      <c r="H2061" s="6" t="s">
        <v>14</v>
      </c>
      <c r="I2061" s="6" t="s">
        <v>21</v>
      </c>
      <c r="J2061" s="6" t="s">
        <v>1201</v>
      </c>
      <c r="K2061" s="6" t="s">
        <v>1693</v>
      </c>
      <c r="L2061" s="7">
        <v>100300</v>
      </c>
      <c r="M2061" s="7">
        <v>100.3</v>
      </c>
      <c r="N2061" s="7">
        <v>296000</v>
      </c>
      <c r="O2061">
        <f t="shared" si="535"/>
        <v>2.9511465603190428</v>
      </c>
      <c r="P2061" s="11" t="s">
        <v>1918</v>
      </c>
      <c r="Q2061" t="str">
        <f>VLOOKUP(P2061,[1]Sheet1!$A$1:$C$40,2,FALSE)</f>
        <v>Nufosate</v>
      </c>
      <c r="R2061" t="str">
        <f>VLOOKUP(P2061,[1]Sheet1!$A$1:$C$40,3,FALSE)</f>
        <v>Herbicide</v>
      </c>
    </row>
    <row r="2062" spans="1:18" ht="22" customHeight="1" x14ac:dyDescent="0.3">
      <c r="A2062" s="2">
        <v>42337</v>
      </c>
      <c r="B2062" s="12" t="str">
        <f t="shared" si="545"/>
        <v>November, 2015</v>
      </c>
      <c r="C2062" s="12" t="str">
        <f t="shared" si="546"/>
        <v>November, 2015´</v>
      </c>
      <c r="D2062" s="3" t="s">
        <v>37</v>
      </c>
      <c r="E2062" s="13" t="s">
        <v>1942</v>
      </c>
      <c r="F2062" s="3" t="s">
        <v>20</v>
      </c>
      <c r="G2062" s="3" t="s">
        <v>654</v>
      </c>
      <c r="H2062" s="3" t="s">
        <v>14</v>
      </c>
      <c r="I2062" s="3" t="s">
        <v>21</v>
      </c>
      <c r="J2062" s="3" t="s">
        <v>1201</v>
      </c>
      <c r="K2062" s="3" t="s">
        <v>1693</v>
      </c>
      <c r="L2062" s="4">
        <v>100300</v>
      </c>
      <c r="M2062" s="4">
        <v>100.3</v>
      </c>
      <c r="N2062" s="4">
        <v>296000</v>
      </c>
      <c r="O2062">
        <f t="shared" si="535"/>
        <v>2.9511465603190428</v>
      </c>
      <c r="P2062" s="11" t="s">
        <v>1918</v>
      </c>
      <c r="Q2062" t="str">
        <f>VLOOKUP(P2062,[1]Sheet1!$A$1:$C$40,2,FALSE)</f>
        <v>Nufosate</v>
      </c>
      <c r="R2062" t="str">
        <f>VLOOKUP(P2062,[1]Sheet1!$A$1:$C$40,3,FALSE)</f>
        <v>Herbicide</v>
      </c>
    </row>
    <row r="2063" spans="1:18" ht="22" customHeight="1" x14ac:dyDescent="0.3">
      <c r="A2063" s="5">
        <v>42334</v>
      </c>
      <c r="B2063" s="12" t="str">
        <f t="shared" si="545"/>
        <v>November, 2015</v>
      </c>
      <c r="C2063" s="12" t="str">
        <f t="shared" si="546"/>
        <v>November, 2015´</v>
      </c>
      <c r="D2063" s="6" t="s">
        <v>37</v>
      </c>
      <c r="E2063" s="9" t="s">
        <v>1942</v>
      </c>
      <c r="F2063" s="6" t="s">
        <v>20</v>
      </c>
      <c r="G2063" s="6" t="s">
        <v>1642</v>
      </c>
      <c r="H2063" s="6" t="s">
        <v>1095</v>
      </c>
      <c r="I2063" s="6" t="s">
        <v>21</v>
      </c>
      <c r="J2063" s="6" t="s">
        <v>298</v>
      </c>
      <c r="K2063" s="6" t="s">
        <v>1722</v>
      </c>
      <c r="L2063" s="7">
        <v>105000</v>
      </c>
      <c r="M2063" s="7">
        <v>105</v>
      </c>
      <c r="N2063" s="6" t="s">
        <v>107</v>
      </c>
      <c r="O2063" t="e">
        <f t="shared" si="535"/>
        <v>#VALUE!</v>
      </c>
      <c r="P2063" t="str">
        <f t="shared" ref="P2063:P2064" si="548">IF(ISNUMBER(SEARCH("CLORPIRIFOS",K2063)),"Chlorpyrifos",IF(ISNUMBER(SEARCH("TEBUCONAZOLE",K2063)),"Tebuconazole",IF(ISNUMBER(SEARCH("ACID",K2063)),"2,4-Dichlorophenoxyacetic acid",IF(ISNUMBER(SEARCH("ACETAMIPRID",K2063)),"Acetamiprid",IF(ISNUMBER(SEARCH("NUFURON",K2063)),"Metsulfuron",IF(ISNUMBER(SEARCH("MONOISOPROPYLAMINE",K2063)),"Isopropylamine","FIX IT"))))))</f>
        <v>2,4-Dichlorophenoxyacetic acid</v>
      </c>
      <c r="Q2063" t="str">
        <f>VLOOKUP(P2063,[1]Sheet1!$A$1:$C$40,2,FALSE)</f>
        <v>2,4 D</v>
      </c>
      <c r="R2063" t="str">
        <f>VLOOKUP(P2063,[1]Sheet1!$A$1:$C$40,3,FALSE)</f>
        <v>Herbicide</v>
      </c>
    </row>
    <row r="2064" spans="1:18" ht="22" customHeight="1" x14ac:dyDescent="0.3">
      <c r="A2064" s="2">
        <v>42334</v>
      </c>
      <c r="B2064" s="12" t="str">
        <f t="shared" si="545"/>
        <v>November, 2015</v>
      </c>
      <c r="C2064" s="12" t="str">
        <f t="shared" si="546"/>
        <v>November, 2015´</v>
      </c>
      <c r="D2064" s="3" t="s">
        <v>37</v>
      </c>
      <c r="E2064" s="13" t="s">
        <v>1942</v>
      </c>
      <c r="F2064" s="3" t="s">
        <v>20</v>
      </c>
      <c r="G2064" s="3" t="s">
        <v>579</v>
      </c>
      <c r="H2064" s="3" t="s">
        <v>28</v>
      </c>
      <c r="I2064" s="3" t="s">
        <v>21</v>
      </c>
      <c r="J2064" s="3" t="s">
        <v>29</v>
      </c>
      <c r="K2064" s="3" t="s">
        <v>1723</v>
      </c>
      <c r="L2064" s="4">
        <v>81840</v>
      </c>
      <c r="M2064" s="4">
        <v>81.84</v>
      </c>
      <c r="N2064" s="4">
        <v>1263000</v>
      </c>
      <c r="O2064">
        <f t="shared" si="535"/>
        <v>15.432551319648093</v>
      </c>
      <c r="P2064" t="str">
        <f t="shared" si="548"/>
        <v>2,4-Dichlorophenoxyacetic acid</v>
      </c>
      <c r="Q2064" t="str">
        <f>VLOOKUP(P2064,[1]Sheet1!$A$1:$C$40,2,FALSE)</f>
        <v>2,4 D</v>
      </c>
      <c r="R2064" t="str">
        <f>VLOOKUP(P2064,[1]Sheet1!$A$1:$C$40,3,FALSE)</f>
        <v>Herbicide</v>
      </c>
    </row>
    <row r="2065" spans="1:18" ht="22" customHeight="1" x14ac:dyDescent="0.3">
      <c r="A2065" s="5">
        <v>42334</v>
      </c>
      <c r="B2065" s="12" t="str">
        <f t="shared" si="545"/>
        <v>November, 2015</v>
      </c>
      <c r="C2065" s="12" t="str">
        <f t="shared" si="546"/>
        <v>November, 2015´</v>
      </c>
      <c r="D2065" s="6" t="s">
        <v>37</v>
      </c>
      <c r="E2065" s="9" t="s">
        <v>1942</v>
      </c>
      <c r="F2065" s="7" t="s">
        <v>107</v>
      </c>
      <c r="G2065" s="6" t="s">
        <v>1556</v>
      </c>
      <c r="H2065" s="6" t="s">
        <v>43</v>
      </c>
      <c r="I2065" s="6" t="s">
        <v>15</v>
      </c>
      <c r="J2065" s="6" t="s">
        <v>1557</v>
      </c>
      <c r="K2065" s="6" t="s">
        <v>1724</v>
      </c>
      <c r="L2065" s="7">
        <v>19600</v>
      </c>
      <c r="M2065" s="7">
        <v>19.600000000000001</v>
      </c>
      <c r="N2065" s="7">
        <v>241000</v>
      </c>
      <c r="O2065">
        <f t="shared" si="535"/>
        <v>12.295918367346939</v>
      </c>
      <c r="P2065" t="s">
        <v>1915</v>
      </c>
      <c r="Q2065" t="str">
        <f>VLOOKUP(P2065,[1]Sheet1!$A$1:$C$40,2,FALSE)</f>
        <v>Not Identified</v>
      </c>
      <c r="R2065" t="str">
        <f>VLOOKUP(P2065,[1]Sheet1!$A$1:$C$40,3,FALSE)</f>
        <v>General Chemical</v>
      </c>
    </row>
    <row r="2066" spans="1:18" ht="22" customHeight="1" x14ac:dyDescent="0.3">
      <c r="A2066" s="2">
        <v>42334</v>
      </c>
      <c r="B2066" s="12" t="str">
        <f t="shared" si="545"/>
        <v>November, 2015</v>
      </c>
      <c r="C2066" s="12" t="str">
        <f t="shared" si="546"/>
        <v>November, 2015´</v>
      </c>
      <c r="D2066" s="3" t="s">
        <v>37</v>
      </c>
      <c r="E2066" s="13" t="s">
        <v>1942</v>
      </c>
      <c r="F2066" s="3" t="s">
        <v>20</v>
      </c>
      <c r="G2066" s="3" t="s">
        <v>1407</v>
      </c>
      <c r="H2066" s="3" t="s">
        <v>1711</v>
      </c>
      <c r="I2066" s="3" t="s">
        <v>21</v>
      </c>
      <c r="J2066" s="3" t="s">
        <v>201</v>
      </c>
      <c r="K2066" s="3" t="s">
        <v>1725</v>
      </c>
      <c r="L2066" s="4">
        <v>21632</v>
      </c>
      <c r="M2066" s="4">
        <v>21.63</v>
      </c>
      <c r="N2066" s="4">
        <v>495000</v>
      </c>
      <c r="O2066">
        <f t="shared" si="535"/>
        <v>22.88276627218935</v>
      </c>
      <c r="P2066" t="str">
        <f t="shared" si="536"/>
        <v>Cyhalothrin</v>
      </c>
      <c r="Q2066" t="str">
        <f>VLOOKUP(P2066,[1]Sheet1!$A$1:$C$40,2,FALSE)</f>
        <v>Kaiso</v>
      </c>
      <c r="R2066" t="str">
        <f>VLOOKUP(P2066,[1]Sheet1!$A$1:$C$40,3,FALSE)</f>
        <v>Pesticide</v>
      </c>
    </row>
    <row r="2067" spans="1:18" ht="22" customHeight="1" x14ac:dyDescent="0.3">
      <c r="A2067" s="5">
        <v>42332</v>
      </c>
      <c r="B2067" s="12" t="str">
        <f t="shared" si="545"/>
        <v>November, 2015</v>
      </c>
      <c r="C2067" s="12" t="str">
        <f t="shared" si="546"/>
        <v>November, 2015´</v>
      </c>
      <c r="D2067" s="6" t="s">
        <v>37</v>
      </c>
      <c r="E2067" s="9" t="s">
        <v>1942</v>
      </c>
      <c r="F2067" s="6" t="s">
        <v>20</v>
      </c>
      <c r="G2067" s="6" t="s">
        <v>42</v>
      </c>
      <c r="H2067" s="6" t="s">
        <v>43</v>
      </c>
      <c r="I2067" s="6" t="s">
        <v>21</v>
      </c>
      <c r="J2067" s="6" t="s">
        <v>44</v>
      </c>
      <c r="K2067" s="6" t="s">
        <v>1726</v>
      </c>
      <c r="L2067" s="7">
        <v>124573</v>
      </c>
      <c r="M2067" s="7">
        <v>124.57</v>
      </c>
      <c r="N2067" s="7">
        <v>3296000</v>
      </c>
      <c r="O2067">
        <f t="shared" si="535"/>
        <v>26.458381832339271</v>
      </c>
      <c r="P2067" t="str">
        <f t="shared" ref="P2067:P2100" si="549">IF(ISNUMBER(SEARCH("CLORPIRIFOS",K2067)),"Chlorpyrifos",IF(ISNUMBER(SEARCH("TEBUCONAZOLE",K2067)),"Tebuconazole",IF(ISNUMBER(SEARCH("ACID",K2067)),"2,4-Dichlorophenoxyacetic acid",IF(ISNUMBER(SEARCH("ACETAMIPRID",K2067)),"Acetamiprid",IF(ISNUMBER(SEARCH("NUFURON",K2067)),"Metsulfuron",IF(ISNUMBER(SEARCH("MONOISOPROPYLAMINE",K2067)),"Isopropylamine","FIX IT"))))))</f>
        <v>Chlorpyrifos</v>
      </c>
      <c r="Q2067" t="str">
        <f>VLOOKUP(P2067,[1]Sheet1!$A$1:$C$40,2,FALSE)</f>
        <v>Agripec</v>
      </c>
      <c r="R2067" t="str">
        <f>VLOOKUP(P2067,[1]Sheet1!$A$1:$C$40,3,FALSE)</f>
        <v>Pesticide</v>
      </c>
    </row>
    <row r="2068" spans="1:18" ht="22" customHeight="1" x14ac:dyDescent="0.3">
      <c r="A2068" s="2">
        <v>42332</v>
      </c>
      <c r="B2068" s="12" t="str">
        <f t="shared" si="545"/>
        <v>November, 2015</v>
      </c>
      <c r="C2068" s="12" t="str">
        <f t="shared" si="546"/>
        <v>November, 2015´</v>
      </c>
      <c r="D2068" s="3" t="s">
        <v>37</v>
      </c>
      <c r="E2068" s="13" t="s">
        <v>1942</v>
      </c>
      <c r="F2068" s="3" t="s">
        <v>20</v>
      </c>
      <c r="G2068" s="3" t="s">
        <v>42</v>
      </c>
      <c r="H2068" s="3" t="s">
        <v>43</v>
      </c>
      <c r="I2068" s="3" t="s">
        <v>21</v>
      </c>
      <c r="J2068" s="3" t="s">
        <v>44</v>
      </c>
      <c r="K2068" s="3" t="s">
        <v>1727</v>
      </c>
      <c r="L2068" s="4">
        <v>41516</v>
      </c>
      <c r="M2068" s="4">
        <v>41.52</v>
      </c>
      <c r="N2068" s="4">
        <v>1098000</v>
      </c>
      <c r="O2068">
        <f t="shared" si="535"/>
        <v>26.447634646883131</v>
      </c>
      <c r="P2068" t="str">
        <f t="shared" si="549"/>
        <v>Chlorpyrifos</v>
      </c>
      <c r="Q2068" t="str">
        <f>VLOOKUP(P2068,[1]Sheet1!$A$1:$C$40,2,FALSE)</f>
        <v>Agripec</v>
      </c>
      <c r="R2068" t="str">
        <f>VLOOKUP(P2068,[1]Sheet1!$A$1:$C$40,3,FALSE)</f>
        <v>Pesticide</v>
      </c>
    </row>
    <row r="2069" spans="1:18" ht="22" customHeight="1" x14ac:dyDescent="0.3">
      <c r="A2069" s="2">
        <v>42328</v>
      </c>
      <c r="B2069" s="12" t="str">
        <f t="shared" si="545"/>
        <v>November, 2015</v>
      </c>
      <c r="C2069" s="12" t="str">
        <f t="shared" si="546"/>
        <v>November, 2015´</v>
      </c>
      <c r="D2069" s="3" t="s">
        <v>37</v>
      </c>
      <c r="E2069" s="9" t="s">
        <v>1942</v>
      </c>
      <c r="F2069" s="3" t="s">
        <v>20</v>
      </c>
      <c r="G2069" s="3" t="s">
        <v>792</v>
      </c>
      <c r="H2069" s="3" t="s">
        <v>14</v>
      </c>
      <c r="I2069" s="3" t="s">
        <v>21</v>
      </c>
      <c r="J2069" s="3" t="s">
        <v>643</v>
      </c>
      <c r="K2069" s="3" t="s">
        <v>1636</v>
      </c>
      <c r="L2069" s="4">
        <v>47376</v>
      </c>
      <c r="M2069" s="4">
        <v>47.38</v>
      </c>
      <c r="N2069" s="4">
        <v>303000</v>
      </c>
      <c r="O2069">
        <f t="shared" si="535"/>
        <v>6.3956433637284702</v>
      </c>
      <c r="P2069" s="11" t="s">
        <v>1926</v>
      </c>
      <c r="Q2069" t="str">
        <f>VLOOKUP(P2069,[1]Sheet1!$A$1:$C$40,2,FALSE)</f>
        <v>Not Identified</v>
      </c>
      <c r="R2069" t="str">
        <f>VLOOKUP(P2069,[1]Sheet1!$A$1:$C$40,3,FALSE)</f>
        <v>Insecticide</v>
      </c>
    </row>
    <row r="2070" spans="1:18" ht="22" customHeight="1" x14ac:dyDescent="0.3">
      <c r="A2070" s="5">
        <v>42327</v>
      </c>
      <c r="B2070" s="12" t="str">
        <f t="shared" si="545"/>
        <v>November, 2015</v>
      </c>
      <c r="C2070" s="12" t="str">
        <f t="shared" si="546"/>
        <v>November, 2015´</v>
      </c>
      <c r="D2070" s="6" t="s">
        <v>37</v>
      </c>
      <c r="E2070" s="13" t="s">
        <v>1942</v>
      </c>
      <c r="F2070" s="6" t="s">
        <v>20</v>
      </c>
      <c r="G2070" s="6" t="s">
        <v>579</v>
      </c>
      <c r="H2070" s="6" t="s">
        <v>28</v>
      </c>
      <c r="I2070" s="6" t="s">
        <v>21</v>
      </c>
      <c r="J2070" s="6" t="s">
        <v>29</v>
      </c>
      <c r="K2070" s="6" t="s">
        <v>1728</v>
      </c>
      <c r="L2070" s="7">
        <v>122760</v>
      </c>
      <c r="M2070" s="7">
        <v>122.76</v>
      </c>
      <c r="N2070" s="7">
        <v>1895000</v>
      </c>
      <c r="O2070">
        <f t="shared" si="535"/>
        <v>15.43662430759205</v>
      </c>
      <c r="P2070" t="str">
        <f t="shared" si="549"/>
        <v>2,4-Dichlorophenoxyacetic acid</v>
      </c>
      <c r="Q2070" t="str">
        <f>VLOOKUP(P2070,[1]Sheet1!$A$1:$C$40,2,FALSE)</f>
        <v>2,4 D</v>
      </c>
      <c r="R2070" t="str">
        <f>VLOOKUP(P2070,[1]Sheet1!$A$1:$C$40,3,FALSE)</f>
        <v>Herbicide</v>
      </c>
    </row>
    <row r="2071" spans="1:18" ht="22" customHeight="1" x14ac:dyDescent="0.3">
      <c r="A2071" s="2">
        <v>42327</v>
      </c>
      <c r="B2071" s="12" t="str">
        <f t="shared" si="545"/>
        <v>November, 2015</v>
      </c>
      <c r="C2071" s="12" t="str">
        <f t="shared" si="546"/>
        <v>November, 2015´</v>
      </c>
      <c r="D2071" s="3" t="s">
        <v>37</v>
      </c>
      <c r="E2071" s="9" t="s">
        <v>1942</v>
      </c>
      <c r="F2071" s="4" t="s">
        <v>107</v>
      </c>
      <c r="G2071" s="3" t="s">
        <v>180</v>
      </c>
      <c r="H2071" s="3" t="s">
        <v>14</v>
      </c>
      <c r="I2071" s="3" t="s">
        <v>15</v>
      </c>
      <c r="J2071" s="3" t="s">
        <v>18</v>
      </c>
      <c r="K2071" s="3" t="s">
        <v>1729</v>
      </c>
      <c r="L2071" s="4">
        <v>6960</v>
      </c>
      <c r="M2071" s="4">
        <v>6.96</v>
      </c>
      <c r="N2071" s="4">
        <v>28500</v>
      </c>
      <c r="O2071">
        <f t="shared" si="535"/>
        <v>4.0948275862068968</v>
      </c>
      <c r="P2071" s="11" t="s">
        <v>1930</v>
      </c>
      <c r="Q2071" t="str">
        <f>VLOOKUP(P2071,[1]Sheet1!$A$1:$C$40,2,FALSE)</f>
        <v>Nufuron</v>
      </c>
      <c r="R2071" t="str">
        <f>VLOOKUP(P2071,[1]Sheet1!$A$1:$C$40,3,FALSE)</f>
        <v>Herbicide</v>
      </c>
    </row>
    <row r="2072" spans="1:18" ht="22" customHeight="1" x14ac:dyDescent="0.3">
      <c r="A2072" s="5">
        <v>42327</v>
      </c>
      <c r="B2072" s="12" t="str">
        <f t="shared" si="545"/>
        <v>November, 2015</v>
      </c>
      <c r="C2072" s="12" t="str">
        <f t="shared" si="546"/>
        <v>November, 2015´</v>
      </c>
      <c r="D2072" s="6" t="s">
        <v>37</v>
      </c>
      <c r="E2072" s="13" t="s">
        <v>1942</v>
      </c>
      <c r="F2072" s="7" t="s">
        <v>107</v>
      </c>
      <c r="G2072" s="6" t="s">
        <v>180</v>
      </c>
      <c r="H2072" s="6" t="s">
        <v>14</v>
      </c>
      <c r="I2072" s="6" t="s">
        <v>15</v>
      </c>
      <c r="J2072" s="6" t="s">
        <v>18</v>
      </c>
      <c r="K2072" s="6" t="s">
        <v>1730</v>
      </c>
      <c r="L2072" s="7">
        <v>5208</v>
      </c>
      <c r="M2072" s="7">
        <v>5.21</v>
      </c>
      <c r="N2072" s="7">
        <v>21300</v>
      </c>
      <c r="O2072">
        <f t="shared" si="535"/>
        <v>4.0898617511520738</v>
      </c>
      <c r="P2072" s="11" t="s">
        <v>1930</v>
      </c>
      <c r="Q2072" t="str">
        <f>VLOOKUP(P2072,[1]Sheet1!$A$1:$C$40,2,FALSE)</f>
        <v>Nufuron</v>
      </c>
      <c r="R2072" t="str">
        <f>VLOOKUP(P2072,[1]Sheet1!$A$1:$C$40,3,FALSE)</f>
        <v>Herbicide</v>
      </c>
    </row>
    <row r="2073" spans="1:18" ht="22" customHeight="1" x14ac:dyDescent="0.3">
      <c r="A2073" s="2">
        <v>42326</v>
      </c>
      <c r="B2073" s="12" t="str">
        <f t="shared" si="545"/>
        <v>November, 2015</v>
      </c>
      <c r="C2073" s="12" t="str">
        <f t="shared" si="546"/>
        <v>November, 2015´</v>
      </c>
      <c r="D2073" s="3" t="s">
        <v>37</v>
      </c>
      <c r="E2073" s="9" t="s">
        <v>1942</v>
      </c>
      <c r="F2073" s="3" t="s">
        <v>20</v>
      </c>
      <c r="G2073" s="3" t="s">
        <v>1505</v>
      </c>
      <c r="H2073" s="3" t="s">
        <v>73</v>
      </c>
      <c r="I2073" s="3" t="s">
        <v>21</v>
      </c>
      <c r="J2073" s="3" t="s">
        <v>102</v>
      </c>
      <c r="K2073" s="3" t="s">
        <v>1731</v>
      </c>
      <c r="L2073" s="4">
        <v>101259</v>
      </c>
      <c r="M2073" s="4">
        <v>101.26</v>
      </c>
      <c r="N2073" s="4">
        <v>311000</v>
      </c>
      <c r="O2073">
        <f t="shared" si="535"/>
        <v>3.0713319309888503</v>
      </c>
      <c r="P2073" t="str">
        <f t="shared" si="549"/>
        <v>Isopropylamine</v>
      </c>
      <c r="Q2073" t="str">
        <f>VLOOKUP(P2073,[1]Sheet1!$A$1:$C$40,2,FALSE)</f>
        <v>Not Identified</v>
      </c>
      <c r="R2073" t="str">
        <f>VLOOKUP(P2073,[1]Sheet1!$A$1:$C$40,3,FALSE)</f>
        <v>General Chemical</v>
      </c>
    </row>
    <row r="2074" spans="1:18" ht="22" customHeight="1" x14ac:dyDescent="0.3">
      <c r="A2074" s="5">
        <v>42326</v>
      </c>
      <c r="B2074" s="12" t="str">
        <f t="shared" si="545"/>
        <v>November, 2015</v>
      </c>
      <c r="C2074" s="12" t="str">
        <f t="shared" si="546"/>
        <v>November, 2015´</v>
      </c>
      <c r="D2074" s="6" t="s">
        <v>37</v>
      </c>
      <c r="E2074" s="13" t="s">
        <v>1942</v>
      </c>
      <c r="F2074" s="6" t="s">
        <v>20</v>
      </c>
      <c r="G2074" s="6" t="s">
        <v>1505</v>
      </c>
      <c r="H2074" s="6" t="s">
        <v>73</v>
      </c>
      <c r="I2074" s="6" t="s">
        <v>21</v>
      </c>
      <c r="J2074" s="6" t="s">
        <v>102</v>
      </c>
      <c r="K2074" s="6" t="s">
        <v>1732</v>
      </c>
      <c r="L2074" s="7">
        <v>116247</v>
      </c>
      <c r="M2074" s="7">
        <v>116.25</v>
      </c>
      <c r="N2074" s="7">
        <v>357000</v>
      </c>
      <c r="O2074">
        <f t="shared" ref="O2074:O2137" si="550">N2074/L2074</f>
        <v>3.0710469947611552</v>
      </c>
      <c r="P2074" t="str">
        <f t="shared" si="549"/>
        <v>Isopropylamine</v>
      </c>
      <c r="Q2074" t="str">
        <f>VLOOKUP(P2074,[1]Sheet1!$A$1:$C$40,2,FALSE)</f>
        <v>Not Identified</v>
      </c>
      <c r="R2074" t="str">
        <f>VLOOKUP(P2074,[1]Sheet1!$A$1:$C$40,3,FALSE)</f>
        <v>General Chemical</v>
      </c>
    </row>
    <row r="2075" spans="1:18" ht="22" customHeight="1" x14ac:dyDescent="0.3">
      <c r="A2075" s="2">
        <v>42325</v>
      </c>
      <c r="B2075" s="12" t="str">
        <f t="shared" si="545"/>
        <v>November, 2015</v>
      </c>
      <c r="C2075" s="12" t="str">
        <f t="shared" si="546"/>
        <v>November, 2015´</v>
      </c>
      <c r="D2075" s="3" t="s">
        <v>37</v>
      </c>
      <c r="E2075" s="9" t="s">
        <v>1942</v>
      </c>
      <c r="F2075" s="3" t="s">
        <v>20</v>
      </c>
      <c r="G2075" s="3" t="s">
        <v>42</v>
      </c>
      <c r="H2075" s="3" t="s">
        <v>43</v>
      </c>
      <c r="I2075" s="3" t="s">
        <v>21</v>
      </c>
      <c r="J2075" s="3" t="s">
        <v>44</v>
      </c>
      <c r="K2075" s="3" t="s">
        <v>1733</v>
      </c>
      <c r="L2075" s="4">
        <v>103947</v>
      </c>
      <c r="M2075" s="4">
        <v>103.95</v>
      </c>
      <c r="N2075" s="4">
        <v>2750000</v>
      </c>
      <c r="O2075">
        <f t="shared" si="550"/>
        <v>26.4557899698885</v>
      </c>
      <c r="P2075" t="str">
        <f t="shared" si="549"/>
        <v>Chlorpyrifos</v>
      </c>
      <c r="Q2075" t="str">
        <f>VLOOKUP(P2075,[1]Sheet1!$A$1:$C$40,2,FALSE)</f>
        <v>Agripec</v>
      </c>
      <c r="R2075" t="str">
        <f>VLOOKUP(P2075,[1]Sheet1!$A$1:$C$40,3,FALSE)</f>
        <v>Pesticide</v>
      </c>
    </row>
    <row r="2076" spans="1:18" ht="22" customHeight="1" x14ac:dyDescent="0.3">
      <c r="A2076" s="5">
        <v>42325</v>
      </c>
      <c r="B2076" s="12" t="str">
        <f t="shared" si="545"/>
        <v>November, 2015</v>
      </c>
      <c r="C2076" s="12" t="str">
        <f t="shared" si="546"/>
        <v>November, 2015´</v>
      </c>
      <c r="D2076" s="6" t="s">
        <v>37</v>
      </c>
      <c r="E2076" s="13" t="s">
        <v>1942</v>
      </c>
      <c r="F2076" s="6" t="s">
        <v>20</v>
      </c>
      <c r="G2076" s="6" t="s">
        <v>42</v>
      </c>
      <c r="H2076" s="6" t="s">
        <v>43</v>
      </c>
      <c r="I2076" s="6" t="s">
        <v>21</v>
      </c>
      <c r="J2076" s="6" t="s">
        <v>44</v>
      </c>
      <c r="K2076" s="6" t="s">
        <v>1734</v>
      </c>
      <c r="L2076" s="7">
        <v>103807</v>
      </c>
      <c r="M2076" s="7">
        <v>103.81</v>
      </c>
      <c r="N2076" s="7">
        <v>2746000</v>
      </c>
      <c r="O2076">
        <f t="shared" si="550"/>
        <v>26.452936699837199</v>
      </c>
      <c r="P2076" t="str">
        <f t="shared" si="549"/>
        <v>Chlorpyrifos</v>
      </c>
      <c r="Q2076" t="str">
        <f>VLOOKUP(P2076,[1]Sheet1!$A$1:$C$40,2,FALSE)</f>
        <v>Agripec</v>
      </c>
      <c r="R2076" t="str">
        <f>VLOOKUP(P2076,[1]Sheet1!$A$1:$C$40,3,FALSE)</f>
        <v>Pesticide</v>
      </c>
    </row>
    <row r="2077" spans="1:18" ht="22" customHeight="1" x14ac:dyDescent="0.3">
      <c r="A2077" s="2">
        <v>42323</v>
      </c>
      <c r="B2077" s="12" t="str">
        <f t="shared" si="545"/>
        <v>November, 2015</v>
      </c>
      <c r="C2077" s="12" t="str">
        <f t="shared" si="546"/>
        <v>November, 2015´</v>
      </c>
      <c r="D2077" s="3" t="s">
        <v>37</v>
      </c>
      <c r="E2077" s="9" t="s">
        <v>1942</v>
      </c>
      <c r="F2077" s="3" t="s">
        <v>20</v>
      </c>
      <c r="G2077" s="3" t="s">
        <v>1500</v>
      </c>
      <c r="H2077" s="3" t="s">
        <v>14</v>
      </c>
      <c r="I2077" s="3" t="s">
        <v>21</v>
      </c>
      <c r="J2077" s="3" t="s">
        <v>31</v>
      </c>
      <c r="K2077" s="3" t="s">
        <v>1735</v>
      </c>
      <c r="L2077" s="4">
        <v>22470</v>
      </c>
      <c r="M2077" s="4">
        <v>22.47</v>
      </c>
      <c r="N2077" s="4">
        <v>290000</v>
      </c>
      <c r="O2077">
        <f t="shared" si="550"/>
        <v>12.906097018246552</v>
      </c>
      <c r="P2077" t="str">
        <f t="shared" si="549"/>
        <v>Tebuconazole</v>
      </c>
      <c r="Q2077" t="str">
        <f>VLOOKUP(P2077,[1]Sheet1!$A$1:$C$40,2,FALSE)</f>
        <v>Torque</v>
      </c>
      <c r="R2077" t="str">
        <f>VLOOKUP(P2077,[1]Sheet1!$A$1:$C$40,3,FALSE)</f>
        <v>Fungicide</v>
      </c>
    </row>
    <row r="2078" spans="1:18" ht="22" customHeight="1" x14ac:dyDescent="0.3">
      <c r="A2078" s="5">
        <v>42323</v>
      </c>
      <c r="B2078" s="12" t="str">
        <f t="shared" si="545"/>
        <v>November, 2015</v>
      </c>
      <c r="C2078" s="12" t="str">
        <f t="shared" si="546"/>
        <v>November, 2015´</v>
      </c>
      <c r="D2078" s="6" t="s">
        <v>37</v>
      </c>
      <c r="E2078" s="13" t="s">
        <v>1942</v>
      </c>
      <c r="F2078" s="6" t="s">
        <v>20</v>
      </c>
      <c r="G2078" s="6" t="s">
        <v>654</v>
      </c>
      <c r="H2078" s="6" t="s">
        <v>14</v>
      </c>
      <c r="I2078" s="6" t="s">
        <v>21</v>
      </c>
      <c r="J2078" s="6" t="s">
        <v>1201</v>
      </c>
      <c r="K2078" s="6" t="s">
        <v>1693</v>
      </c>
      <c r="L2078" s="7">
        <v>100300</v>
      </c>
      <c r="M2078" s="7">
        <v>100.3</v>
      </c>
      <c r="N2078" s="7">
        <v>296000</v>
      </c>
      <c r="O2078">
        <f t="shared" si="550"/>
        <v>2.9511465603190428</v>
      </c>
      <c r="P2078" s="11" t="s">
        <v>1918</v>
      </c>
      <c r="Q2078" t="str">
        <f>VLOOKUP(P2078,[1]Sheet1!$A$1:$C$40,2,FALSE)</f>
        <v>Nufosate</v>
      </c>
      <c r="R2078" t="str">
        <f>VLOOKUP(P2078,[1]Sheet1!$A$1:$C$40,3,FALSE)</f>
        <v>Herbicide</v>
      </c>
    </row>
    <row r="2079" spans="1:18" ht="22" customHeight="1" x14ac:dyDescent="0.3">
      <c r="A2079" s="2">
        <v>42323</v>
      </c>
      <c r="B2079" s="12" t="str">
        <f t="shared" si="545"/>
        <v>November, 2015</v>
      </c>
      <c r="C2079" s="12" t="str">
        <f t="shared" si="546"/>
        <v>November, 2015´</v>
      </c>
      <c r="D2079" s="3" t="s">
        <v>37</v>
      </c>
      <c r="E2079" s="9" t="s">
        <v>1942</v>
      </c>
      <c r="F2079" s="3" t="s">
        <v>20</v>
      </c>
      <c r="G2079" s="3" t="s">
        <v>654</v>
      </c>
      <c r="H2079" s="3" t="s">
        <v>14</v>
      </c>
      <c r="I2079" s="3" t="s">
        <v>21</v>
      </c>
      <c r="J2079" s="3" t="s">
        <v>1201</v>
      </c>
      <c r="K2079" s="3" t="s">
        <v>1693</v>
      </c>
      <c r="L2079" s="4">
        <v>100300</v>
      </c>
      <c r="M2079" s="4">
        <v>100.3</v>
      </c>
      <c r="N2079" s="4">
        <v>296000</v>
      </c>
      <c r="O2079">
        <f t="shared" si="550"/>
        <v>2.9511465603190428</v>
      </c>
      <c r="P2079" s="11" t="s">
        <v>1918</v>
      </c>
      <c r="Q2079" t="str">
        <f>VLOOKUP(P2079,[1]Sheet1!$A$1:$C$40,2,FALSE)</f>
        <v>Nufosate</v>
      </c>
      <c r="R2079" t="str">
        <f>VLOOKUP(P2079,[1]Sheet1!$A$1:$C$40,3,FALSE)</f>
        <v>Herbicide</v>
      </c>
    </row>
    <row r="2080" spans="1:18" ht="22" customHeight="1" x14ac:dyDescent="0.3">
      <c r="A2080" s="5">
        <v>42323</v>
      </c>
      <c r="B2080" s="12" t="str">
        <f t="shared" si="545"/>
        <v>November, 2015</v>
      </c>
      <c r="C2080" s="12" t="str">
        <f t="shared" si="546"/>
        <v>November, 2015´</v>
      </c>
      <c r="D2080" s="6" t="s">
        <v>37</v>
      </c>
      <c r="E2080" s="13" t="s">
        <v>1942</v>
      </c>
      <c r="F2080" s="6" t="s">
        <v>20</v>
      </c>
      <c r="G2080" s="6" t="s">
        <v>654</v>
      </c>
      <c r="H2080" s="6" t="s">
        <v>14</v>
      </c>
      <c r="I2080" s="6" t="s">
        <v>21</v>
      </c>
      <c r="J2080" s="6" t="s">
        <v>1201</v>
      </c>
      <c r="K2080" s="6" t="s">
        <v>1693</v>
      </c>
      <c r="L2080" s="7">
        <v>100300</v>
      </c>
      <c r="M2080" s="7">
        <v>100.3</v>
      </c>
      <c r="N2080" s="7">
        <v>296000</v>
      </c>
      <c r="O2080">
        <f t="shared" si="550"/>
        <v>2.9511465603190428</v>
      </c>
      <c r="P2080" s="11" t="s">
        <v>1918</v>
      </c>
      <c r="Q2080" t="str">
        <f>VLOOKUP(P2080,[1]Sheet1!$A$1:$C$40,2,FALSE)</f>
        <v>Nufosate</v>
      </c>
      <c r="R2080" t="str">
        <f>VLOOKUP(P2080,[1]Sheet1!$A$1:$C$40,3,FALSE)</f>
        <v>Herbicide</v>
      </c>
    </row>
    <row r="2081" spans="1:18" ht="22" customHeight="1" x14ac:dyDescent="0.3">
      <c r="A2081" s="2">
        <v>42323</v>
      </c>
      <c r="B2081" s="12" t="str">
        <f t="shared" si="545"/>
        <v>November, 2015</v>
      </c>
      <c r="C2081" s="12" t="str">
        <f t="shared" si="546"/>
        <v>November, 2015´</v>
      </c>
      <c r="D2081" s="3" t="s">
        <v>37</v>
      </c>
      <c r="E2081" s="9" t="s">
        <v>1942</v>
      </c>
      <c r="F2081" s="3" t="s">
        <v>20</v>
      </c>
      <c r="G2081" s="3" t="s">
        <v>654</v>
      </c>
      <c r="H2081" s="3" t="s">
        <v>14</v>
      </c>
      <c r="I2081" s="3" t="s">
        <v>21</v>
      </c>
      <c r="J2081" s="3" t="s">
        <v>1201</v>
      </c>
      <c r="K2081" s="3" t="s">
        <v>1693</v>
      </c>
      <c r="L2081" s="4">
        <v>100300</v>
      </c>
      <c r="M2081" s="4">
        <v>100.3</v>
      </c>
      <c r="N2081" s="4">
        <v>296000</v>
      </c>
      <c r="O2081">
        <f t="shared" si="550"/>
        <v>2.9511465603190428</v>
      </c>
      <c r="P2081" s="11" t="s">
        <v>1918</v>
      </c>
      <c r="Q2081" t="str">
        <f>VLOOKUP(P2081,[1]Sheet1!$A$1:$C$40,2,FALSE)</f>
        <v>Nufosate</v>
      </c>
      <c r="R2081" t="str">
        <f>VLOOKUP(P2081,[1]Sheet1!$A$1:$C$40,3,FALSE)</f>
        <v>Herbicide</v>
      </c>
    </row>
    <row r="2082" spans="1:18" ht="22" customHeight="1" x14ac:dyDescent="0.3">
      <c r="A2082" s="5">
        <v>42323</v>
      </c>
      <c r="B2082" s="12" t="str">
        <f t="shared" si="545"/>
        <v>November, 2015</v>
      </c>
      <c r="C2082" s="12" t="str">
        <f t="shared" si="546"/>
        <v>November, 2015´</v>
      </c>
      <c r="D2082" s="6" t="s">
        <v>37</v>
      </c>
      <c r="E2082" s="13" t="s">
        <v>1942</v>
      </c>
      <c r="F2082" s="6" t="s">
        <v>20</v>
      </c>
      <c r="G2082" s="6" t="s">
        <v>654</v>
      </c>
      <c r="H2082" s="6" t="s">
        <v>14</v>
      </c>
      <c r="I2082" s="6" t="s">
        <v>21</v>
      </c>
      <c r="J2082" s="6" t="s">
        <v>1201</v>
      </c>
      <c r="K2082" s="6" t="s">
        <v>1693</v>
      </c>
      <c r="L2082" s="7">
        <v>100300</v>
      </c>
      <c r="M2082" s="7">
        <v>100.3</v>
      </c>
      <c r="N2082" s="7">
        <v>296000</v>
      </c>
      <c r="O2082">
        <f t="shared" si="550"/>
        <v>2.9511465603190428</v>
      </c>
      <c r="P2082" s="11" t="s">
        <v>1918</v>
      </c>
      <c r="Q2082" t="str">
        <f>VLOOKUP(P2082,[1]Sheet1!$A$1:$C$40,2,FALSE)</f>
        <v>Nufosate</v>
      </c>
      <c r="R2082" t="str">
        <f>VLOOKUP(P2082,[1]Sheet1!$A$1:$C$40,3,FALSE)</f>
        <v>Herbicide</v>
      </c>
    </row>
    <row r="2083" spans="1:18" ht="22" customHeight="1" x14ac:dyDescent="0.3">
      <c r="A2083" s="2">
        <v>42323</v>
      </c>
      <c r="B2083" s="12" t="str">
        <f t="shared" si="545"/>
        <v>November, 2015</v>
      </c>
      <c r="C2083" s="12" t="str">
        <f t="shared" si="546"/>
        <v>November, 2015´</v>
      </c>
      <c r="D2083" s="3" t="s">
        <v>37</v>
      </c>
      <c r="E2083" s="9" t="s">
        <v>1942</v>
      </c>
      <c r="F2083" s="3" t="s">
        <v>20</v>
      </c>
      <c r="G2083" s="3" t="s">
        <v>654</v>
      </c>
      <c r="H2083" s="3" t="s">
        <v>14</v>
      </c>
      <c r="I2083" s="3" t="s">
        <v>21</v>
      </c>
      <c r="J2083" s="3" t="s">
        <v>1201</v>
      </c>
      <c r="K2083" s="3" t="s">
        <v>1693</v>
      </c>
      <c r="L2083" s="4">
        <v>100300</v>
      </c>
      <c r="M2083" s="4">
        <v>100.3</v>
      </c>
      <c r="N2083" s="4">
        <v>296000</v>
      </c>
      <c r="O2083">
        <f t="shared" si="550"/>
        <v>2.9511465603190428</v>
      </c>
      <c r="P2083" s="11" t="s">
        <v>1918</v>
      </c>
      <c r="Q2083" t="str">
        <f>VLOOKUP(P2083,[1]Sheet1!$A$1:$C$40,2,FALSE)</f>
        <v>Nufosate</v>
      </c>
      <c r="R2083" t="str">
        <f>VLOOKUP(P2083,[1]Sheet1!$A$1:$C$40,3,FALSE)</f>
        <v>Herbicide</v>
      </c>
    </row>
    <row r="2084" spans="1:18" ht="22" customHeight="1" x14ac:dyDescent="0.3">
      <c r="A2084" s="5">
        <v>42323</v>
      </c>
      <c r="B2084" s="12" t="str">
        <f t="shared" si="545"/>
        <v>November, 2015</v>
      </c>
      <c r="C2084" s="12" t="str">
        <f t="shared" si="546"/>
        <v>November, 2015´</v>
      </c>
      <c r="D2084" s="6" t="s">
        <v>37</v>
      </c>
      <c r="E2084" s="13" t="s">
        <v>1942</v>
      </c>
      <c r="F2084" s="6" t="s">
        <v>20</v>
      </c>
      <c r="G2084" s="6" t="s">
        <v>654</v>
      </c>
      <c r="H2084" s="6" t="s">
        <v>14</v>
      </c>
      <c r="I2084" s="6" t="s">
        <v>21</v>
      </c>
      <c r="J2084" s="6" t="s">
        <v>1201</v>
      </c>
      <c r="K2084" s="6" t="s">
        <v>1693</v>
      </c>
      <c r="L2084" s="7">
        <v>100300</v>
      </c>
      <c r="M2084" s="7">
        <v>100.3</v>
      </c>
      <c r="N2084" s="7">
        <v>296000</v>
      </c>
      <c r="O2084">
        <f t="shared" si="550"/>
        <v>2.9511465603190428</v>
      </c>
      <c r="P2084" s="11" t="s">
        <v>1918</v>
      </c>
      <c r="Q2084" t="str">
        <f>VLOOKUP(P2084,[1]Sheet1!$A$1:$C$40,2,FALSE)</f>
        <v>Nufosate</v>
      </c>
      <c r="R2084" t="str">
        <f>VLOOKUP(P2084,[1]Sheet1!$A$1:$C$40,3,FALSE)</f>
        <v>Herbicide</v>
      </c>
    </row>
    <row r="2085" spans="1:18" ht="22" customHeight="1" x14ac:dyDescent="0.3">
      <c r="A2085" s="2">
        <v>42323</v>
      </c>
      <c r="B2085" s="12" t="str">
        <f t="shared" si="545"/>
        <v>November, 2015</v>
      </c>
      <c r="C2085" s="12" t="str">
        <f t="shared" si="546"/>
        <v>November, 2015´</v>
      </c>
      <c r="D2085" s="3" t="s">
        <v>37</v>
      </c>
      <c r="E2085" s="9" t="s">
        <v>1942</v>
      </c>
      <c r="F2085" s="3" t="s">
        <v>20</v>
      </c>
      <c r="G2085" s="3" t="s">
        <v>792</v>
      </c>
      <c r="H2085" s="3" t="s">
        <v>14</v>
      </c>
      <c r="I2085" s="3" t="s">
        <v>21</v>
      </c>
      <c r="J2085" s="3" t="s">
        <v>326</v>
      </c>
      <c r="K2085" s="3" t="s">
        <v>1661</v>
      </c>
      <c r="L2085" s="4">
        <v>6720</v>
      </c>
      <c r="M2085" s="4">
        <v>6.72</v>
      </c>
      <c r="N2085" s="4">
        <v>80700</v>
      </c>
      <c r="O2085">
        <f t="shared" si="550"/>
        <v>12.008928571428571</v>
      </c>
      <c r="P2085" t="str">
        <f t="shared" ref="P2085" si="551">IF(ISNUMBER(SEARCH("XYLENE",K2085)),"Xylene",IF(ISNUMBER(SEARCH("PARAQUAT",K2085)),"Paraquat",IF(ISNUMBER(SEARCH("LUFENURON",K2085)),"Lufenuron",IF(ISNUMBER(SEARCH("CLETHODIM",K2085)),"Clethodim",IF(ISNUMBER(SEARCH("ABAMECTIN",K2085)),"Abamectin")))))</f>
        <v>Abamectin</v>
      </c>
      <c r="Q2085" t="str">
        <f>VLOOKUP(P2085,[1]Sheet1!$A$1:$C$40,2,FALSE)</f>
        <v>Not Identified</v>
      </c>
      <c r="R2085" t="str">
        <f>VLOOKUP(P2085,[1]Sheet1!$A$1:$C$40,3,FALSE)</f>
        <v>Insecticide</v>
      </c>
    </row>
    <row r="2086" spans="1:18" ht="22" customHeight="1" x14ac:dyDescent="0.3">
      <c r="A2086" s="5">
        <v>42323</v>
      </c>
      <c r="B2086" s="12" t="str">
        <f t="shared" si="545"/>
        <v>November, 2015</v>
      </c>
      <c r="C2086" s="12" t="str">
        <f t="shared" si="546"/>
        <v>November, 2015´</v>
      </c>
      <c r="D2086" s="6" t="s">
        <v>37</v>
      </c>
      <c r="E2086" s="13" t="s">
        <v>1942</v>
      </c>
      <c r="F2086" s="6" t="s">
        <v>20</v>
      </c>
      <c r="G2086" s="6" t="s">
        <v>654</v>
      </c>
      <c r="H2086" s="6" t="s">
        <v>14</v>
      </c>
      <c r="I2086" s="6" t="s">
        <v>21</v>
      </c>
      <c r="J2086" s="6" t="s">
        <v>1201</v>
      </c>
      <c r="K2086" s="6" t="s">
        <v>1693</v>
      </c>
      <c r="L2086" s="7">
        <v>100300</v>
      </c>
      <c r="M2086" s="7">
        <v>100.3</v>
      </c>
      <c r="N2086" s="7">
        <v>296000</v>
      </c>
      <c r="O2086">
        <f t="shared" si="550"/>
        <v>2.9511465603190428</v>
      </c>
      <c r="P2086" s="11" t="s">
        <v>1918</v>
      </c>
      <c r="Q2086" t="str">
        <f>VLOOKUP(P2086,[1]Sheet1!$A$1:$C$40,2,FALSE)</f>
        <v>Nufosate</v>
      </c>
      <c r="R2086" t="str">
        <f>VLOOKUP(P2086,[1]Sheet1!$A$1:$C$40,3,FALSE)</f>
        <v>Herbicide</v>
      </c>
    </row>
    <row r="2087" spans="1:18" ht="22" customHeight="1" x14ac:dyDescent="0.3">
      <c r="A2087" s="2">
        <v>42323</v>
      </c>
      <c r="B2087" s="12" t="str">
        <f t="shared" si="545"/>
        <v>November, 2015</v>
      </c>
      <c r="C2087" s="12" t="str">
        <f t="shared" si="546"/>
        <v>November, 2015´</v>
      </c>
      <c r="D2087" s="3" t="s">
        <v>37</v>
      </c>
      <c r="E2087" s="9" t="s">
        <v>1942</v>
      </c>
      <c r="F2087" s="3" t="s">
        <v>20</v>
      </c>
      <c r="G2087" s="3" t="s">
        <v>654</v>
      </c>
      <c r="H2087" s="3" t="s">
        <v>14</v>
      </c>
      <c r="I2087" s="3" t="s">
        <v>21</v>
      </c>
      <c r="J2087" s="3" t="s">
        <v>1201</v>
      </c>
      <c r="K2087" s="3" t="s">
        <v>1693</v>
      </c>
      <c r="L2087" s="4">
        <v>100300</v>
      </c>
      <c r="M2087" s="4">
        <v>100.3</v>
      </c>
      <c r="N2087" s="4">
        <v>296000</v>
      </c>
      <c r="O2087">
        <f t="shared" si="550"/>
        <v>2.9511465603190428</v>
      </c>
      <c r="P2087" s="11" t="s">
        <v>1918</v>
      </c>
      <c r="Q2087" t="str">
        <f>VLOOKUP(P2087,[1]Sheet1!$A$1:$C$40,2,FALSE)</f>
        <v>Nufosate</v>
      </c>
      <c r="R2087" t="str">
        <f>VLOOKUP(P2087,[1]Sheet1!$A$1:$C$40,3,FALSE)</f>
        <v>Herbicide</v>
      </c>
    </row>
    <row r="2088" spans="1:18" ht="22" customHeight="1" x14ac:dyDescent="0.3">
      <c r="A2088" s="5">
        <v>42323</v>
      </c>
      <c r="B2088" s="12" t="str">
        <f t="shared" si="545"/>
        <v>November, 2015</v>
      </c>
      <c r="C2088" s="12" t="str">
        <f t="shared" si="546"/>
        <v>November, 2015´</v>
      </c>
      <c r="D2088" s="6" t="s">
        <v>37</v>
      </c>
      <c r="E2088" s="13" t="s">
        <v>1942</v>
      </c>
      <c r="F2088" s="6" t="s">
        <v>20</v>
      </c>
      <c r="G2088" s="6" t="s">
        <v>654</v>
      </c>
      <c r="H2088" s="6" t="s">
        <v>14</v>
      </c>
      <c r="I2088" s="6" t="s">
        <v>21</v>
      </c>
      <c r="J2088" s="6" t="s">
        <v>1201</v>
      </c>
      <c r="K2088" s="6" t="s">
        <v>1693</v>
      </c>
      <c r="L2088" s="7">
        <v>100300</v>
      </c>
      <c r="M2088" s="7">
        <v>100.3</v>
      </c>
      <c r="N2088" s="7">
        <v>296000</v>
      </c>
      <c r="O2088">
        <f t="shared" si="550"/>
        <v>2.9511465603190428</v>
      </c>
      <c r="P2088" s="11" t="s">
        <v>1918</v>
      </c>
      <c r="Q2088" t="str">
        <f>VLOOKUP(P2088,[1]Sheet1!$A$1:$C$40,2,FALSE)</f>
        <v>Nufosate</v>
      </c>
      <c r="R2088" t="str">
        <f>VLOOKUP(P2088,[1]Sheet1!$A$1:$C$40,3,FALSE)</f>
        <v>Herbicide</v>
      </c>
    </row>
    <row r="2089" spans="1:18" ht="22" customHeight="1" x14ac:dyDescent="0.3">
      <c r="A2089" s="2">
        <v>42320</v>
      </c>
      <c r="B2089" s="12" t="str">
        <f t="shared" si="545"/>
        <v>November, 2015</v>
      </c>
      <c r="C2089" s="12" t="str">
        <f t="shared" si="546"/>
        <v>November, 2015´</v>
      </c>
      <c r="D2089" s="3" t="s">
        <v>37</v>
      </c>
      <c r="E2089" s="9" t="s">
        <v>1942</v>
      </c>
      <c r="F2089" s="3" t="s">
        <v>20</v>
      </c>
      <c r="G2089" s="3" t="s">
        <v>80</v>
      </c>
      <c r="H2089" s="3" t="s">
        <v>81</v>
      </c>
      <c r="I2089" s="3" t="s">
        <v>21</v>
      </c>
      <c r="J2089" s="3" t="s">
        <v>137</v>
      </c>
      <c r="K2089" s="3" t="s">
        <v>1736</v>
      </c>
      <c r="L2089" s="4">
        <v>74180</v>
      </c>
      <c r="M2089" s="4">
        <v>74.180000000000007</v>
      </c>
      <c r="N2089" s="4">
        <v>253000</v>
      </c>
      <c r="O2089">
        <f t="shared" si="550"/>
        <v>3.4106228093825828</v>
      </c>
      <c r="P2089" t="str">
        <f t="shared" ref="P2089" si="552">IF(ISNUMBER(SEARCH("TRITON",K2089)),"Surfactant",IF(ISNUMBER(SEARCH("DIMETHYLAMINE",K2089)),"Dimethylamine",IF(ISNUMBER(SEARCH("FLUAZINAN",K2089)),"Fluazinan","FIX IT")))</f>
        <v>Dimethylamine</v>
      </c>
      <c r="Q2089" t="str">
        <f>VLOOKUP(P2089,[1]Sheet1!$A$1:$C$40,2,FALSE)</f>
        <v>Not Identified</v>
      </c>
      <c r="R2089" t="str">
        <f>VLOOKUP(P2089,[1]Sheet1!$A$1:$C$40,3,FALSE)</f>
        <v>General Chemical</v>
      </c>
    </row>
    <row r="2090" spans="1:18" ht="22" customHeight="1" x14ac:dyDescent="0.3">
      <c r="A2090" s="5">
        <v>42320</v>
      </c>
      <c r="B2090" s="12" t="str">
        <f t="shared" si="545"/>
        <v>November, 2015</v>
      </c>
      <c r="C2090" s="12" t="str">
        <f t="shared" si="546"/>
        <v>November, 2015´</v>
      </c>
      <c r="D2090" s="6" t="s">
        <v>37</v>
      </c>
      <c r="E2090" s="13" t="s">
        <v>1942</v>
      </c>
      <c r="F2090" s="6" t="s">
        <v>20</v>
      </c>
      <c r="G2090" s="6" t="s">
        <v>579</v>
      </c>
      <c r="H2090" s="6" t="s">
        <v>28</v>
      </c>
      <c r="I2090" s="6" t="s">
        <v>21</v>
      </c>
      <c r="J2090" s="6" t="s">
        <v>29</v>
      </c>
      <c r="K2090" s="6" t="s">
        <v>548</v>
      </c>
      <c r="L2090" s="7">
        <v>122760</v>
      </c>
      <c r="M2090" s="7">
        <v>122.76</v>
      </c>
      <c r="N2090" s="7">
        <v>1895000</v>
      </c>
      <c r="O2090">
        <f t="shared" si="550"/>
        <v>15.43662430759205</v>
      </c>
      <c r="P2090" t="str">
        <f t="shared" si="549"/>
        <v>2,4-Dichlorophenoxyacetic acid</v>
      </c>
      <c r="Q2090" t="str">
        <f>VLOOKUP(P2090,[1]Sheet1!$A$1:$C$40,2,FALSE)</f>
        <v>2,4 D</v>
      </c>
      <c r="R2090" t="str">
        <f>VLOOKUP(P2090,[1]Sheet1!$A$1:$C$40,3,FALSE)</f>
        <v>Herbicide</v>
      </c>
    </row>
    <row r="2091" spans="1:18" ht="22" customHeight="1" x14ac:dyDescent="0.3">
      <c r="A2091" s="2">
        <v>42319</v>
      </c>
      <c r="B2091" s="12" t="str">
        <f t="shared" si="545"/>
        <v>November, 2015</v>
      </c>
      <c r="C2091" s="12" t="str">
        <f t="shared" si="546"/>
        <v>November, 2015´</v>
      </c>
      <c r="D2091" s="3" t="s">
        <v>37</v>
      </c>
      <c r="E2091" s="9" t="s">
        <v>1942</v>
      </c>
      <c r="F2091" s="3" t="s">
        <v>20</v>
      </c>
      <c r="G2091" s="3" t="s">
        <v>449</v>
      </c>
      <c r="H2091" s="3" t="s">
        <v>73</v>
      </c>
      <c r="I2091" s="3" t="s">
        <v>21</v>
      </c>
      <c r="J2091" s="3" t="s">
        <v>102</v>
      </c>
      <c r="K2091" s="3" t="s">
        <v>1737</v>
      </c>
      <c r="L2091" s="4">
        <v>101379</v>
      </c>
      <c r="M2091" s="4">
        <v>101.38</v>
      </c>
      <c r="N2091" s="4">
        <v>311000</v>
      </c>
      <c r="O2091">
        <f t="shared" si="550"/>
        <v>3.0676964657374803</v>
      </c>
      <c r="P2091" t="str">
        <f t="shared" si="549"/>
        <v>Isopropylamine</v>
      </c>
      <c r="Q2091" t="str">
        <f>VLOOKUP(P2091,[1]Sheet1!$A$1:$C$40,2,FALSE)</f>
        <v>Not Identified</v>
      </c>
      <c r="R2091" t="str">
        <f>VLOOKUP(P2091,[1]Sheet1!$A$1:$C$40,3,FALSE)</f>
        <v>General Chemical</v>
      </c>
    </row>
    <row r="2092" spans="1:18" ht="22" customHeight="1" x14ac:dyDescent="0.3">
      <c r="A2092" s="5">
        <v>42319</v>
      </c>
      <c r="B2092" s="12" t="str">
        <f t="shared" si="545"/>
        <v>November, 2015</v>
      </c>
      <c r="C2092" s="12" t="str">
        <f t="shared" si="546"/>
        <v>November, 2015´</v>
      </c>
      <c r="D2092" s="6" t="s">
        <v>37</v>
      </c>
      <c r="E2092" s="13" t="s">
        <v>1942</v>
      </c>
      <c r="F2092" s="6" t="s">
        <v>20</v>
      </c>
      <c r="G2092" s="6" t="s">
        <v>449</v>
      </c>
      <c r="H2092" s="6" t="s">
        <v>73</v>
      </c>
      <c r="I2092" s="6" t="s">
        <v>21</v>
      </c>
      <c r="J2092" s="6" t="s">
        <v>102</v>
      </c>
      <c r="K2092" s="6" t="s">
        <v>1738</v>
      </c>
      <c r="L2092" s="7">
        <v>72385</v>
      </c>
      <c r="M2092" s="7">
        <v>72.39</v>
      </c>
      <c r="N2092" s="7">
        <v>222000</v>
      </c>
      <c r="O2092">
        <f t="shared" si="550"/>
        <v>3.0669337569938522</v>
      </c>
      <c r="P2092" t="str">
        <f t="shared" si="549"/>
        <v>Isopropylamine</v>
      </c>
      <c r="Q2092" t="str">
        <f>VLOOKUP(P2092,[1]Sheet1!$A$1:$C$40,2,FALSE)</f>
        <v>Not Identified</v>
      </c>
      <c r="R2092" t="str">
        <f>VLOOKUP(P2092,[1]Sheet1!$A$1:$C$40,3,FALSE)</f>
        <v>General Chemical</v>
      </c>
    </row>
    <row r="2093" spans="1:18" ht="22" customHeight="1" x14ac:dyDescent="0.3">
      <c r="A2093" s="2">
        <v>42318</v>
      </c>
      <c r="B2093" s="12" t="str">
        <f t="shared" si="545"/>
        <v>November, 2015</v>
      </c>
      <c r="C2093" s="12" t="str">
        <f t="shared" si="546"/>
        <v>November, 2015´</v>
      </c>
      <c r="D2093" s="3" t="s">
        <v>37</v>
      </c>
      <c r="E2093" s="9" t="s">
        <v>1942</v>
      </c>
      <c r="F2093" s="3" t="s">
        <v>20</v>
      </c>
      <c r="G2093" s="3" t="s">
        <v>42</v>
      </c>
      <c r="H2093" s="3" t="s">
        <v>43</v>
      </c>
      <c r="I2093" s="3" t="s">
        <v>21</v>
      </c>
      <c r="J2093" s="3" t="s">
        <v>44</v>
      </c>
      <c r="K2093" s="3" t="s">
        <v>1739</v>
      </c>
      <c r="L2093" s="4">
        <v>103950</v>
      </c>
      <c r="M2093" s="4">
        <v>103.95</v>
      </c>
      <c r="N2093" s="4">
        <v>2750000</v>
      </c>
      <c r="O2093">
        <f t="shared" si="550"/>
        <v>26.455026455026456</v>
      </c>
      <c r="P2093" t="str">
        <f t="shared" si="549"/>
        <v>Chlorpyrifos</v>
      </c>
      <c r="Q2093" t="str">
        <f>VLOOKUP(P2093,[1]Sheet1!$A$1:$C$40,2,FALSE)</f>
        <v>Agripec</v>
      </c>
      <c r="R2093" t="str">
        <f>VLOOKUP(P2093,[1]Sheet1!$A$1:$C$40,3,FALSE)</f>
        <v>Pesticide</v>
      </c>
    </row>
    <row r="2094" spans="1:18" ht="22" customHeight="1" x14ac:dyDescent="0.3">
      <c r="A2094" s="5">
        <v>42318</v>
      </c>
      <c r="B2094" s="12" t="str">
        <f t="shared" si="545"/>
        <v>November, 2015</v>
      </c>
      <c r="C2094" s="12" t="str">
        <f t="shared" si="546"/>
        <v>November, 2015´</v>
      </c>
      <c r="D2094" s="6" t="s">
        <v>37</v>
      </c>
      <c r="E2094" s="13" t="s">
        <v>1942</v>
      </c>
      <c r="F2094" s="6" t="s">
        <v>20</v>
      </c>
      <c r="G2094" s="6" t="s">
        <v>42</v>
      </c>
      <c r="H2094" s="6" t="s">
        <v>43</v>
      </c>
      <c r="I2094" s="6" t="s">
        <v>21</v>
      </c>
      <c r="J2094" s="6" t="s">
        <v>44</v>
      </c>
      <c r="K2094" s="6" t="s">
        <v>1740</v>
      </c>
      <c r="L2094" s="7">
        <v>103865</v>
      </c>
      <c r="M2094" s="7">
        <v>103.86</v>
      </c>
      <c r="N2094" s="7">
        <v>2748000</v>
      </c>
      <c r="O2094">
        <f t="shared" si="550"/>
        <v>26.457420690319164</v>
      </c>
      <c r="P2094" t="str">
        <f t="shared" si="549"/>
        <v>Chlorpyrifos</v>
      </c>
      <c r="Q2094" t="str">
        <f>VLOOKUP(P2094,[1]Sheet1!$A$1:$C$40,2,FALSE)</f>
        <v>Agripec</v>
      </c>
      <c r="R2094" t="str">
        <f>VLOOKUP(P2094,[1]Sheet1!$A$1:$C$40,3,FALSE)</f>
        <v>Pesticide</v>
      </c>
    </row>
    <row r="2095" spans="1:18" ht="22" customHeight="1" x14ac:dyDescent="0.3">
      <c r="A2095" s="2">
        <v>42314</v>
      </c>
      <c r="B2095" s="12" t="str">
        <f t="shared" si="545"/>
        <v>November, 2015</v>
      </c>
      <c r="C2095" s="12" t="str">
        <f t="shared" si="546"/>
        <v>November, 2015´</v>
      </c>
      <c r="D2095" s="3" t="s">
        <v>37</v>
      </c>
      <c r="E2095" s="9" t="s">
        <v>1942</v>
      </c>
      <c r="F2095" s="3" t="s">
        <v>20</v>
      </c>
      <c r="G2095" s="3" t="s">
        <v>42</v>
      </c>
      <c r="H2095" s="3" t="s">
        <v>104</v>
      </c>
      <c r="I2095" s="3" t="s">
        <v>21</v>
      </c>
      <c r="J2095" s="3" t="s">
        <v>165</v>
      </c>
      <c r="K2095" s="3" t="s">
        <v>1741</v>
      </c>
      <c r="L2095" s="4">
        <v>19760</v>
      </c>
      <c r="M2095" s="4">
        <v>19.760000000000002</v>
      </c>
      <c r="N2095" s="4">
        <v>200000</v>
      </c>
      <c r="O2095">
        <f t="shared" si="550"/>
        <v>10.121457489878543</v>
      </c>
      <c r="P2095" t="str">
        <f>IF(ISNUMBER(SEARCH("FLUAZINAN",K2095)),"Fluazinan",IF(ISNUMBER(SEARCH("CYPERMETHRIN",K2095)),"Cypermethrin",IF(ISNUMBER(SEARCH("IMAZETAPIR",K2095)),"Imazetapyr",IF(ISNUMBER(SEARCH("FIPRONIL",K2095)),"Fipronil","FIX IT"))))</f>
        <v>Cypermethrin</v>
      </c>
      <c r="Q2095" t="str">
        <f>VLOOKUP(P2095,[1]Sheet1!$A$1:$C$40,2,FALSE)</f>
        <v>Not Identified</v>
      </c>
      <c r="R2095" t="str">
        <f>VLOOKUP(P2095,[1]Sheet1!$A$1:$C$40,3,FALSE)</f>
        <v>Insecticide</v>
      </c>
    </row>
    <row r="2096" spans="1:18" ht="22" customHeight="1" x14ac:dyDescent="0.3">
      <c r="A2096" s="5">
        <v>42313</v>
      </c>
      <c r="B2096" s="12" t="str">
        <f t="shared" si="545"/>
        <v>November, 2015</v>
      </c>
      <c r="C2096" s="12" t="str">
        <f t="shared" si="546"/>
        <v>November, 2015´</v>
      </c>
      <c r="D2096" s="6" t="s">
        <v>37</v>
      </c>
      <c r="E2096" s="13" t="s">
        <v>1942</v>
      </c>
      <c r="F2096" s="6" t="s">
        <v>20</v>
      </c>
      <c r="G2096" s="6" t="s">
        <v>80</v>
      </c>
      <c r="H2096" s="6" t="s">
        <v>81</v>
      </c>
      <c r="I2096" s="6" t="s">
        <v>21</v>
      </c>
      <c r="J2096" s="6" t="s">
        <v>137</v>
      </c>
      <c r="K2096" s="6" t="s">
        <v>1742</v>
      </c>
      <c r="L2096" s="7">
        <v>37280</v>
      </c>
      <c r="M2096" s="7">
        <v>37.28</v>
      </c>
      <c r="N2096" s="7">
        <v>127000</v>
      </c>
      <c r="O2096">
        <f t="shared" si="550"/>
        <v>3.4066523605150216</v>
      </c>
      <c r="P2096" t="str">
        <f t="shared" ref="P2096" si="553">IF(ISNUMBER(SEARCH("TRITON",K2096)),"Surfactant",IF(ISNUMBER(SEARCH("DIMETHYLAMINE",K2096)),"Dimethylamine",IF(ISNUMBER(SEARCH("FLUAZINAN",K2096)),"Fluazinan","FIX IT")))</f>
        <v>Dimethylamine</v>
      </c>
      <c r="Q2096" t="str">
        <f>VLOOKUP(P2096,[1]Sheet1!$A$1:$C$40,2,FALSE)</f>
        <v>Not Identified</v>
      </c>
      <c r="R2096" t="str">
        <f>VLOOKUP(P2096,[1]Sheet1!$A$1:$C$40,3,FALSE)</f>
        <v>General Chemical</v>
      </c>
    </row>
    <row r="2097" spans="1:18" ht="22" customHeight="1" x14ac:dyDescent="0.3">
      <c r="A2097" s="2">
        <v>42313</v>
      </c>
      <c r="B2097" s="12" t="str">
        <f t="shared" si="545"/>
        <v>November, 2015</v>
      </c>
      <c r="C2097" s="12" t="str">
        <f t="shared" si="546"/>
        <v>November, 2015´</v>
      </c>
      <c r="D2097" s="3" t="s">
        <v>37</v>
      </c>
      <c r="E2097" s="9" t="s">
        <v>1942</v>
      </c>
      <c r="F2097" s="3" t="s">
        <v>20</v>
      </c>
      <c r="G2097" s="3" t="s">
        <v>203</v>
      </c>
      <c r="H2097" s="3" t="s">
        <v>43</v>
      </c>
      <c r="I2097" s="3" t="s">
        <v>15</v>
      </c>
      <c r="J2097" s="3" t="s">
        <v>626</v>
      </c>
      <c r="K2097" s="3" t="s">
        <v>1743</v>
      </c>
      <c r="L2097" s="4">
        <v>133920</v>
      </c>
      <c r="M2097" s="4">
        <v>133.91999999999999</v>
      </c>
      <c r="N2097" s="4">
        <v>1616000</v>
      </c>
      <c r="O2097">
        <f t="shared" si="550"/>
        <v>12.066905615292711</v>
      </c>
      <c r="P2097" t="str">
        <f t="shared" ref="P2097:P2098" si="554">IF(ISNUMBER(SEARCH("CIPERMET",K2097)),"Cypermethrin",IF(ISNUMBER(SEARCH("MANFIL",K2097)),"Mancozeb",IF(ISNUMBER(SEARCH("ISOPROPYLAMINE",K2097)),"Isopropylamine",IF(ISNUMBER(SEARCH("CARBENDAZIN",K2097)),"Carbendazin",IF(ISNUMBER(SEARCH("CHLORPYRIFOS",K2097)),"Chlorpyrifos","FIX IT")))))</f>
        <v>Mancozeb</v>
      </c>
      <c r="Q2097" t="str">
        <f>VLOOKUP(P2097,[1]Sheet1!$A$1:$C$40,2,FALSE)</f>
        <v>Manfill 800 WP</v>
      </c>
      <c r="R2097" t="str">
        <f>VLOOKUP(P2097,[1]Sheet1!$A$1:$C$40,3,FALSE)</f>
        <v>Fungicide</v>
      </c>
    </row>
    <row r="2098" spans="1:18" ht="22" customHeight="1" x14ac:dyDescent="0.3">
      <c r="A2098" s="5">
        <v>42312</v>
      </c>
      <c r="B2098" s="12" t="str">
        <f t="shared" si="545"/>
        <v>November, 2015</v>
      </c>
      <c r="C2098" s="12" t="str">
        <f t="shared" si="546"/>
        <v>November, 2015´</v>
      </c>
      <c r="D2098" s="6" t="s">
        <v>37</v>
      </c>
      <c r="E2098" s="13" t="s">
        <v>1942</v>
      </c>
      <c r="F2098" s="6" t="s">
        <v>20</v>
      </c>
      <c r="G2098" s="6" t="s">
        <v>1505</v>
      </c>
      <c r="H2098" s="6" t="s">
        <v>73</v>
      </c>
      <c r="I2098" s="6" t="s">
        <v>21</v>
      </c>
      <c r="J2098" s="6" t="s">
        <v>102</v>
      </c>
      <c r="K2098" s="6" t="s">
        <v>1744</v>
      </c>
      <c r="L2098" s="7">
        <v>115848</v>
      </c>
      <c r="M2098" s="7">
        <v>115.85</v>
      </c>
      <c r="N2098" s="7">
        <v>355000</v>
      </c>
      <c r="O2098">
        <f t="shared" si="550"/>
        <v>3.0643601961190527</v>
      </c>
      <c r="P2098" t="str">
        <f t="shared" si="554"/>
        <v>Isopropylamine</v>
      </c>
      <c r="Q2098" t="str">
        <f>VLOOKUP(P2098,[1]Sheet1!$A$1:$C$40,2,FALSE)</f>
        <v>Not Identified</v>
      </c>
      <c r="R2098" t="str">
        <f>VLOOKUP(P2098,[1]Sheet1!$A$1:$C$40,3,FALSE)</f>
        <v>General Chemical</v>
      </c>
    </row>
    <row r="2099" spans="1:18" ht="22" customHeight="1" x14ac:dyDescent="0.3">
      <c r="A2099" s="2">
        <v>42312</v>
      </c>
      <c r="B2099" s="12" t="str">
        <f t="shared" si="545"/>
        <v>November, 2015</v>
      </c>
      <c r="C2099" s="12" t="str">
        <f t="shared" si="546"/>
        <v>November, 2015´</v>
      </c>
      <c r="D2099" s="3" t="s">
        <v>37</v>
      </c>
      <c r="E2099" s="9" t="s">
        <v>1942</v>
      </c>
      <c r="F2099" s="3" t="s">
        <v>20</v>
      </c>
      <c r="G2099" s="3" t="s">
        <v>1505</v>
      </c>
      <c r="H2099" s="3" t="s">
        <v>73</v>
      </c>
      <c r="I2099" s="3" t="s">
        <v>21</v>
      </c>
      <c r="J2099" s="3" t="s">
        <v>102</v>
      </c>
      <c r="K2099" s="3" t="s">
        <v>1745</v>
      </c>
      <c r="L2099" s="4">
        <v>115857</v>
      </c>
      <c r="M2099" s="4">
        <v>115.86</v>
      </c>
      <c r="N2099" s="4">
        <v>355000</v>
      </c>
      <c r="O2099">
        <f t="shared" si="550"/>
        <v>3.0641221505821834</v>
      </c>
      <c r="P2099" t="str">
        <f t="shared" si="549"/>
        <v>Isopropylamine</v>
      </c>
      <c r="Q2099" t="str">
        <f>VLOOKUP(P2099,[1]Sheet1!$A$1:$C$40,2,FALSE)</f>
        <v>Not Identified</v>
      </c>
      <c r="R2099" t="str">
        <f>VLOOKUP(P2099,[1]Sheet1!$A$1:$C$40,3,FALSE)</f>
        <v>General Chemical</v>
      </c>
    </row>
    <row r="2100" spans="1:18" ht="22" customHeight="1" x14ac:dyDescent="0.3">
      <c r="A2100" s="5">
        <v>42312</v>
      </c>
      <c r="B2100" s="12" t="str">
        <f t="shared" si="545"/>
        <v>November, 2015</v>
      </c>
      <c r="C2100" s="12" t="str">
        <f t="shared" si="546"/>
        <v>November, 2015´</v>
      </c>
      <c r="D2100" s="6" t="s">
        <v>37</v>
      </c>
      <c r="E2100" s="13" t="s">
        <v>1942</v>
      </c>
      <c r="F2100" s="6" t="s">
        <v>20</v>
      </c>
      <c r="G2100" s="6" t="s">
        <v>1505</v>
      </c>
      <c r="H2100" s="6" t="s">
        <v>73</v>
      </c>
      <c r="I2100" s="6" t="s">
        <v>21</v>
      </c>
      <c r="J2100" s="6" t="s">
        <v>102</v>
      </c>
      <c r="K2100" s="6" t="s">
        <v>1746</v>
      </c>
      <c r="L2100" s="7">
        <v>101397</v>
      </c>
      <c r="M2100" s="7">
        <v>101.4</v>
      </c>
      <c r="N2100" s="7">
        <v>311000</v>
      </c>
      <c r="O2100">
        <f t="shared" si="550"/>
        <v>3.0671518881229227</v>
      </c>
      <c r="P2100" t="str">
        <f t="shared" si="549"/>
        <v>Isopropylamine</v>
      </c>
      <c r="Q2100" t="str">
        <f>VLOOKUP(P2100,[1]Sheet1!$A$1:$C$40,2,FALSE)</f>
        <v>Not Identified</v>
      </c>
      <c r="R2100" t="str">
        <f>VLOOKUP(P2100,[1]Sheet1!$A$1:$C$40,3,FALSE)</f>
        <v>General Chemical</v>
      </c>
    </row>
    <row r="2101" spans="1:18" ht="22" customHeight="1" x14ac:dyDescent="0.3">
      <c r="A2101" s="2">
        <v>42310</v>
      </c>
      <c r="B2101" s="12" t="str">
        <f t="shared" si="545"/>
        <v>November, 2015</v>
      </c>
      <c r="C2101" s="12" t="str">
        <f t="shared" si="546"/>
        <v>November, 2015´</v>
      </c>
      <c r="D2101" s="3" t="s">
        <v>37</v>
      </c>
      <c r="E2101" s="9" t="s">
        <v>1942</v>
      </c>
      <c r="F2101" s="3" t="s">
        <v>20</v>
      </c>
      <c r="G2101" s="3" t="s">
        <v>171</v>
      </c>
      <c r="H2101" s="3" t="s">
        <v>34</v>
      </c>
      <c r="I2101" s="3" t="s">
        <v>21</v>
      </c>
      <c r="J2101" s="3" t="s">
        <v>22</v>
      </c>
      <c r="K2101" s="3" t="s">
        <v>1747</v>
      </c>
      <c r="L2101" s="4">
        <v>20560</v>
      </c>
      <c r="M2101" s="4">
        <v>20.56</v>
      </c>
      <c r="N2101" s="4">
        <v>1791000</v>
      </c>
      <c r="O2101">
        <f t="shared" si="550"/>
        <v>87.110894941634243</v>
      </c>
      <c r="P2101" t="str">
        <f t="shared" ref="P2101:P2137" si="555">IF(ISNUMBER(SEARCH("IMAZETHAPYR",K2101)),"Imazethapyr",IF(ISNUMBER(SEARCH("NIPPON 40",K2101)),"Nicosulfuron",IF(ISNUMBER(SEARCH("PICLORAM",K2101)),"Picloram",IF(ISNUMBER(SEARCH("GLYPHOSATE",K2101)),"Glyphosate",IF(ISNUMBER(SEARCH("FLUTRIAFOL",K2101)),"Flutriafol",IF(ISNUMBER(SEARCH("IMIDACLOPRID",K2101)),"Imidacloprid",IF(ISNUMBER(SEARCH("CYHALOTHRIN",K2101)),"Cyhalothrin","FIX IT")))))))</f>
        <v>Picloram</v>
      </c>
      <c r="Q2101" t="str">
        <f>VLOOKUP(P2101,[1]Sheet1!$A$1:$C$40,2,FALSE)</f>
        <v>Not Identified</v>
      </c>
      <c r="R2101" t="str">
        <f>VLOOKUP(P2101,[1]Sheet1!$A$1:$C$40,3,FALSE)</f>
        <v>Herbicide</v>
      </c>
    </row>
    <row r="2102" spans="1:18" ht="22" customHeight="1" x14ac:dyDescent="0.3">
      <c r="A2102" s="5">
        <v>42307</v>
      </c>
      <c r="B2102" s="12" t="str">
        <f t="shared" si="545"/>
        <v>October, 2015</v>
      </c>
      <c r="C2102" s="12" t="str">
        <f t="shared" si="546"/>
        <v>October, 2015´</v>
      </c>
      <c r="D2102" s="6" t="s">
        <v>37</v>
      </c>
      <c r="E2102" s="13" t="s">
        <v>1942</v>
      </c>
      <c r="F2102" s="6" t="s">
        <v>20</v>
      </c>
      <c r="G2102" s="6" t="s">
        <v>42</v>
      </c>
      <c r="H2102" s="6" t="s">
        <v>104</v>
      </c>
      <c r="I2102" s="6" t="s">
        <v>21</v>
      </c>
      <c r="J2102" s="6" t="s">
        <v>165</v>
      </c>
      <c r="K2102" s="6" t="s">
        <v>1748</v>
      </c>
      <c r="L2102" s="7">
        <v>19760</v>
      </c>
      <c r="M2102" s="7">
        <v>19.760000000000002</v>
      </c>
      <c r="N2102" s="7">
        <v>200000</v>
      </c>
      <c r="O2102">
        <f t="shared" si="550"/>
        <v>10.121457489878543</v>
      </c>
      <c r="P2102" t="str">
        <f>IF(ISNUMBER(SEARCH("FLUAZINAN",K2102)),"Fluazinan",IF(ISNUMBER(SEARCH("CYPERMETHRIN",K2102)),"Cypermethrin",IF(ISNUMBER(SEARCH("IMAZETAPIR",K2102)),"Imazetapyr",IF(ISNUMBER(SEARCH("FIPRONIL",K2102)),"Fipronil","FIX IT"))))</f>
        <v>Cypermethrin</v>
      </c>
      <c r="Q2102" t="str">
        <f>VLOOKUP(P2102,[1]Sheet1!$A$1:$C$40,2,FALSE)</f>
        <v>Not Identified</v>
      </c>
      <c r="R2102" t="str">
        <f>VLOOKUP(P2102,[1]Sheet1!$A$1:$C$40,3,FALSE)</f>
        <v>Insecticide</v>
      </c>
    </row>
    <row r="2103" spans="1:18" ht="22" customHeight="1" x14ac:dyDescent="0.3">
      <c r="A2103" s="2">
        <v>42306</v>
      </c>
      <c r="B2103" s="12" t="str">
        <f t="shared" si="545"/>
        <v>October, 2015</v>
      </c>
      <c r="C2103" s="12" t="str">
        <f t="shared" si="546"/>
        <v>October, 2015´</v>
      </c>
      <c r="D2103" s="3" t="s">
        <v>37</v>
      </c>
      <c r="E2103" s="9" t="s">
        <v>1942</v>
      </c>
      <c r="F2103" s="3" t="s">
        <v>20</v>
      </c>
      <c r="G2103" s="3" t="s">
        <v>579</v>
      </c>
      <c r="H2103" s="3" t="s">
        <v>28</v>
      </c>
      <c r="I2103" s="3" t="s">
        <v>21</v>
      </c>
      <c r="J2103" s="3" t="s">
        <v>29</v>
      </c>
      <c r="K2103" s="3" t="s">
        <v>1749</v>
      </c>
      <c r="L2103" s="4">
        <v>81840</v>
      </c>
      <c r="M2103" s="4">
        <v>81.84</v>
      </c>
      <c r="N2103" s="4">
        <v>1578000</v>
      </c>
      <c r="O2103">
        <f t="shared" si="550"/>
        <v>19.281524926686217</v>
      </c>
      <c r="P2103" t="str">
        <f t="shared" ref="P2103:P2105" si="556">IF(ISNUMBER(SEARCH("CLORPIRIFOS",K2103)),"Chlorpyrifos",IF(ISNUMBER(SEARCH("TEBUCONAZOLE",K2103)),"Tebuconazole",IF(ISNUMBER(SEARCH("ACID",K2103)),"2,4-Dichlorophenoxyacetic acid",IF(ISNUMBER(SEARCH("ACETAMIPRID",K2103)),"Acetamiprid",IF(ISNUMBER(SEARCH("NUFURON",K2103)),"Metsulfuron",IF(ISNUMBER(SEARCH("MONOISOPROPYLAMINE",K2103)),"Isopropylamine","FIX IT"))))))</f>
        <v>2,4-Dichlorophenoxyacetic acid</v>
      </c>
      <c r="Q2103" t="str">
        <f>VLOOKUP(P2103,[1]Sheet1!$A$1:$C$40,2,FALSE)</f>
        <v>2,4 D</v>
      </c>
      <c r="R2103" t="str">
        <f>VLOOKUP(P2103,[1]Sheet1!$A$1:$C$40,3,FALSE)</f>
        <v>Herbicide</v>
      </c>
    </row>
    <row r="2104" spans="1:18" ht="22" customHeight="1" x14ac:dyDescent="0.3">
      <c r="A2104" s="5">
        <v>42306</v>
      </c>
      <c r="B2104" s="12" t="str">
        <f t="shared" si="545"/>
        <v>October, 2015</v>
      </c>
      <c r="C2104" s="12" t="str">
        <f t="shared" si="546"/>
        <v>October, 2015´</v>
      </c>
      <c r="D2104" s="6" t="s">
        <v>37</v>
      </c>
      <c r="E2104" s="13" t="s">
        <v>1942</v>
      </c>
      <c r="F2104" s="6" t="s">
        <v>20</v>
      </c>
      <c r="G2104" s="6" t="s">
        <v>1307</v>
      </c>
      <c r="H2104" s="6" t="s">
        <v>81</v>
      </c>
      <c r="I2104" s="6" t="s">
        <v>21</v>
      </c>
      <c r="J2104" s="6" t="s">
        <v>137</v>
      </c>
      <c r="K2104" s="6" t="s">
        <v>1750</v>
      </c>
      <c r="L2104" s="7">
        <v>37100</v>
      </c>
      <c r="M2104" s="7">
        <v>37.1</v>
      </c>
      <c r="N2104" s="7">
        <v>115000</v>
      </c>
      <c r="O2104">
        <f t="shared" si="550"/>
        <v>3.0997304582210243</v>
      </c>
      <c r="P2104" t="str">
        <f>IF(ISNUMBER(SEARCH("TRITON",K2104)),"Surfactant",IF(ISNUMBER(SEARCH("DIMETHYLAMINE",K2104)),"Dimethylamine",IF(ISNUMBER(SEARCH("FLUAZINAN",K2104)),"Fluazinan","FIX IT")))</f>
        <v>Dimethylamine</v>
      </c>
      <c r="Q2104" t="str">
        <f>VLOOKUP(P2104,[1]Sheet1!$A$1:$C$40,2,FALSE)</f>
        <v>Not Identified</v>
      </c>
      <c r="R2104" t="str">
        <f>VLOOKUP(P2104,[1]Sheet1!$A$1:$C$40,3,FALSE)</f>
        <v>General Chemical</v>
      </c>
    </row>
    <row r="2105" spans="1:18" ht="22" customHeight="1" x14ac:dyDescent="0.3">
      <c r="A2105" s="2">
        <v>42306</v>
      </c>
      <c r="B2105" s="12" t="str">
        <f t="shared" si="545"/>
        <v>October, 2015</v>
      </c>
      <c r="C2105" s="12" t="str">
        <f t="shared" si="546"/>
        <v>October, 2015´</v>
      </c>
      <c r="D2105" s="3" t="s">
        <v>37</v>
      </c>
      <c r="E2105" s="9" t="s">
        <v>1942</v>
      </c>
      <c r="F2105" s="3" t="s">
        <v>20</v>
      </c>
      <c r="G2105" s="3" t="s">
        <v>579</v>
      </c>
      <c r="H2105" s="3" t="s">
        <v>28</v>
      </c>
      <c r="I2105" s="3" t="s">
        <v>21</v>
      </c>
      <c r="J2105" s="3" t="s">
        <v>29</v>
      </c>
      <c r="K2105" s="3" t="s">
        <v>1751</v>
      </c>
      <c r="L2105" s="4">
        <v>122760</v>
      </c>
      <c r="M2105" s="4">
        <v>122.76</v>
      </c>
      <c r="N2105" s="4">
        <v>2367000</v>
      </c>
      <c r="O2105">
        <f t="shared" si="550"/>
        <v>19.281524926686217</v>
      </c>
      <c r="P2105" t="str">
        <f t="shared" si="556"/>
        <v>2,4-Dichlorophenoxyacetic acid</v>
      </c>
      <c r="Q2105" t="str">
        <f>VLOOKUP(P2105,[1]Sheet1!$A$1:$C$40,2,FALSE)</f>
        <v>2,4 D</v>
      </c>
      <c r="R2105" t="str">
        <f>VLOOKUP(P2105,[1]Sheet1!$A$1:$C$40,3,FALSE)</f>
        <v>Herbicide</v>
      </c>
    </row>
    <row r="2106" spans="1:18" ht="22" customHeight="1" x14ac:dyDescent="0.3">
      <c r="A2106" s="5">
        <v>42306</v>
      </c>
      <c r="B2106" s="12" t="str">
        <f t="shared" si="545"/>
        <v>October, 2015</v>
      </c>
      <c r="C2106" s="12" t="str">
        <f t="shared" si="546"/>
        <v>October, 2015´</v>
      </c>
      <c r="D2106" s="6" t="s">
        <v>37</v>
      </c>
      <c r="E2106" s="13" t="s">
        <v>1942</v>
      </c>
      <c r="F2106" s="6" t="s">
        <v>20</v>
      </c>
      <c r="G2106" s="6" t="s">
        <v>203</v>
      </c>
      <c r="H2106" s="6" t="s">
        <v>43</v>
      </c>
      <c r="I2106" s="6" t="s">
        <v>15</v>
      </c>
      <c r="J2106" s="6" t="s">
        <v>626</v>
      </c>
      <c r="K2106" s="6" t="s">
        <v>1752</v>
      </c>
      <c r="L2106" s="7">
        <v>119040</v>
      </c>
      <c r="M2106" s="7">
        <v>119.04</v>
      </c>
      <c r="N2106" s="7">
        <v>1379000</v>
      </c>
      <c r="O2106">
        <f t="shared" si="550"/>
        <v>11.584341397849462</v>
      </c>
      <c r="P2106" t="str">
        <f t="shared" ref="P2106:P2107" si="557">IF(ISNUMBER(SEARCH("CIPERMET",K2106)),"Cypermethrin",IF(ISNUMBER(SEARCH("MANFIL",K2106)),"Mancozeb",IF(ISNUMBER(SEARCH("ISOPROPYLAMINE",K2106)),"Isopropylamine",IF(ISNUMBER(SEARCH("CARBENDAZIN",K2106)),"Carbendazin",IF(ISNUMBER(SEARCH("CHLORPYRIFOS",K2106)),"Chlorpyrifos","FIX IT")))))</f>
        <v>Mancozeb</v>
      </c>
      <c r="Q2106" t="str">
        <f>VLOOKUP(P2106,[1]Sheet1!$A$1:$C$40,2,FALSE)</f>
        <v>Manfill 800 WP</v>
      </c>
      <c r="R2106" t="str">
        <f>VLOOKUP(P2106,[1]Sheet1!$A$1:$C$40,3,FALSE)</f>
        <v>Fungicide</v>
      </c>
    </row>
    <row r="2107" spans="1:18" ht="22" customHeight="1" x14ac:dyDescent="0.3">
      <c r="A2107" s="2">
        <v>42303</v>
      </c>
      <c r="B2107" s="12" t="str">
        <f t="shared" si="545"/>
        <v>October, 2015</v>
      </c>
      <c r="C2107" s="12" t="str">
        <f t="shared" si="546"/>
        <v>October, 2015´</v>
      </c>
      <c r="D2107" s="3" t="s">
        <v>37</v>
      </c>
      <c r="E2107" s="9" t="s">
        <v>1942</v>
      </c>
      <c r="F2107" s="4" t="s">
        <v>107</v>
      </c>
      <c r="G2107" s="3" t="s">
        <v>203</v>
      </c>
      <c r="H2107" s="3" t="s">
        <v>43</v>
      </c>
      <c r="I2107" s="3" t="s">
        <v>15</v>
      </c>
      <c r="J2107" s="3" t="s">
        <v>626</v>
      </c>
      <c r="K2107" s="3" t="s">
        <v>1720</v>
      </c>
      <c r="L2107" s="4">
        <v>16560</v>
      </c>
      <c r="M2107" s="4">
        <v>16.559999999999999</v>
      </c>
      <c r="N2107" s="4">
        <v>192000</v>
      </c>
      <c r="O2107">
        <f t="shared" si="550"/>
        <v>11.594202898550725</v>
      </c>
      <c r="P2107" t="str">
        <f t="shared" si="557"/>
        <v>Mancozeb</v>
      </c>
      <c r="Q2107" t="str">
        <f>VLOOKUP(P2107,[1]Sheet1!$A$1:$C$40,2,FALSE)</f>
        <v>Manfill 800 WP</v>
      </c>
      <c r="R2107" t="str">
        <f>VLOOKUP(P2107,[1]Sheet1!$A$1:$C$40,3,FALSE)</f>
        <v>Fungicide</v>
      </c>
    </row>
    <row r="2108" spans="1:18" ht="22" customHeight="1" x14ac:dyDescent="0.3">
      <c r="A2108" s="5">
        <v>42299</v>
      </c>
      <c r="B2108" s="12" t="str">
        <f t="shared" si="545"/>
        <v>October, 2015</v>
      </c>
      <c r="C2108" s="12" t="str">
        <f t="shared" si="546"/>
        <v>October, 2015´</v>
      </c>
      <c r="D2108" s="6" t="s">
        <v>37</v>
      </c>
      <c r="E2108" s="13" t="s">
        <v>1942</v>
      </c>
      <c r="F2108" s="6" t="s">
        <v>20</v>
      </c>
      <c r="G2108" s="6" t="s">
        <v>171</v>
      </c>
      <c r="H2108" s="6" t="s">
        <v>34</v>
      </c>
      <c r="I2108" s="6" t="s">
        <v>812</v>
      </c>
      <c r="J2108" s="6" t="s">
        <v>22</v>
      </c>
      <c r="K2108" s="6" t="s">
        <v>1753</v>
      </c>
      <c r="L2108" s="7">
        <v>20560</v>
      </c>
      <c r="M2108" s="7">
        <v>20.56</v>
      </c>
      <c r="N2108" s="7">
        <v>1736000</v>
      </c>
      <c r="O2108">
        <f t="shared" si="550"/>
        <v>84.435797665369648</v>
      </c>
      <c r="P2108" t="str">
        <f t="shared" si="555"/>
        <v>Picloram</v>
      </c>
      <c r="Q2108" t="str">
        <f>VLOOKUP(P2108,[1]Sheet1!$A$1:$C$40,2,FALSE)</f>
        <v>Not Identified</v>
      </c>
      <c r="R2108" t="str">
        <f>VLOOKUP(P2108,[1]Sheet1!$A$1:$C$40,3,FALSE)</f>
        <v>Herbicide</v>
      </c>
    </row>
    <row r="2109" spans="1:18" ht="22" customHeight="1" x14ac:dyDescent="0.3">
      <c r="A2109" s="2">
        <v>42295</v>
      </c>
      <c r="B2109" s="12" t="str">
        <f t="shared" si="545"/>
        <v>October, 2015</v>
      </c>
      <c r="C2109" s="12" t="str">
        <f t="shared" si="546"/>
        <v>October, 2015´</v>
      </c>
      <c r="D2109" s="3" t="s">
        <v>37</v>
      </c>
      <c r="E2109" s="9" t="s">
        <v>1942</v>
      </c>
      <c r="F2109" s="3" t="s">
        <v>20</v>
      </c>
      <c r="G2109" s="3" t="s">
        <v>654</v>
      </c>
      <c r="H2109" s="3" t="s">
        <v>14</v>
      </c>
      <c r="I2109" s="3" t="s">
        <v>21</v>
      </c>
      <c r="J2109" s="3" t="s">
        <v>1201</v>
      </c>
      <c r="K2109" s="3" t="s">
        <v>1693</v>
      </c>
      <c r="L2109" s="4">
        <v>100300</v>
      </c>
      <c r="M2109" s="4">
        <v>100.3</v>
      </c>
      <c r="N2109" s="4">
        <v>383000</v>
      </c>
      <c r="O2109">
        <f t="shared" si="550"/>
        <v>3.8185443668993022</v>
      </c>
      <c r="P2109" s="11" t="s">
        <v>1918</v>
      </c>
      <c r="Q2109" t="str">
        <f>VLOOKUP(P2109,[1]Sheet1!$A$1:$C$40,2,FALSE)</f>
        <v>Nufosate</v>
      </c>
      <c r="R2109" t="str">
        <f>VLOOKUP(P2109,[1]Sheet1!$A$1:$C$40,3,FALSE)</f>
        <v>Herbicide</v>
      </c>
    </row>
    <row r="2110" spans="1:18" ht="22" customHeight="1" x14ac:dyDescent="0.3">
      <c r="A2110" s="5">
        <v>42295</v>
      </c>
      <c r="B2110" s="12" t="str">
        <f t="shared" si="545"/>
        <v>October, 2015</v>
      </c>
      <c r="C2110" s="12" t="str">
        <f t="shared" si="546"/>
        <v>October, 2015´</v>
      </c>
      <c r="D2110" s="6" t="s">
        <v>37</v>
      </c>
      <c r="E2110" s="13" t="s">
        <v>1942</v>
      </c>
      <c r="F2110" s="6" t="s">
        <v>20</v>
      </c>
      <c r="G2110" s="6" t="s">
        <v>654</v>
      </c>
      <c r="H2110" s="6" t="s">
        <v>14</v>
      </c>
      <c r="I2110" s="6" t="s">
        <v>21</v>
      </c>
      <c r="J2110" s="6" t="s">
        <v>1201</v>
      </c>
      <c r="K2110" s="6" t="s">
        <v>1693</v>
      </c>
      <c r="L2110" s="7">
        <v>100300</v>
      </c>
      <c r="M2110" s="7">
        <v>100.3</v>
      </c>
      <c r="N2110" s="7">
        <v>383000</v>
      </c>
      <c r="O2110">
        <f t="shared" si="550"/>
        <v>3.8185443668993022</v>
      </c>
      <c r="P2110" s="11" t="s">
        <v>1918</v>
      </c>
      <c r="Q2110" t="str">
        <f>VLOOKUP(P2110,[1]Sheet1!$A$1:$C$40,2,FALSE)</f>
        <v>Nufosate</v>
      </c>
      <c r="R2110" t="str">
        <f>VLOOKUP(P2110,[1]Sheet1!$A$1:$C$40,3,FALSE)</f>
        <v>Herbicide</v>
      </c>
    </row>
    <row r="2111" spans="1:18" ht="22" customHeight="1" x14ac:dyDescent="0.3">
      <c r="A2111" s="2">
        <v>42295</v>
      </c>
      <c r="B2111" s="12" t="str">
        <f t="shared" si="545"/>
        <v>October, 2015</v>
      </c>
      <c r="C2111" s="12" t="str">
        <f t="shared" si="546"/>
        <v>October, 2015´</v>
      </c>
      <c r="D2111" s="3" t="s">
        <v>37</v>
      </c>
      <c r="E2111" s="9" t="s">
        <v>1942</v>
      </c>
      <c r="F2111" s="3" t="s">
        <v>20</v>
      </c>
      <c r="G2111" s="3" t="s">
        <v>654</v>
      </c>
      <c r="H2111" s="3" t="s">
        <v>14</v>
      </c>
      <c r="I2111" s="3" t="s">
        <v>21</v>
      </c>
      <c r="J2111" s="3" t="s">
        <v>1201</v>
      </c>
      <c r="K2111" s="3" t="s">
        <v>1693</v>
      </c>
      <c r="L2111" s="4">
        <v>100300</v>
      </c>
      <c r="M2111" s="4">
        <v>100.3</v>
      </c>
      <c r="N2111" s="4">
        <v>383000</v>
      </c>
      <c r="O2111">
        <f t="shared" si="550"/>
        <v>3.8185443668993022</v>
      </c>
      <c r="P2111" s="11" t="s">
        <v>1918</v>
      </c>
      <c r="Q2111" t="str">
        <f>VLOOKUP(P2111,[1]Sheet1!$A$1:$C$40,2,FALSE)</f>
        <v>Nufosate</v>
      </c>
      <c r="R2111" t="str">
        <f>VLOOKUP(P2111,[1]Sheet1!$A$1:$C$40,3,FALSE)</f>
        <v>Herbicide</v>
      </c>
    </row>
    <row r="2112" spans="1:18" ht="22" customHeight="1" x14ac:dyDescent="0.3">
      <c r="A2112" s="5">
        <v>42295</v>
      </c>
      <c r="B2112" s="12" t="str">
        <f t="shared" si="545"/>
        <v>October, 2015</v>
      </c>
      <c r="C2112" s="12" t="str">
        <f t="shared" si="546"/>
        <v>October, 2015´</v>
      </c>
      <c r="D2112" s="6" t="s">
        <v>37</v>
      </c>
      <c r="E2112" s="13" t="s">
        <v>1942</v>
      </c>
      <c r="F2112" s="6" t="s">
        <v>20</v>
      </c>
      <c r="G2112" s="6" t="s">
        <v>654</v>
      </c>
      <c r="H2112" s="6" t="s">
        <v>14</v>
      </c>
      <c r="I2112" s="6" t="s">
        <v>21</v>
      </c>
      <c r="J2112" s="6" t="s">
        <v>1201</v>
      </c>
      <c r="K2112" s="6" t="s">
        <v>1693</v>
      </c>
      <c r="L2112" s="7">
        <v>100300</v>
      </c>
      <c r="M2112" s="7">
        <v>100.3</v>
      </c>
      <c r="N2112" s="7">
        <v>383000</v>
      </c>
      <c r="O2112">
        <f t="shared" si="550"/>
        <v>3.8185443668993022</v>
      </c>
      <c r="P2112" s="11" t="s">
        <v>1918</v>
      </c>
      <c r="Q2112" t="str">
        <f>VLOOKUP(P2112,[1]Sheet1!$A$1:$C$40,2,FALSE)</f>
        <v>Nufosate</v>
      </c>
      <c r="R2112" t="str">
        <f>VLOOKUP(P2112,[1]Sheet1!$A$1:$C$40,3,FALSE)</f>
        <v>Herbicide</v>
      </c>
    </row>
    <row r="2113" spans="1:18" ht="22" customHeight="1" x14ac:dyDescent="0.3">
      <c r="A2113" s="2">
        <v>42295</v>
      </c>
      <c r="B2113" s="12" t="str">
        <f t="shared" si="545"/>
        <v>October, 2015</v>
      </c>
      <c r="C2113" s="12" t="str">
        <f t="shared" si="546"/>
        <v>October, 2015´</v>
      </c>
      <c r="D2113" s="3" t="s">
        <v>37</v>
      </c>
      <c r="E2113" s="9" t="s">
        <v>1942</v>
      </c>
      <c r="F2113" s="3" t="s">
        <v>20</v>
      </c>
      <c r="G2113" s="3" t="s">
        <v>654</v>
      </c>
      <c r="H2113" s="3" t="s">
        <v>14</v>
      </c>
      <c r="I2113" s="3" t="s">
        <v>21</v>
      </c>
      <c r="J2113" s="3" t="s">
        <v>1201</v>
      </c>
      <c r="K2113" s="3" t="s">
        <v>1695</v>
      </c>
      <c r="L2113" s="4">
        <v>100300</v>
      </c>
      <c r="M2113" s="4">
        <v>100.3</v>
      </c>
      <c r="N2113" s="4">
        <v>383000</v>
      </c>
      <c r="O2113">
        <f t="shared" si="550"/>
        <v>3.8185443668993022</v>
      </c>
      <c r="P2113" s="11" t="s">
        <v>1918</v>
      </c>
      <c r="Q2113" t="str">
        <f>VLOOKUP(P2113,[1]Sheet1!$A$1:$C$40,2,FALSE)</f>
        <v>Nufosate</v>
      </c>
      <c r="R2113" t="str">
        <f>VLOOKUP(P2113,[1]Sheet1!$A$1:$C$40,3,FALSE)</f>
        <v>Herbicide</v>
      </c>
    </row>
    <row r="2114" spans="1:18" ht="22" customHeight="1" x14ac:dyDescent="0.3">
      <c r="A2114" s="5">
        <v>42292</v>
      </c>
      <c r="B2114" s="12" t="str">
        <f t="shared" si="545"/>
        <v>October, 2015</v>
      </c>
      <c r="C2114" s="12" t="str">
        <f t="shared" si="546"/>
        <v>October, 2015´</v>
      </c>
      <c r="D2114" s="6" t="s">
        <v>37</v>
      </c>
      <c r="E2114" s="13" t="s">
        <v>1942</v>
      </c>
      <c r="F2114" s="7" t="s">
        <v>107</v>
      </c>
      <c r="G2114" s="6" t="s">
        <v>203</v>
      </c>
      <c r="H2114" s="6" t="s">
        <v>43</v>
      </c>
      <c r="I2114" s="6" t="s">
        <v>15</v>
      </c>
      <c r="J2114" s="6" t="s">
        <v>626</v>
      </c>
      <c r="K2114" s="6" t="s">
        <v>1754</v>
      </c>
      <c r="L2114" s="7">
        <v>119040</v>
      </c>
      <c r="M2114" s="7">
        <v>119.04</v>
      </c>
      <c r="N2114" s="7">
        <v>1379000</v>
      </c>
      <c r="O2114">
        <f t="shared" si="550"/>
        <v>11.584341397849462</v>
      </c>
      <c r="P2114" t="str">
        <f t="shared" ref="P2114" si="558">IF(ISNUMBER(SEARCH("CIPERMET",K2114)),"Cypermethrin",IF(ISNUMBER(SEARCH("MANFIL",K2114)),"Mancozeb",IF(ISNUMBER(SEARCH("ISOPROPYLAMINE",K2114)),"Isopropylamine",IF(ISNUMBER(SEARCH("CARBENDAZIN",K2114)),"Carbendazin",IF(ISNUMBER(SEARCH("CHLORPYRIFOS",K2114)),"Chlorpyrifos","FIX IT")))))</f>
        <v>Mancozeb</v>
      </c>
      <c r="Q2114" t="str">
        <f>VLOOKUP(P2114,[1]Sheet1!$A$1:$C$40,2,FALSE)</f>
        <v>Manfill 800 WP</v>
      </c>
      <c r="R2114" t="str">
        <f>VLOOKUP(P2114,[1]Sheet1!$A$1:$C$40,3,FALSE)</f>
        <v>Fungicide</v>
      </c>
    </row>
    <row r="2115" spans="1:18" ht="22" customHeight="1" x14ac:dyDescent="0.3">
      <c r="A2115" s="2">
        <v>42292</v>
      </c>
      <c r="B2115" s="12" t="str">
        <f t="shared" ref="B2115:B2178" si="559">TEXT(A2115,"MMMM, YYYY")</f>
        <v>October, 2015</v>
      </c>
      <c r="C2115" s="12" t="str">
        <f t="shared" ref="C2115:C2178" si="560">B2115&amp;"´"</f>
        <v>October, 2015´</v>
      </c>
      <c r="D2115" s="3" t="s">
        <v>37</v>
      </c>
      <c r="E2115" s="9" t="s">
        <v>1942</v>
      </c>
      <c r="F2115" s="3" t="s">
        <v>20</v>
      </c>
      <c r="G2115" s="3" t="s">
        <v>1407</v>
      </c>
      <c r="H2115" s="3" t="s">
        <v>1711</v>
      </c>
      <c r="I2115" s="3" t="s">
        <v>21</v>
      </c>
      <c r="J2115" s="3" t="s">
        <v>201</v>
      </c>
      <c r="K2115" s="3" t="s">
        <v>1755</v>
      </c>
      <c r="L2115" s="4">
        <v>21597</v>
      </c>
      <c r="M2115" s="4">
        <v>21.6</v>
      </c>
      <c r="N2115" s="4">
        <v>489000</v>
      </c>
      <c r="O2115">
        <f t="shared" si="550"/>
        <v>22.642033615779969</v>
      </c>
      <c r="P2115" t="str">
        <f t="shared" si="555"/>
        <v>Cyhalothrin</v>
      </c>
      <c r="Q2115" t="str">
        <f>VLOOKUP(P2115,[1]Sheet1!$A$1:$C$40,2,FALSE)</f>
        <v>Kaiso</v>
      </c>
      <c r="R2115" t="str">
        <f>VLOOKUP(P2115,[1]Sheet1!$A$1:$C$40,3,FALSE)</f>
        <v>Pesticide</v>
      </c>
    </row>
    <row r="2116" spans="1:18" ht="22" customHeight="1" x14ac:dyDescent="0.3">
      <c r="A2116" s="5">
        <v>42292</v>
      </c>
      <c r="B2116" s="12" t="str">
        <f t="shared" si="559"/>
        <v>October, 2015</v>
      </c>
      <c r="C2116" s="12" t="str">
        <f t="shared" si="560"/>
        <v>October, 2015´</v>
      </c>
      <c r="D2116" s="6" t="s">
        <v>37</v>
      </c>
      <c r="E2116" s="13" t="s">
        <v>1942</v>
      </c>
      <c r="F2116" s="6" t="s">
        <v>20</v>
      </c>
      <c r="G2116" s="6" t="s">
        <v>579</v>
      </c>
      <c r="H2116" s="6" t="s">
        <v>28</v>
      </c>
      <c r="I2116" s="6" t="s">
        <v>21</v>
      </c>
      <c r="J2116" s="6" t="s">
        <v>29</v>
      </c>
      <c r="K2116" s="6" t="s">
        <v>1756</v>
      </c>
      <c r="L2116" s="7">
        <v>163679.99</v>
      </c>
      <c r="M2116" s="7">
        <v>163.68</v>
      </c>
      <c r="N2116" s="7">
        <v>3156000</v>
      </c>
      <c r="O2116">
        <f t="shared" si="550"/>
        <v>19.281526104687568</v>
      </c>
      <c r="P2116" t="str">
        <f>IF(ISNUMBER(SEARCH("CLORPIRIFOS",K2116)),"Chlorpyrifos",IF(ISNUMBER(SEARCH("TEBUCONAZOLE",K2116)),"Tebuconazole",IF(ISNUMBER(SEARCH("ACID",K2116)),"2,4-Dichlorophenoxyacetic acid",IF(ISNUMBER(SEARCH("ACETAMIPRID",K2116)),"Acetamiprid",IF(ISNUMBER(SEARCH("NUFURON",K2116)),"Metsulfuron",IF(ISNUMBER(SEARCH("MONOISOPROPYLAMINE",K2116)),"Isopropylamine","FIX IT"))))))</f>
        <v>2,4-Dichlorophenoxyacetic acid</v>
      </c>
      <c r="Q2116" t="str">
        <f>VLOOKUP(P2116,[1]Sheet1!$A$1:$C$40,2,FALSE)</f>
        <v>2,4 D</v>
      </c>
      <c r="R2116" t="str">
        <f>VLOOKUP(P2116,[1]Sheet1!$A$1:$C$40,3,FALSE)</f>
        <v>Herbicide</v>
      </c>
    </row>
    <row r="2117" spans="1:18" ht="22" customHeight="1" x14ac:dyDescent="0.3">
      <c r="A2117" s="2">
        <v>42289</v>
      </c>
      <c r="B2117" s="12" t="str">
        <f t="shared" si="559"/>
        <v>October, 2015</v>
      </c>
      <c r="C2117" s="12" t="str">
        <f t="shared" si="560"/>
        <v>October, 2015´</v>
      </c>
      <c r="D2117" s="3" t="s">
        <v>37</v>
      </c>
      <c r="E2117" s="9" t="s">
        <v>1942</v>
      </c>
      <c r="F2117" s="3" t="s">
        <v>20</v>
      </c>
      <c r="G2117" s="3" t="s">
        <v>171</v>
      </c>
      <c r="H2117" s="3" t="s">
        <v>34</v>
      </c>
      <c r="I2117" s="3" t="s">
        <v>21</v>
      </c>
      <c r="J2117" s="3" t="s">
        <v>22</v>
      </c>
      <c r="K2117" s="3" t="s">
        <v>1757</v>
      </c>
      <c r="L2117" s="4">
        <v>41120</v>
      </c>
      <c r="M2117" s="4">
        <v>41.12</v>
      </c>
      <c r="N2117" s="4">
        <v>3472000</v>
      </c>
      <c r="O2117">
        <f t="shared" si="550"/>
        <v>84.435797665369648</v>
      </c>
      <c r="P2117" t="str">
        <f t="shared" si="555"/>
        <v>Picloram</v>
      </c>
      <c r="Q2117" t="str">
        <f>VLOOKUP(P2117,[1]Sheet1!$A$1:$C$40,2,FALSE)</f>
        <v>Not Identified</v>
      </c>
      <c r="R2117" t="str">
        <f>VLOOKUP(P2117,[1]Sheet1!$A$1:$C$40,3,FALSE)</f>
        <v>Herbicide</v>
      </c>
    </row>
    <row r="2118" spans="1:18" ht="22" customHeight="1" x14ac:dyDescent="0.3">
      <c r="A2118" s="5">
        <v>42286</v>
      </c>
      <c r="B2118" s="12" t="str">
        <f t="shared" si="559"/>
        <v>October, 2015</v>
      </c>
      <c r="C2118" s="12" t="str">
        <f t="shared" si="560"/>
        <v>October, 2015´</v>
      </c>
      <c r="D2118" s="6" t="s">
        <v>37</v>
      </c>
      <c r="E2118" s="13" t="s">
        <v>1942</v>
      </c>
      <c r="F2118" s="6" t="s">
        <v>20</v>
      </c>
      <c r="G2118" s="6" t="s">
        <v>579</v>
      </c>
      <c r="H2118" s="6" t="s">
        <v>28</v>
      </c>
      <c r="I2118" s="6" t="s">
        <v>21</v>
      </c>
      <c r="J2118" s="6" t="s">
        <v>29</v>
      </c>
      <c r="K2118" s="6" t="s">
        <v>1758</v>
      </c>
      <c r="L2118" s="7">
        <v>184140</v>
      </c>
      <c r="M2118" s="7">
        <v>184.14</v>
      </c>
      <c r="N2118" s="7">
        <v>3550000</v>
      </c>
      <c r="O2118">
        <f t="shared" si="550"/>
        <v>19.278809601390247</v>
      </c>
      <c r="P2118" t="str">
        <f t="shared" ref="P2118" si="561">IF(ISNUMBER(SEARCH("CLORPIRIFOS",K2118)),"Chlorpyrifos",IF(ISNUMBER(SEARCH("TEBUCONAZOLE",K2118)),"Tebuconazole",IF(ISNUMBER(SEARCH("ACID",K2118)),"2,4-Dichlorophenoxyacetic acid",IF(ISNUMBER(SEARCH("ACETAMIPRID",K2118)),"Acetamiprid",IF(ISNUMBER(SEARCH("NUFURON",K2118)),"Metsulfuron",IF(ISNUMBER(SEARCH("MONOISOPROPYLAMINE",K2118)),"Isopropylamine","FIX IT"))))))</f>
        <v>2,4-Dichlorophenoxyacetic acid</v>
      </c>
      <c r="Q2118" t="str">
        <f>VLOOKUP(P2118,[1]Sheet1!$A$1:$C$40,2,FALSE)</f>
        <v>2,4 D</v>
      </c>
      <c r="R2118" t="str">
        <f>VLOOKUP(P2118,[1]Sheet1!$A$1:$C$40,3,FALSE)</f>
        <v>Herbicide</v>
      </c>
    </row>
    <row r="2119" spans="1:18" ht="22" customHeight="1" x14ac:dyDescent="0.3">
      <c r="A2119" s="2">
        <v>42286</v>
      </c>
      <c r="B2119" s="12" t="str">
        <f t="shared" si="559"/>
        <v>October, 2015</v>
      </c>
      <c r="C2119" s="12" t="str">
        <f t="shared" si="560"/>
        <v>October, 2015´</v>
      </c>
      <c r="D2119" s="3" t="s">
        <v>37</v>
      </c>
      <c r="E2119" s="9" t="s">
        <v>1942</v>
      </c>
      <c r="F2119" s="3" t="s">
        <v>20</v>
      </c>
      <c r="G2119" s="3" t="s">
        <v>42</v>
      </c>
      <c r="H2119" s="3" t="s">
        <v>104</v>
      </c>
      <c r="I2119" s="3" t="s">
        <v>21</v>
      </c>
      <c r="J2119" s="3" t="s">
        <v>165</v>
      </c>
      <c r="K2119" s="3" t="s">
        <v>1759</v>
      </c>
      <c r="L2119" s="4">
        <v>39520</v>
      </c>
      <c r="M2119" s="4">
        <v>39.520000000000003</v>
      </c>
      <c r="N2119" s="4">
        <v>400000</v>
      </c>
      <c r="O2119">
        <f t="shared" si="550"/>
        <v>10.121457489878543</v>
      </c>
      <c r="P2119" t="str">
        <f>IF(ISNUMBER(SEARCH("FLUAZINAN",K2119)),"Fluazinan",IF(ISNUMBER(SEARCH("CYPERMETHRIN",K2119)),"Cypermethrin",IF(ISNUMBER(SEARCH("IMAZETAPIR",K2119)),"Imazetapyr",IF(ISNUMBER(SEARCH("FIPRONIL",K2119)),"Fipronil","FIX IT"))))</f>
        <v>Cypermethrin</v>
      </c>
      <c r="Q2119" t="str">
        <f>VLOOKUP(P2119,[1]Sheet1!$A$1:$C$40,2,FALSE)</f>
        <v>Not Identified</v>
      </c>
      <c r="R2119" t="str">
        <f>VLOOKUP(P2119,[1]Sheet1!$A$1:$C$40,3,FALSE)</f>
        <v>Insecticide</v>
      </c>
    </row>
    <row r="2120" spans="1:18" ht="22" customHeight="1" x14ac:dyDescent="0.3">
      <c r="A2120" s="5">
        <v>42286</v>
      </c>
      <c r="B2120" s="12" t="str">
        <f t="shared" si="559"/>
        <v>October, 2015</v>
      </c>
      <c r="C2120" s="12" t="str">
        <f t="shared" si="560"/>
        <v>October, 2015´</v>
      </c>
      <c r="D2120" s="6" t="s">
        <v>37</v>
      </c>
      <c r="E2120" s="13" t="s">
        <v>1942</v>
      </c>
      <c r="F2120" s="6" t="s">
        <v>20</v>
      </c>
      <c r="G2120" s="6" t="s">
        <v>1407</v>
      </c>
      <c r="H2120" s="6" t="s">
        <v>1711</v>
      </c>
      <c r="I2120" s="6" t="s">
        <v>21</v>
      </c>
      <c r="J2120" s="6" t="s">
        <v>201</v>
      </c>
      <c r="K2120" s="6" t="s">
        <v>1725</v>
      </c>
      <c r="L2120" s="7">
        <v>21612</v>
      </c>
      <c r="M2120" s="7">
        <v>21.61</v>
      </c>
      <c r="N2120" s="7">
        <v>490000</v>
      </c>
      <c r="O2120">
        <f t="shared" si="550"/>
        <v>22.672589302239498</v>
      </c>
      <c r="P2120" t="str">
        <f t="shared" si="555"/>
        <v>Cyhalothrin</v>
      </c>
      <c r="Q2120" t="str">
        <f>VLOOKUP(P2120,[1]Sheet1!$A$1:$C$40,2,FALSE)</f>
        <v>Kaiso</v>
      </c>
      <c r="R2120" t="str">
        <f>VLOOKUP(P2120,[1]Sheet1!$A$1:$C$40,3,FALSE)</f>
        <v>Pesticide</v>
      </c>
    </row>
    <row r="2121" spans="1:18" ht="22" customHeight="1" x14ac:dyDescent="0.3">
      <c r="A2121" s="2">
        <v>42285</v>
      </c>
      <c r="B2121" s="12" t="str">
        <f t="shared" si="559"/>
        <v>October, 2015</v>
      </c>
      <c r="C2121" s="12" t="str">
        <f t="shared" si="560"/>
        <v>October, 2015´</v>
      </c>
      <c r="D2121" s="3" t="s">
        <v>37</v>
      </c>
      <c r="E2121" s="9" t="s">
        <v>1942</v>
      </c>
      <c r="F2121" s="4" t="s">
        <v>107</v>
      </c>
      <c r="G2121" s="3" t="s">
        <v>203</v>
      </c>
      <c r="H2121" s="3" t="s">
        <v>43</v>
      </c>
      <c r="I2121" s="3" t="s">
        <v>15</v>
      </c>
      <c r="J2121" s="3" t="s">
        <v>626</v>
      </c>
      <c r="K2121" s="3" t="s">
        <v>1760</v>
      </c>
      <c r="L2121" s="4">
        <v>104160</v>
      </c>
      <c r="M2121" s="4">
        <v>104.16</v>
      </c>
      <c r="N2121" s="4">
        <v>1207000</v>
      </c>
      <c r="O2121">
        <f t="shared" si="550"/>
        <v>11.587941628264209</v>
      </c>
      <c r="P2121" t="str">
        <f>IF(ISNUMBER(SEARCH("CIPERMET",K2121)),"Cypermethrin",IF(ISNUMBER(SEARCH("MANFIL",K2121)),"Mancozeb",IF(ISNUMBER(SEARCH("ISOPROPYLAMINE",K2121)),"Isopropylamine",IF(ISNUMBER(SEARCH("CARBENDAZIN",K2121)),"Carbendazin",IF(ISNUMBER(SEARCH("CHLORPYRIFOS",K2121)),"Chlorpyrifos","FIX IT")))))</f>
        <v>Mancozeb</v>
      </c>
      <c r="Q2121" t="str">
        <f>VLOOKUP(P2121,[1]Sheet1!$A$1:$C$40,2,FALSE)</f>
        <v>Manfill 800 WP</v>
      </c>
      <c r="R2121" t="str">
        <f>VLOOKUP(P2121,[1]Sheet1!$A$1:$C$40,3,FALSE)</f>
        <v>Fungicide</v>
      </c>
    </row>
    <row r="2122" spans="1:18" ht="22" customHeight="1" x14ac:dyDescent="0.3">
      <c r="A2122" s="5">
        <v>42285</v>
      </c>
      <c r="B2122" s="12" t="str">
        <f t="shared" si="559"/>
        <v>October, 2015</v>
      </c>
      <c r="C2122" s="12" t="str">
        <f t="shared" si="560"/>
        <v>October, 2015´</v>
      </c>
      <c r="D2122" s="6" t="s">
        <v>37</v>
      </c>
      <c r="E2122" s="13" t="s">
        <v>1942</v>
      </c>
      <c r="F2122" s="6" t="s">
        <v>20</v>
      </c>
      <c r="G2122" s="6" t="s">
        <v>579</v>
      </c>
      <c r="H2122" s="6" t="s">
        <v>28</v>
      </c>
      <c r="I2122" s="6" t="s">
        <v>21</v>
      </c>
      <c r="J2122" s="6" t="s">
        <v>29</v>
      </c>
      <c r="K2122" s="6" t="s">
        <v>1228</v>
      </c>
      <c r="L2122" s="7">
        <v>163679.99</v>
      </c>
      <c r="M2122" s="7">
        <v>163.68</v>
      </c>
      <c r="N2122" s="7">
        <v>3156000</v>
      </c>
      <c r="O2122">
        <f t="shared" si="550"/>
        <v>19.281526104687568</v>
      </c>
      <c r="P2122" t="str">
        <f t="shared" ref="P2122:P2125" si="562">IF(ISNUMBER(SEARCH("CLORPIRIFOS",K2122)),"Chlorpyrifos",IF(ISNUMBER(SEARCH("TEBUCONAZOLE",K2122)),"Tebuconazole",IF(ISNUMBER(SEARCH("ACID",K2122)),"2,4-Dichlorophenoxyacetic acid",IF(ISNUMBER(SEARCH("ACETAMIPRID",K2122)),"Acetamiprid",IF(ISNUMBER(SEARCH("NUFURON",K2122)),"Metsulfuron",IF(ISNUMBER(SEARCH("MONOISOPROPYLAMINE",K2122)),"Isopropylamine","FIX IT"))))))</f>
        <v>2,4-Dichlorophenoxyacetic acid</v>
      </c>
      <c r="Q2122" t="str">
        <f>VLOOKUP(P2122,[1]Sheet1!$A$1:$C$40,2,FALSE)</f>
        <v>2,4 D</v>
      </c>
      <c r="R2122" t="str">
        <f>VLOOKUP(P2122,[1]Sheet1!$A$1:$C$40,3,FALSE)</f>
        <v>Herbicide</v>
      </c>
    </row>
    <row r="2123" spans="1:18" ht="22" customHeight="1" x14ac:dyDescent="0.3">
      <c r="A2123" s="2">
        <v>42282</v>
      </c>
      <c r="B2123" s="12" t="str">
        <f t="shared" si="559"/>
        <v>October, 2015</v>
      </c>
      <c r="C2123" s="12" t="str">
        <f t="shared" si="560"/>
        <v>October, 2015´</v>
      </c>
      <c r="D2123" s="3" t="s">
        <v>37</v>
      </c>
      <c r="E2123" s="9" t="s">
        <v>1942</v>
      </c>
      <c r="F2123" s="3" t="s">
        <v>20</v>
      </c>
      <c r="G2123" s="3" t="s">
        <v>171</v>
      </c>
      <c r="H2123" s="3" t="s">
        <v>34</v>
      </c>
      <c r="I2123" s="3" t="s">
        <v>21</v>
      </c>
      <c r="J2123" s="3" t="s">
        <v>29</v>
      </c>
      <c r="K2123" s="3" t="s">
        <v>1761</v>
      </c>
      <c r="L2123" s="4">
        <v>91500</v>
      </c>
      <c r="M2123" s="4">
        <v>91.5</v>
      </c>
      <c r="N2123" s="4">
        <v>1565000</v>
      </c>
      <c r="O2123">
        <f t="shared" si="550"/>
        <v>17.103825136612024</v>
      </c>
      <c r="P2123" t="str">
        <f t="shared" si="562"/>
        <v>2,4-Dichlorophenoxyacetic acid</v>
      </c>
      <c r="Q2123" t="str">
        <f>VLOOKUP(P2123,[1]Sheet1!$A$1:$C$40,2,FALSE)</f>
        <v>2,4 D</v>
      </c>
      <c r="R2123" t="str">
        <f>VLOOKUP(P2123,[1]Sheet1!$A$1:$C$40,3,FALSE)</f>
        <v>Herbicide</v>
      </c>
    </row>
    <row r="2124" spans="1:18" ht="22" customHeight="1" x14ac:dyDescent="0.3">
      <c r="A2124" s="5">
        <v>42282</v>
      </c>
      <c r="B2124" s="12" t="str">
        <f t="shared" si="559"/>
        <v>October, 2015</v>
      </c>
      <c r="C2124" s="12" t="str">
        <f t="shared" si="560"/>
        <v>October, 2015´</v>
      </c>
      <c r="D2124" s="6" t="s">
        <v>37</v>
      </c>
      <c r="E2124" s="13" t="s">
        <v>1942</v>
      </c>
      <c r="F2124" s="6" t="s">
        <v>20</v>
      </c>
      <c r="G2124" s="6" t="s">
        <v>171</v>
      </c>
      <c r="H2124" s="6" t="s">
        <v>34</v>
      </c>
      <c r="I2124" s="6" t="s">
        <v>21</v>
      </c>
      <c r="J2124" s="6" t="s">
        <v>29</v>
      </c>
      <c r="K2124" s="6" t="s">
        <v>1212</v>
      </c>
      <c r="L2124" s="7">
        <v>91500</v>
      </c>
      <c r="M2124" s="7">
        <v>91.5</v>
      </c>
      <c r="N2124" s="7">
        <v>1565000</v>
      </c>
      <c r="O2124">
        <f t="shared" si="550"/>
        <v>17.103825136612024</v>
      </c>
      <c r="P2124" t="str">
        <f t="shared" si="562"/>
        <v>2,4-Dichlorophenoxyacetic acid</v>
      </c>
      <c r="Q2124" t="str">
        <f>VLOOKUP(P2124,[1]Sheet1!$A$1:$C$40,2,FALSE)</f>
        <v>2,4 D</v>
      </c>
      <c r="R2124" t="str">
        <f>VLOOKUP(P2124,[1]Sheet1!$A$1:$C$40,3,FALSE)</f>
        <v>Herbicide</v>
      </c>
    </row>
    <row r="2125" spans="1:18" ht="22" customHeight="1" x14ac:dyDescent="0.3">
      <c r="A2125" s="2">
        <v>42278</v>
      </c>
      <c r="B2125" s="12" t="str">
        <f t="shared" si="559"/>
        <v>October, 2015</v>
      </c>
      <c r="C2125" s="12" t="str">
        <f t="shared" si="560"/>
        <v>October, 2015´</v>
      </c>
      <c r="D2125" s="3" t="s">
        <v>37</v>
      </c>
      <c r="E2125" s="9" t="s">
        <v>1942</v>
      </c>
      <c r="F2125" s="3" t="s">
        <v>20</v>
      </c>
      <c r="G2125" s="3" t="s">
        <v>1642</v>
      </c>
      <c r="H2125" s="3" t="s">
        <v>1095</v>
      </c>
      <c r="I2125" s="3" t="s">
        <v>21</v>
      </c>
      <c r="J2125" s="3" t="s">
        <v>560</v>
      </c>
      <c r="K2125" s="3" t="s">
        <v>1762</v>
      </c>
      <c r="L2125" s="4">
        <v>17500</v>
      </c>
      <c r="M2125" s="4">
        <v>17.5</v>
      </c>
      <c r="N2125" s="4">
        <v>1162000</v>
      </c>
      <c r="O2125">
        <f t="shared" si="550"/>
        <v>66.400000000000006</v>
      </c>
      <c r="P2125" t="str">
        <f t="shared" si="562"/>
        <v>2,4-Dichlorophenoxyacetic acid</v>
      </c>
      <c r="Q2125" t="str">
        <f>VLOOKUP(P2125,[1]Sheet1!$A$1:$C$40,2,FALSE)</f>
        <v>2,4 D</v>
      </c>
      <c r="R2125" t="str">
        <f>VLOOKUP(P2125,[1]Sheet1!$A$1:$C$40,3,FALSE)</f>
        <v>Herbicide</v>
      </c>
    </row>
    <row r="2126" spans="1:18" ht="22" customHeight="1" x14ac:dyDescent="0.3">
      <c r="A2126" s="5">
        <v>42275</v>
      </c>
      <c r="B2126" s="12" t="str">
        <f t="shared" si="559"/>
        <v>September, 2015</v>
      </c>
      <c r="C2126" s="12" t="str">
        <f t="shared" si="560"/>
        <v>September, 2015´</v>
      </c>
      <c r="D2126" s="6" t="s">
        <v>37</v>
      </c>
      <c r="E2126" s="13" t="s">
        <v>1942</v>
      </c>
      <c r="F2126" s="6" t="s">
        <v>20</v>
      </c>
      <c r="G2126" s="6" t="s">
        <v>171</v>
      </c>
      <c r="H2126" s="6" t="s">
        <v>34</v>
      </c>
      <c r="I2126" s="6" t="s">
        <v>21</v>
      </c>
      <c r="J2126" s="6" t="s">
        <v>22</v>
      </c>
      <c r="K2126" s="6" t="s">
        <v>1763</v>
      </c>
      <c r="L2126" s="7">
        <v>61680</v>
      </c>
      <c r="M2126" s="7">
        <v>61.68</v>
      </c>
      <c r="N2126" s="7">
        <v>5322000</v>
      </c>
      <c r="O2126">
        <f t="shared" si="550"/>
        <v>86.284046692607006</v>
      </c>
      <c r="P2126" t="str">
        <f t="shared" si="555"/>
        <v>Picloram</v>
      </c>
      <c r="Q2126" t="str">
        <f>VLOOKUP(P2126,[1]Sheet1!$A$1:$C$40,2,FALSE)</f>
        <v>Not Identified</v>
      </c>
      <c r="R2126" t="str">
        <f>VLOOKUP(P2126,[1]Sheet1!$A$1:$C$40,3,FALSE)</f>
        <v>Herbicide</v>
      </c>
    </row>
    <row r="2127" spans="1:18" ht="22" customHeight="1" x14ac:dyDescent="0.3">
      <c r="A2127" s="2">
        <v>42275</v>
      </c>
      <c r="B2127" s="12" t="str">
        <f t="shared" si="559"/>
        <v>September, 2015</v>
      </c>
      <c r="C2127" s="12" t="str">
        <f t="shared" si="560"/>
        <v>September, 2015´</v>
      </c>
      <c r="D2127" s="3" t="s">
        <v>37</v>
      </c>
      <c r="E2127" s="9" t="s">
        <v>1942</v>
      </c>
      <c r="F2127" s="3" t="s">
        <v>20</v>
      </c>
      <c r="G2127" s="3" t="s">
        <v>171</v>
      </c>
      <c r="H2127" s="3" t="s">
        <v>34</v>
      </c>
      <c r="I2127" s="3" t="s">
        <v>21</v>
      </c>
      <c r="J2127" s="3" t="s">
        <v>22</v>
      </c>
      <c r="K2127" s="3" t="s">
        <v>1764</v>
      </c>
      <c r="L2127" s="4">
        <v>40320</v>
      </c>
      <c r="M2127" s="4">
        <v>40.32</v>
      </c>
      <c r="N2127" s="4">
        <v>3479000</v>
      </c>
      <c r="O2127">
        <f t="shared" si="550"/>
        <v>86.284722222222229</v>
      </c>
      <c r="P2127" t="str">
        <f t="shared" si="555"/>
        <v>Picloram</v>
      </c>
      <c r="Q2127" t="str">
        <f>VLOOKUP(P2127,[1]Sheet1!$A$1:$C$40,2,FALSE)</f>
        <v>Not Identified</v>
      </c>
      <c r="R2127" t="str">
        <f>VLOOKUP(P2127,[1]Sheet1!$A$1:$C$40,3,FALSE)</f>
        <v>Herbicide</v>
      </c>
    </row>
    <row r="2128" spans="1:18" ht="22" customHeight="1" x14ac:dyDescent="0.3">
      <c r="A2128" s="5">
        <v>42275</v>
      </c>
      <c r="B2128" s="12" t="str">
        <f t="shared" si="559"/>
        <v>September, 2015</v>
      </c>
      <c r="C2128" s="12" t="str">
        <f t="shared" si="560"/>
        <v>September, 2015´</v>
      </c>
      <c r="D2128" s="6" t="s">
        <v>37</v>
      </c>
      <c r="E2128" s="13" t="s">
        <v>1942</v>
      </c>
      <c r="F2128" s="6" t="s">
        <v>20</v>
      </c>
      <c r="G2128" s="6" t="s">
        <v>38</v>
      </c>
      <c r="H2128" s="6" t="s">
        <v>43</v>
      </c>
      <c r="I2128" s="6" t="s">
        <v>21</v>
      </c>
      <c r="J2128" s="6" t="s">
        <v>201</v>
      </c>
      <c r="K2128" s="6" t="s">
        <v>1765</v>
      </c>
      <c r="L2128" s="7">
        <v>20710</v>
      </c>
      <c r="M2128" s="7">
        <v>20.71</v>
      </c>
      <c r="N2128" s="7">
        <v>455000</v>
      </c>
      <c r="O2128">
        <f t="shared" si="550"/>
        <v>21.970062771607918</v>
      </c>
      <c r="P2128" s="11" t="s">
        <v>1913</v>
      </c>
      <c r="Q2128" t="str">
        <f>VLOOKUP(P2128,[1]Sheet1!$A$1:$C$40,2,FALSE)</f>
        <v>Kaiso</v>
      </c>
      <c r="R2128" t="str">
        <f>VLOOKUP(P2128,[1]Sheet1!$A$1:$C$40,3,FALSE)</f>
        <v>Pesticide</v>
      </c>
    </row>
    <row r="2129" spans="1:18" ht="22" customHeight="1" x14ac:dyDescent="0.3">
      <c r="A2129" s="2">
        <v>42274</v>
      </c>
      <c r="B2129" s="12" t="str">
        <f t="shared" si="559"/>
        <v>September, 2015</v>
      </c>
      <c r="C2129" s="12" t="str">
        <f t="shared" si="560"/>
        <v>September, 2015´</v>
      </c>
      <c r="D2129" s="3" t="s">
        <v>37</v>
      </c>
      <c r="E2129" s="9" t="s">
        <v>1942</v>
      </c>
      <c r="F2129" s="3" t="s">
        <v>20</v>
      </c>
      <c r="G2129" s="3" t="s">
        <v>1160</v>
      </c>
      <c r="H2129" s="3" t="s">
        <v>14</v>
      </c>
      <c r="I2129" s="3" t="s">
        <v>21</v>
      </c>
      <c r="J2129" s="3" t="s">
        <v>31</v>
      </c>
      <c r="K2129" s="3" t="s">
        <v>1766</v>
      </c>
      <c r="L2129" s="4">
        <v>30240</v>
      </c>
      <c r="M2129" s="4">
        <v>30.24</v>
      </c>
      <c r="N2129" s="4">
        <v>438000</v>
      </c>
      <c r="O2129">
        <f t="shared" si="550"/>
        <v>14.484126984126984</v>
      </c>
      <c r="P2129" t="str">
        <f t="shared" si="555"/>
        <v>Flutriafol</v>
      </c>
      <c r="Q2129" t="str">
        <f>VLOOKUP(P2129,[1]Sheet1!$A$1:$C$40,2,FALSE)</f>
        <v>Intake</v>
      </c>
      <c r="R2129" t="str">
        <f>VLOOKUP(P2129,[1]Sheet1!$A$1:$C$40,3,FALSE)</f>
        <v>Fungicide</v>
      </c>
    </row>
    <row r="2130" spans="1:18" ht="22" customHeight="1" x14ac:dyDescent="0.3">
      <c r="A2130" s="5">
        <v>42271</v>
      </c>
      <c r="B2130" s="12" t="str">
        <f t="shared" si="559"/>
        <v>September, 2015</v>
      </c>
      <c r="C2130" s="12" t="str">
        <f t="shared" si="560"/>
        <v>September, 2015´</v>
      </c>
      <c r="D2130" s="6" t="s">
        <v>37</v>
      </c>
      <c r="E2130" s="13" t="s">
        <v>1942</v>
      </c>
      <c r="F2130" s="6" t="s">
        <v>20</v>
      </c>
      <c r="G2130" s="6" t="s">
        <v>579</v>
      </c>
      <c r="H2130" s="6" t="s">
        <v>28</v>
      </c>
      <c r="I2130" s="6" t="s">
        <v>21</v>
      </c>
      <c r="J2130" s="6" t="s">
        <v>29</v>
      </c>
      <c r="K2130" s="6" t="s">
        <v>1767</v>
      </c>
      <c r="L2130" s="7">
        <v>122760</v>
      </c>
      <c r="M2130" s="7">
        <v>122.76</v>
      </c>
      <c r="N2130" s="7">
        <v>2255000</v>
      </c>
      <c r="O2130">
        <f t="shared" si="550"/>
        <v>18.369175627240143</v>
      </c>
      <c r="P2130" t="str">
        <f t="shared" ref="P2130:P2136" si="563">IF(ISNUMBER(SEARCH("CLORPIRIFOS",K2130)),"Chlorpyrifos",IF(ISNUMBER(SEARCH("TEBUCONAZOLE",K2130)),"Tebuconazole",IF(ISNUMBER(SEARCH("ACID",K2130)),"2,4-Dichlorophenoxyacetic acid",IF(ISNUMBER(SEARCH("ACETAMIPRID",K2130)),"Acetamiprid",IF(ISNUMBER(SEARCH("NUFURON",K2130)),"Metsulfuron",IF(ISNUMBER(SEARCH("MONOISOPROPYLAMINE",K2130)),"Isopropylamine","FIX IT"))))))</f>
        <v>2,4-Dichlorophenoxyacetic acid</v>
      </c>
      <c r="Q2130" t="str">
        <f>VLOOKUP(P2130,[1]Sheet1!$A$1:$C$40,2,FALSE)</f>
        <v>2,4 D</v>
      </c>
      <c r="R2130" t="str">
        <f>VLOOKUP(P2130,[1]Sheet1!$A$1:$C$40,3,FALSE)</f>
        <v>Herbicide</v>
      </c>
    </row>
    <row r="2131" spans="1:18" ht="22" customHeight="1" x14ac:dyDescent="0.3">
      <c r="A2131" s="2">
        <v>42271</v>
      </c>
      <c r="B2131" s="12" t="str">
        <f t="shared" si="559"/>
        <v>September, 2015</v>
      </c>
      <c r="C2131" s="12" t="str">
        <f t="shared" si="560"/>
        <v>September, 2015´</v>
      </c>
      <c r="D2131" s="3" t="s">
        <v>37</v>
      </c>
      <c r="E2131" s="9" t="s">
        <v>1942</v>
      </c>
      <c r="F2131" s="4" t="s">
        <v>107</v>
      </c>
      <c r="G2131" s="3" t="s">
        <v>1556</v>
      </c>
      <c r="H2131" s="3" t="s">
        <v>43</v>
      </c>
      <c r="I2131" s="3" t="s">
        <v>15</v>
      </c>
      <c r="J2131" s="3" t="s">
        <v>1557</v>
      </c>
      <c r="K2131" s="3" t="s">
        <v>1609</v>
      </c>
      <c r="L2131" s="4">
        <v>19600</v>
      </c>
      <c r="M2131" s="4">
        <v>19.600000000000001</v>
      </c>
      <c r="N2131" s="4">
        <v>171000</v>
      </c>
      <c r="O2131">
        <f t="shared" si="550"/>
        <v>8.7244897959183678</v>
      </c>
      <c r="P2131" t="s">
        <v>1915</v>
      </c>
      <c r="Q2131" t="str">
        <f>VLOOKUP(P2131,[1]Sheet1!$A$1:$C$40,2,FALSE)</f>
        <v>Not Identified</v>
      </c>
      <c r="R2131" t="str">
        <f>VLOOKUP(P2131,[1]Sheet1!$A$1:$C$40,3,FALSE)</f>
        <v>General Chemical</v>
      </c>
    </row>
    <row r="2132" spans="1:18" ht="22" customHeight="1" x14ac:dyDescent="0.3">
      <c r="A2132" s="5">
        <v>42271</v>
      </c>
      <c r="B2132" s="12" t="str">
        <f t="shared" si="559"/>
        <v>September, 2015</v>
      </c>
      <c r="C2132" s="12" t="str">
        <f t="shared" si="560"/>
        <v>September, 2015´</v>
      </c>
      <c r="D2132" s="6" t="s">
        <v>37</v>
      </c>
      <c r="E2132" s="13" t="s">
        <v>1942</v>
      </c>
      <c r="F2132" s="6" t="s">
        <v>20</v>
      </c>
      <c r="G2132" s="6" t="s">
        <v>579</v>
      </c>
      <c r="H2132" s="6" t="s">
        <v>28</v>
      </c>
      <c r="I2132" s="6" t="s">
        <v>21</v>
      </c>
      <c r="J2132" s="6" t="s">
        <v>29</v>
      </c>
      <c r="K2132" s="6" t="s">
        <v>1768</v>
      </c>
      <c r="L2132" s="7">
        <v>122760</v>
      </c>
      <c r="M2132" s="7">
        <v>122.76</v>
      </c>
      <c r="N2132" s="7">
        <v>2255000</v>
      </c>
      <c r="O2132">
        <f t="shared" si="550"/>
        <v>18.369175627240143</v>
      </c>
      <c r="P2132" t="str">
        <f t="shared" si="563"/>
        <v>2,4-Dichlorophenoxyacetic acid</v>
      </c>
      <c r="Q2132" t="str">
        <f>VLOOKUP(P2132,[1]Sheet1!$A$1:$C$40,2,FALSE)</f>
        <v>2,4 D</v>
      </c>
      <c r="R2132" t="str">
        <f>VLOOKUP(P2132,[1]Sheet1!$A$1:$C$40,3,FALSE)</f>
        <v>Herbicide</v>
      </c>
    </row>
    <row r="2133" spans="1:18" ht="22" customHeight="1" x14ac:dyDescent="0.3">
      <c r="A2133" s="2">
        <v>42271</v>
      </c>
      <c r="B2133" s="12" t="str">
        <f t="shared" si="559"/>
        <v>September, 2015</v>
      </c>
      <c r="C2133" s="12" t="str">
        <f t="shared" si="560"/>
        <v>September, 2015´</v>
      </c>
      <c r="D2133" s="3" t="s">
        <v>37</v>
      </c>
      <c r="E2133" s="9" t="s">
        <v>1942</v>
      </c>
      <c r="F2133" s="4" t="s">
        <v>107</v>
      </c>
      <c r="G2133" s="3" t="s">
        <v>203</v>
      </c>
      <c r="H2133" s="3" t="s">
        <v>43</v>
      </c>
      <c r="I2133" s="3" t="s">
        <v>15</v>
      </c>
      <c r="J2133" s="3" t="s">
        <v>626</v>
      </c>
      <c r="K2133" s="3" t="s">
        <v>1769</v>
      </c>
      <c r="L2133" s="4">
        <v>8280</v>
      </c>
      <c r="M2133" s="4">
        <v>8.2799999999999994</v>
      </c>
      <c r="N2133" s="4">
        <v>105000</v>
      </c>
      <c r="O2133">
        <f t="shared" si="550"/>
        <v>12.681159420289855</v>
      </c>
      <c r="P2133" t="str">
        <f>IF(ISNUMBER(SEARCH("CIPERMET",K2133)),"Cypermethrin",IF(ISNUMBER(SEARCH("MANFIL",K2133)),"Mancozeb",IF(ISNUMBER(SEARCH("ISOPROPYLAMINE",K2133)),"Isopropylamine",IF(ISNUMBER(SEARCH("CARBENDAZIN",K2133)),"Carbendazin",IF(ISNUMBER(SEARCH("CHLORPYRIFOS",K2133)),"Chlorpyrifos","FIX IT")))))</f>
        <v>Mancozeb</v>
      </c>
      <c r="Q2133" t="str">
        <f>VLOOKUP(P2133,[1]Sheet1!$A$1:$C$40,2,FALSE)</f>
        <v>Manfill 800 WP</v>
      </c>
      <c r="R2133" t="str">
        <f>VLOOKUP(P2133,[1]Sheet1!$A$1:$C$40,3,FALSE)</f>
        <v>Fungicide</v>
      </c>
    </row>
    <row r="2134" spans="1:18" ht="22" customHeight="1" x14ac:dyDescent="0.3">
      <c r="A2134" s="5">
        <v>42271</v>
      </c>
      <c r="B2134" s="12" t="str">
        <f t="shared" si="559"/>
        <v>September, 2015</v>
      </c>
      <c r="C2134" s="12" t="str">
        <f t="shared" si="560"/>
        <v>September, 2015´</v>
      </c>
      <c r="D2134" s="6" t="s">
        <v>37</v>
      </c>
      <c r="E2134" s="13" t="s">
        <v>1942</v>
      </c>
      <c r="F2134" s="7" t="s">
        <v>107</v>
      </c>
      <c r="G2134" s="6" t="s">
        <v>1556</v>
      </c>
      <c r="H2134" s="6" t="s">
        <v>43</v>
      </c>
      <c r="I2134" s="6" t="s">
        <v>15</v>
      </c>
      <c r="J2134" s="6" t="s">
        <v>1557</v>
      </c>
      <c r="K2134" s="6" t="s">
        <v>1610</v>
      </c>
      <c r="L2134" s="7">
        <v>39200</v>
      </c>
      <c r="M2134" s="7">
        <v>39.200000000000003</v>
      </c>
      <c r="N2134" s="7">
        <v>342000</v>
      </c>
      <c r="O2134">
        <f t="shared" si="550"/>
        <v>8.7244897959183678</v>
      </c>
      <c r="P2134" t="s">
        <v>1915</v>
      </c>
      <c r="Q2134" t="str">
        <f>VLOOKUP(P2134,[1]Sheet1!$A$1:$C$40,2,FALSE)</f>
        <v>Not Identified</v>
      </c>
      <c r="R2134" t="str">
        <f>VLOOKUP(P2134,[1]Sheet1!$A$1:$C$40,3,FALSE)</f>
        <v>General Chemical</v>
      </c>
    </row>
    <row r="2135" spans="1:18" ht="22" customHeight="1" x14ac:dyDescent="0.3">
      <c r="A2135" s="2">
        <v>42270</v>
      </c>
      <c r="B2135" s="12" t="str">
        <f t="shared" si="559"/>
        <v>September, 2015</v>
      </c>
      <c r="C2135" s="12" t="str">
        <f t="shared" si="560"/>
        <v>September, 2015´</v>
      </c>
      <c r="D2135" s="3" t="s">
        <v>37</v>
      </c>
      <c r="E2135" s="9" t="s">
        <v>1942</v>
      </c>
      <c r="F2135" s="3" t="s">
        <v>20</v>
      </c>
      <c r="G2135" s="3" t="s">
        <v>449</v>
      </c>
      <c r="H2135" s="3" t="s">
        <v>73</v>
      </c>
      <c r="I2135" s="3" t="s">
        <v>21</v>
      </c>
      <c r="J2135" s="3" t="s">
        <v>102</v>
      </c>
      <c r="K2135" s="3" t="s">
        <v>1770</v>
      </c>
      <c r="L2135" s="4">
        <v>101463</v>
      </c>
      <c r="M2135" s="4">
        <v>101.46</v>
      </c>
      <c r="N2135" s="4">
        <v>352000</v>
      </c>
      <c r="O2135">
        <f t="shared" si="550"/>
        <v>3.4692449464336752</v>
      </c>
      <c r="P2135" t="str">
        <f t="shared" si="563"/>
        <v>Isopropylamine</v>
      </c>
      <c r="Q2135" t="str">
        <f>VLOOKUP(P2135,[1]Sheet1!$A$1:$C$40,2,FALSE)</f>
        <v>Not Identified</v>
      </c>
      <c r="R2135" t="str">
        <f>VLOOKUP(P2135,[1]Sheet1!$A$1:$C$40,3,FALSE)</f>
        <v>General Chemical</v>
      </c>
    </row>
    <row r="2136" spans="1:18" ht="22" customHeight="1" x14ac:dyDescent="0.3">
      <c r="A2136" s="5">
        <v>42270</v>
      </c>
      <c r="B2136" s="12" t="str">
        <f t="shared" si="559"/>
        <v>September, 2015</v>
      </c>
      <c r="C2136" s="12" t="str">
        <f t="shared" si="560"/>
        <v>September, 2015´</v>
      </c>
      <c r="D2136" s="6" t="s">
        <v>37</v>
      </c>
      <c r="E2136" s="13" t="s">
        <v>1942</v>
      </c>
      <c r="F2136" s="6" t="s">
        <v>20</v>
      </c>
      <c r="G2136" s="6" t="s">
        <v>449</v>
      </c>
      <c r="H2136" s="6" t="s">
        <v>73</v>
      </c>
      <c r="I2136" s="6" t="s">
        <v>21</v>
      </c>
      <c r="J2136" s="6" t="s">
        <v>82</v>
      </c>
      <c r="K2136" s="6" t="s">
        <v>1771</v>
      </c>
      <c r="L2136" s="7">
        <v>43479</v>
      </c>
      <c r="M2136" s="7">
        <v>43.48</v>
      </c>
      <c r="N2136" s="7">
        <v>138000</v>
      </c>
      <c r="O2136">
        <f t="shared" si="550"/>
        <v>3.1739460429172706</v>
      </c>
      <c r="P2136" t="str">
        <f t="shared" si="563"/>
        <v>Isopropylamine</v>
      </c>
      <c r="Q2136" t="str">
        <f>VLOOKUP(P2136,[1]Sheet1!$A$1:$C$40,2,FALSE)</f>
        <v>Not Identified</v>
      </c>
      <c r="R2136" t="str">
        <f>VLOOKUP(P2136,[1]Sheet1!$A$1:$C$40,3,FALSE)</f>
        <v>General Chemical</v>
      </c>
    </row>
    <row r="2137" spans="1:18" ht="22" customHeight="1" x14ac:dyDescent="0.3">
      <c r="A2137" s="2">
        <v>42269</v>
      </c>
      <c r="B2137" s="12" t="str">
        <f t="shared" si="559"/>
        <v>September, 2015</v>
      </c>
      <c r="C2137" s="12" t="str">
        <f t="shared" si="560"/>
        <v>September, 2015´</v>
      </c>
      <c r="D2137" s="3" t="s">
        <v>37</v>
      </c>
      <c r="E2137" s="9" t="s">
        <v>1942</v>
      </c>
      <c r="F2137" s="3" t="s">
        <v>20</v>
      </c>
      <c r="G2137" s="3" t="s">
        <v>171</v>
      </c>
      <c r="H2137" s="3" t="s">
        <v>34</v>
      </c>
      <c r="I2137" s="3" t="s">
        <v>21</v>
      </c>
      <c r="J2137" s="3" t="s">
        <v>22</v>
      </c>
      <c r="K2137" s="3" t="s">
        <v>1772</v>
      </c>
      <c r="L2137" s="4">
        <v>61680</v>
      </c>
      <c r="M2137" s="4">
        <v>61.68</v>
      </c>
      <c r="N2137" s="4">
        <v>5322000</v>
      </c>
      <c r="O2137">
        <f t="shared" si="550"/>
        <v>86.284046692607006</v>
      </c>
      <c r="P2137" t="str">
        <f t="shared" si="555"/>
        <v>Picloram</v>
      </c>
      <c r="Q2137" t="str">
        <f>VLOOKUP(P2137,[1]Sheet1!$A$1:$C$40,2,FALSE)</f>
        <v>Not Identified</v>
      </c>
      <c r="R2137" t="str">
        <f>VLOOKUP(P2137,[1]Sheet1!$A$1:$C$40,3,FALSE)</f>
        <v>Herbicide</v>
      </c>
    </row>
    <row r="2138" spans="1:18" ht="22" customHeight="1" x14ac:dyDescent="0.3">
      <c r="A2138" s="5">
        <v>42267</v>
      </c>
      <c r="B2138" s="12" t="str">
        <f t="shared" si="559"/>
        <v>September, 2015</v>
      </c>
      <c r="C2138" s="12" t="str">
        <f t="shared" si="560"/>
        <v>September, 2015´</v>
      </c>
      <c r="D2138" s="6" t="s">
        <v>37</v>
      </c>
      <c r="E2138" s="13" t="s">
        <v>1942</v>
      </c>
      <c r="F2138" s="6" t="s">
        <v>20</v>
      </c>
      <c r="G2138" s="6" t="s">
        <v>1655</v>
      </c>
      <c r="H2138" s="6" t="s">
        <v>14</v>
      </c>
      <c r="I2138" s="6" t="s">
        <v>21</v>
      </c>
      <c r="J2138" s="6" t="s">
        <v>643</v>
      </c>
      <c r="K2138" s="9" t="s">
        <v>1773</v>
      </c>
      <c r="L2138" s="7">
        <v>47376</v>
      </c>
      <c r="M2138" s="7">
        <v>47.38</v>
      </c>
      <c r="N2138" s="7">
        <v>402000</v>
      </c>
      <c r="O2138">
        <f t="shared" ref="O2138:O2200" si="564">N2138/L2138</f>
        <v>8.4853090172239103</v>
      </c>
      <c r="P2138" s="11" t="s">
        <v>1926</v>
      </c>
      <c r="Q2138" t="str">
        <f>VLOOKUP(P2138,[1]Sheet1!$A$1:$C$40,2,FALSE)</f>
        <v>Not Identified</v>
      </c>
      <c r="R2138" t="str">
        <f>VLOOKUP(P2138,[1]Sheet1!$A$1:$C$40,3,FALSE)</f>
        <v>Insecticide</v>
      </c>
    </row>
    <row r="2139" spans="1:18" ht="22" customHeight="1" x14ac:dyDescent="0.3">
      <c r="A2139" s="2">
        <v>42267</v>
      </c>
      <c r="B2139" s="12" t="str">
        <f t="shared" si="559"/>
        <v>September, 2015</v>
      </c>
      <c r="C2139" s="12" t="str">
        <f t="shared" si="560"/>
        <v>September, 2015´</v>
      </c>
      <c r="D2139" s="3" t="s">
        <v>37</v>
      </c>
      <c r="E2139" s="9" t="s">
        <v>1942</v>
      </c>
      <c r="F2139" s="3" t="s">
        <v>20</v>
      </c>
      <c r="G2139" s="3" t="s">
        <v>1655</v>
      </c>
      <c r="H2139" s="3" t="s">
        <v>14</v>
      </c>
      <c r="I2139" s="3" t="s">
        <v>21</v>
      </c>
      <c r="J2139" s="3" t="s">
        <v>326</v>
      </c>
      <c r="K2139" s="3" t="s">
        <v>1774</v>
      </c>
      <c r="L2139" s="4">
        <v>4640</v>
      </c>
      <c r="M2139" s="4">
        <v>4.6399999999999997</v>
      </c>
      <c r="N2139" s="4">
        <v>48700</v>
      </c>
      <c r="O2139">
        <f t="shared" si="564"/>
        <v>10.495689655172415</v>
      </c>
      <c r="P2139" t="str">
        <f t="shared" ref="P2139" si="565">IF(ISNUMBER(SEARCH("XYLENE",K2139)),"Xylene",IF(ISNUMBER(SEARCH("PARAQUAT",K2139)),"Paraquat",IF(ISNUMBER(SEARCH("LUFENURON",K2139)),"Lufenuron",IF(ISNUMBER(SEARCH("CLETHODIM",K2139)),"Clethodim",IF(ISNUMBER(SEARCH("ABAMECTIN",K2139)),"Abamectin")))))</f>
        <v>Abamectin</v>
      </c>
      <c r="Q2139" t="str">
        <f>VLOOKUP(P2139,[1]Sheet1!$A$1:$C$40,2,FALSE)</f>
        <v>Not Identified</v>
      </c>
      <c r="R2139" t="str">
        <f>VLOOKUP(P2139,[1]Sheet1!$A$1:$C$40,3,FALSE)</f>
        <v>Insecticide</v>
      </c>
    </row>
    <row r="2140" spans="1:18" ht="22" customHeight="1" x14ac:dyDescent="0.3">
      <c r="A2140" s="5">
        <v>42266</v>
      </c>
      <c r="B2140" s="12" t="str">
        <f t="shared" si="559"/>
        <v>September, 2015</v>
      </c>
      <c r="C2140" s="12" t="str">
        <f t="shared" si="560"/>
        <v>September, 2015´</v>
      </c>
      <c r="D2140" s="6" t="s">
        <v>37</v>
      </c>
      <c r="E2140" s="13" t="s">
        <v>1942</v>
      </c>
      <c r="F2140" s="6" t="s">
        <v>20</v>
      </c>
      <c r="G2140" s="6" t="s">
        <v>449</v>
      </c>
      <c r="H2140" s="6" t="s">
        <v>73</v>
      </c>
      <c r="I2140" s="6" t="s">
        <v>21</v>
      </c>
      <c r="J2140" s="6" t="s">
        <v>102</v>
      </c>
      <c r="K2140" s="6" t="s">
        <v>1775</v>
      </c>
      <c r="L2140" s="7">
        <v>14469</v>
      </c>
      <c r="M2140" s="7">
        <v>14.47</v>
      </c>
      <c r="N2140" s="7">
        <v>50200</v>
      </c>
      <c r="O2140">
        <f t="shared" si="564"/>
        <v>3.4694864883544128</v>
      </c>
      <c r="P2140" t="str">
        <f t="shared" ref="P2140:P2161" si="566">IF(ISNUMBER(SEARCH("CLORPIRIFOS",K2140)),"Chlorpyrifos",IF(ISNUMBER(SEARCH("TEBUCONAZOLE",K2140)),"Tebuconazole",IF(ISNUMBER(SEARCH("ACID",K2140)),"2,4-Dichlorophenoxyacetic acid",IF(ISNUMBER(SEARCH("ACETAMIPRID",K2140)),"Acetamiprid",IF(ISNUMBER(SEARCH("NUFURON",K2140)),"Metsulfuron",IF(ISNUMBER(SEARCH("MONOISOPROPYLAMINE",K2140)),"Isopropylamine","FIX IT"))))))</f>
        <v>Isopropylamine</v>
      </c>
      <c r="Q2140" t="str">
        <f>VLOOKUP(P2140,[1]Sheet1!$A$1:$C$40,2,FALSE)</f>
        <v>Not Identified</v>
      </c>
      <c r="R2140" t="str">
        <f>VLOOKUP(P2140,[1]Sheet1!$A$1:$C$40,3,FALSE)</f>
        <v>General Chemical</v>
      </c>
    </row>
    <row r="2141" spans="1:18" ht="22" customHeight="1" x14ac:dyDescent="0.3">
      <c r="A2141" s="2">
        <v>42264</v>
      </c>
      <c r="B2141" s="12" t="str">
        <f t="shared" si="559"/>
        <v>September, 2015</v>
      </c>
      <c r="C2141" s="12" t="str">
        <f t="shared" si="560"/>
        <v>September, 2015´</v>
      </c>
      <c r="D2141" s="3" t="s">
        <v>37</v>
      </c>
      <c r="E2141" s="9" t="s">
        <v>1942</v>
      </c>
      <c r="F2141" s="4" t="s">
        <v>107</v>
      </c>
      <c r="G2141" s="3" t="s">
        <v>1050</v>
      </c>
      <c r="H2141" s="3" t="s">
        <v>14</v>
      </c>
      <c r="I2141" s="3" t="s">
        <v>15</v>
      </c>
      <c r="J2141" s="3" t="s">
        <v>18</v>
      </c>
      <c r="K2141" s="3" t="s">
        <v>1776</v>
      </c>
      <c r="L2141" s="4">
        <v>28980</v>
      </c>
      <c r="M2141" s="4">
        <v>28.98</v>
      </c>
      <c r="N2141" s="4">
        <v>158000</v>
      </c>
      <c r="O2141">
        <f t="shared" si="564"/>
        <v>5.4520358868184955</v>
      </c>
      <c r="P2141" s="11" t="str">
        <f>IF(ISNUMBER(SEARCH("NUFOSATE",K2141)),"Glyphosate",IF(ISNUMBER(SEARCH("HALOXYFOP",K2141)),"Haloxyfop - P",IF(ISNUMBER(SEARCH("AZOXYSTROBIN",K2141)),"Azoxystrobin",IF(ISNUMBER(SEARCH("ETHEPHON",K2141)),"Ethephon",IF(ISNUMBER(SEARCH("KROMO",K2141)),"Clorimuron",IF(ISNUMBER(SEARCH("MAESTRO",K2141)),"3,5-dibromo-4-hydroxybenzonitrile",))))))</f>
        <v>Clorimuron</v>
      </c>
      <c r="Q2141" t="str">
        <f>VLOOKUP(P2141,[1]Sheet1!$A$1:$C$40,2,FALSE)</f>
        <v>Kromo</v>
      </c>
      <c r="R2141" t="str">
        <f>VLOOKUP(P2141,[1]Sheet1!$A$1:$C$40,3,FALSE)</f>
        <v>Herbicide</v>
      </c>
    </row>
    <row r="2142" spans="1:18" ht="22" customHeight="1" x14ac:dyDescent="0.3">
      <c r="A2142" s="5">
        <v>42264</v>
      </c>
      <c r="B2142" s="12" t="str">
        <f t="shared" si="559"/>
        <v>September, 2015</v>
      </c>
      <c r="C2142" s="12" t="str">
        <f t="shared" si="560"/>
        <v>September, 2015´</v>
      </c>
      <c r="D2142" s="6" t="s">
        <v>37</v>
      </c>
      <c r="E2142" s="13" t="s">
        <v>1942</v>
      </c>
      <c r="F2142" s="6" t="s">
        <v>20</v>
      </c>
      <c r="G2142" s="6" t="s">
        <v>80</v>
      </c>
      <c r="H2142" s="6" t="s">
        <v>81</v>
      </c>
      <c r="I2142" s="6" t="s">
        <v>21</v>
      </c>
      <c r="J2142" s="6" t="s">
        <v>137</v>
      </c>
      <c r="K2142" s="6" t="s">
        <v>1777</v>
      </c>
      <c r="L2142" s="7">
        <v>110720</v>
      </c>
      <c r="M2142" s="7">
        <v>110.72</v>
      </c>
      <c r="N2142" s="7">
        <v>319000</v>
      </c>
      <c r="O2142">
        <f t="shared" si="564"/>
        <v>2.8811416184971099</v>
      </c>
      <c r="P2142" t="str">
        <f t="shared" ref="P2142" si="567">IF(ISNUMBER(SEARCH("TRITON",K2142)),"Surfactant",IF(ISNUMBER(SEARCH("DIMETHYLAMINE",K2142)),"Dimethylamine",IF(ISNUMBER(SEARCH("FLUAZINAN",K2142)),"Fluazinan","FIX IT")))</f>
        <v>Dimethylamine</v>
      </c>
      <c r="Q2142" t="str">
        <f>VLOOKUP(P2142,[1]Sheet1!$A$1:$C$40,2,FALSE)</f>
        <v>Not Identified</v>
      </c>
      <c r="R2142" t="str">
        <f>VLOOKUP(P2142,[1]Sheet1!$A$1:$C$40,3,FALSE)</f>
        <v>General Chemical</v>
      </c>
    </row>
    <row r="2143" spans="1:18" ht="22" customHeight="1" x14ac:dyDescent="0.3">
      <c r="A2143" s="2">
        <v>42261</v>
      </c>
      <c r="B2143" s="12" t="str">
        <f t="shared" si="559"/>
        <v>September, 2015</v>
      </c>
      <c r="C2143" s="12" t="str">
        <f t="shared" si="560"/>
        <v>September, 2015´</v>
      </c>
      <c r="D2143" s="3" t="s">
        <v>37</v>
      </c>
      <c r="E2143" s="9" t="s">
        <v>1942</v>
      </c>
      <c r="F2143" s="4" t="s">
        <v>107</v>
      </c>
      <c r="G2143" s="3" t="s">
        <v>180</v>
      </c>
      <c r="H2143" s="3" t="s">
        <v>14</v>
      </c>
      <c r="I2143" s="3" t="s">
        <v>15</v>
      </c>
      <c r="J2143" s="3" t="s">
        <v>1272</v>
      </c>
      <c r="K2143" s="3" t="s">
        <v>1778</v>
      </c>
      <c r="L2143" s="4">
        <v>12420</v>
      </c>
      <c r="M2143" s="4">
        <v>12.42</v>
      </c>
      <c r="N2143" s="4">
        <v>80800</v>
      </c>
      <c r="O2143">
        <f t="shared" si="564"/>
        <v>6.5056360708534617</v>
      </c>
      <c r="P2143" s="11" t="s">
        <v>1930</v>
      </c>
      <c r="Q2143" t="str">
        <f>VLOOKUP(P2143,[1]Sheet1!$A$1:$C$40,2,FALSE)</f>
        <v>Nufuron</v>
      </c>
      <c r="R2143" t="str">
        <f>VLOOKUP(P2143,[1]Sheet1!$A$1:$C$40,3,FALSE)</f>
        <v>Herbicide</v>
      </c>
    </row>
    <row r="2144" spans="1:18" ht="22" customHeight="1" x14ac:dyDescent="0.3">
      <c r="A2144" s="5">
        <v>42259</v>
      </c>
      <c r="B2144" s="12" t="str">
        <f t="shared" si="559"/>
        <v>September, 2015</v>
      </c>
      <c r="C2144" s="12" t="str">
        <f t="shared" si="560"/>
        <v>September, 2015´</v>
      </c>
      <c r="D2144" s="6" t="s">
        <v>37</v>
      </c>
      <c r="E2144" s="13" t="s">
        <v>1942</v>
      </c>
      <c r="F2144" s="6" t="s">
        <v>20</v>
      </c>
      <c r="G2144" s="6" t="s">
        <v>449</v>
      </c>
      <c r="H2144" s="6" t="s">
        <v>73</v>
      </c>
      <c r="I2144" s="6" t="s">
        <v>21</v>
      </c>
      <c r="J2144" s="6" t="s">
        <v>82</v>
      </c>
      <c r="K2144" s="6" t="s">
        <v>1779</v>
      </c>
      <c r="L2144" s="7">
        <v>101392</v>
      </c>
      <c r="M2144" s="7">
        <v>101.39</v>
      </c>
      <c r="N2144" s="7">
        <v>322000</v>
      </c>
      <c r="O2144">
        <f t="shared" si="564"/>
        <v>3.1757929619693863</v>
      </c>
      <c r="P2144" t="str">
        <f t="shared" si="566"/>
        <v>Isopropylamine</v>
      </c>
      <c r="Q2144" t="str">
        <f>VLOOKUP(P2144,[1]Sheet1!$A$1:$C$40,2,FALSE)</f>
        <v>Not Identified</v>
      </c>
      <c r="R2144" t="str">
        <f>VLOOKUP(P2144,[1]Sheet1!$A$1:$C$40,3,FALSE)</f>
        <v>General Chemical</v>
      </c>
    </row>
    <row r="2145" spans="1:18" ht="22" customHeight="1" x14ac:dyDescent="0.3">
      <c r="A2145" s="2">
        <v>42259</v>
      </c>
      <c r="B2145" s="12" t="str">
        <f t="shared" si="559"/>
        <v>September, 2015</v>
      </c>
      <c r="C2145" s="12" t="str">
        <f t="shared" si="560"/>
        <v>September, 2015´</v>
      </c>
      <c r="D2145" s="3" t="s">
        <v>37</v>
      </c>
      <c r="E2145" s="9" t="s">
        <v>1942</v>
      </c>
      <c r="F2145" s="3" t="s">
        <v>20</v>
      </c>
      <c r="G2145" s="3" t="s">
        <v>449</v>
      </c>
      <c r="H2145" s="3" t="s">
        <v>73</v>
      </c>
      <c r="I2145" s="3" t="s">
        <v>21</v>
      </c>
      <c r="J2145" s="3" t="s">
        <v>82</v>
      </c>
      <c r="K2145" s="3" t="s">
        <v>1780</v>
      </c>
      <c r="L2145" s="4">
        <v>86913</v>
      </c>
      <c r="M2145" s="4">
        <v>86.91</v>
      </c>
      <c r="N2145" s="4">
        <v>276000</v>
      </c>
      <c r="O2145">
        <f t="shared" si="564"/>
        <v>3.175589382485934</v>
      </c>
      <c r="P2145" t="str">
        <f t="shared" si="566"/>
        <v>Isopropylamine</v>
      </c>
      <c r="Q2145" t="str">
        <f>VLOOKUP(P2145,[1]Sheet1!$A$1:$C$40,2,FALSE)</f>
        <v>Not Identified</v>
      </c>
      <c r="R2145" t="str">
        <f>VLOOKUP(P2145,[1]Sheet1!$A$1:$C$40,3,FALSE)</f>
        <v>General Chemical</v>
      </c>
    </row>
    <row r="2146" spans="1:18" ht="22" customHeight="1" x14ac:dyDescent="0.3">
      <c r="A2146" s="5">
        <v>42257</v>
      </c>
      <c r="B2146" s="12" t="str">
        <f t="shared" si="559"/>
        <v>September, 2015</v>
      </c>
      <c r="C2146" s="12" t="str">
        <f t="shared" si="560"/>
        <v>September, 2015´</v>
      </c>
      <c r="D2146" s="6" t="s">
        <v>37</v>
      </c>
      <c r="E2146" s="13" t="s">
        <v>1942</v>
      </c>
      <c r="F2146" s="7" t="s">
        <v>107</v>
      </c>
      <c r="G2146" s="6" t="s">
        <v>1556</v>
      </c>
      <c r="H2146" s="6" t="s">
        <v>43</v>
      </c>
      <c r="I2146" s="6" t="s">
        <v>15</v>
      </c>
      <c r="J2146" s="6" t="s">
        <v>1557</v>
      </c>
      <c r="K2146" s="6" t="s">
        <v>1781</v>
      </c>
      <c r="L2146" s="7">
        <v>39200</v>
      </c>
      <c r="M2146" s="7">
        <v>39.200000000000003</v>
      </c>
      <c r="N2146" s="7">
        <v>342000</v>
      </c>
      <c r="O2146">
        <f t="shared" si="564"/>
        <v>8.7244897959183678</v>
      </c>
      <c r="P2146" t="s">
        <v>1915</v>
      </c>
      <c r="Q2146" t="str">
        <f>VLOOKUP(P2146,[1]Sheet1!$A$1:$C$40,2,FALSE)</f>
        <v>Not Identified</v>
      </c>
      <c r="R2146" t="str">
        <f>VLOOKUP(P2146,[1]Sheet1!$A$1:$C$40,3,FALSE)</f>
        <v>General Chemical</v>
      </c>
    </row>
    <row r="2147" spans="1:18" ht="22" customHeight="1" x14ac:dyDescent="0.3">
      <c r="A2147" s="2">
        <v>42255</v>
      </c>
      <c r="B2147" s="12" t="str">
        <f t="shared" si="559"/>
        <v>September, 2015</v>
      </c>
      <c r="C2147" s="12" t="str">
        <f t="shared" si="560"/>
        <v>September, 2015´</v>
      </c>
      <c r="D2147" s="3" t="s">
        <v>37</v>
      </c>
      <c r="E2147" s="9" t="s">
        <v>1942</v>
      </c>
      <c r="F2147" s="3" t="s">
        <v>20</v>
      </c>
      <c r="G2147" s="3" t="s">
        <v>579</v>
      </c>
      <c r="H2147" s="3" t="s">
        <v>1782</v>
      </c>
      <c r="I2147" s="3" t="s">
        <v>21</v>
      </c>
      <c r="J2147" s="3" t="s">
        <v>29</v>
      </c>
      <c r="K2147" s="3" t="s">
        <v>1783</v>
      </c>
      <c r="L2147" s="4">
        <v>184140</v>
      </c>
      <c r="M2147" s="4">
        <v>184.14</v>
      </c>
      <c r="N2147" s="4">
        <v>3382000</v>
      </c>
      <c r="O2147">
        <f t="shared" si="564"/>
        <v>18.366460301944173</v>
      </c>
      <c r="P2147" t="str">
        <f t="shared" si="566"/>
        <v>2,4-Dichlorophenoxyacetic acid</v>
      </c>
      <c r="Q2147" t="str">
        <f>VLOOKUP(P2147,[1]Sheet1!$A$1:$C$40,2,FALSE)</f>
        <v>2,4 D</v>
      </c>
      <c r="R2147" t="str">
        <f>VLOOKUP(P2147,[1]Sheet1!$A$1:$C$40,3,FALSE)</f>
        <v>Herbicide</v>
      </c>
    </row>
    <row r="2148" spans="1:18" ht="22" customHeight="1" x14ac:dyDescent="0.3">
      <c r="A2148" s="5">
        <v>42250</v>
      </c>
      <c r="B2148" s="12" t="str">
        <f t="shared" si="559"/>
        <v>September, 2015</v>
      </c>
      <c r="C2148" s="12" t="str">
        <f t="shared" si="560"/>
        <v>September, 2015´</v>
      </c>
      <c r="D2148" s="6" t="s">
        <v>37</v>
      </c>
      <c r="E2148" s="13" t="s">
        <v>1942</v>
      </c>
      <c r="F2148" s="7" t="s">
        <v>107</v>
      </c>
      <c r="G2148" s="6" t="s">
        <v>203</v>
      </c>
      <c r="H2148" s="6" t="s">
        <v>43</v>
      </c>
      <c r="I2148" s="6" t="s">
        <v>15</v>
      </c>
      <c r="J2148" s="6" t="s">
        <v>626</v>
      </c>
      <c r="K2148" s="6" t="s">
        <v>1784</v>
      </c>
      <c r="L2148" s="7">
        <v>8280</v>
      </c>
      <c r="M2148" s="7">
        <v>8.2799999999999994</v>
      </c>
      <c r="N2148" s="7">
        <v>105000</v>
      </c>
      <c r="O2148">
        <f t="shared" si="564"/>
        <v>12.681159420289855</v>
      </c>
      <c r="P2148" t="str">
        <f t="shared" ref="P2148:P2149" si="568">IF(ISNUMBER(SEARCH("CIPERMET",K2148)),"Cypermethrin",IF(ISNUMBER(SEARCH("MANFIL",K2148)),"Mancozeb",IF(ISNUMBER(SEARCH("ISOPROPYLAMINE",K2148)),"Isopropylamine",IF(ISNUMBER(SEARCH("CARBENDAZIN",K2148)),"Carbendazin",IF(ISNUMBER(SEARCH("CHLORPYRIFOS",K2148)),"Chlorpyrifos","FIX IT")))))</f>
        <v>Mancozeb</v>
      </c>
      <c r="Q2148" t="str">
        <f>VLOOKUP(P2148,[1]Sheet1!$A$1:$C$40,2,FALSE)</f>
        <v>Manfill 800 WP</v>
      </c>
      <c r="R2148" t="str">
        <f>VLOOKUP(P2148,[1]Sheet1!$A$1:$C$40,3,FALSE)</f>
        <v>Fungicide</v>
      </c>
    </row>
    <row r="2149" spans="1:18" ht="22" customHeight="1" x14ac:dyDescent="0.3">
      <c r="A2149" s="2">
        <v>42250</v>
      </c>
      <c r="B2149" s="12" t="str">
        <f t="shared" si="559"/>
        <v>September, 2015</v>
      </c>
      <c r="C2149" s="12" t="str">
        <f t="shared" si="560"/>
        <v>September, 2015´</v>
      </c>
      <c r="D2149" s="3" t="s">
        <v>37</v>
      </c>
      <c r="E2149" s="9" t="s">
        <v>1942</v>
      </c>
      <c r="F2149" s="4" t="s">
        <v>107</v>
      </c>
      <c r="G2149" s="3" t="s">
        <v>203</v>
      </c>
      <c r="H2149" s="3" t="s">
        <v>43</v>
      </c>
      <c r="I2149" s="3" t="s">
        <v>15</v>
      </c>
      <c r="J2149" s="3" t="s">
        <v>626</v>
      </c>
      <c r="K2149" s="3" t="s">
        <v>1785</v>
      </c>
      <c r="L2149" s="4">
        <v>119040</v>
      </c>
      <c r="M2149" s="4">
        <v>119.04</v>
      </c>
      <c r="N2149" s="4">
        <v>1516000</v>
      </c>
      <c r="O2149">
        <f t="shared" si="564"/>
        <v>12.73521505376344</v>
      </c>
      <c r="P2149" t="str">
        <f t="shared" si="568"/>
        <v>Mancozeb</v>
      </c>
      <c r="Q2149" t="str">
        <f>VLOOKUP(P2149,[1]Sheet1!$A$1:$C$40,2,FALSE)</f>
        <v>Manfill 800 WP</v>
      </c>
      <c r="R2149" t="str">
        <f>VLOOKUP(P2149,[1]Sheet1!$A$1:$C$40,3,FALSE)</f>
        <v>Fungicide</v>
      </c>
    </row>
    <row r="2150" spans="1:18" ht="22" customHeight="1" x14ac:dyDescent="0.3">
      <c r="A2150" s="5">
        <v>42250</v>
      </c>
      <c r="B2150" s="12" t="str">
        <f t="shared" si="559"/>
        <v>September, 2015</v>
      </c>
      <c r="C2150" s="12" t="str">
        <f t="shared" si="560"/>
        <v>September, 2015´</v>
      </c>
      <c r="D2150" s="6" t="s">
        <v>37</v>
      </c>
      <c r="E2150" s="13" t="s">
        <v>1942</v>
      </c>
      <c r="F2150" s="6" t="s">
        <v>20</v>
      </c>
      <c r="G2150" s="6" t="s">
        <v>80</v>
      </c>
      <c r="H2150" s="6" t="s">
        <v>81</v>
      </c>
      <c r="I2150" s="6" t="s">
        <v>21</v>
      </c>
      <c r="J2150" s="6" t="s">
        <v>137</v>
      </c>
      <c r="K2150" s="6" t="s">
        <v>1786</v>
      </c>
      <c r="L2150" s="7">
        <v>110300</v>
      </c>
      <c r="M2150" s="7">
        <v>110.3</v>
      </c>
      <c r="N2150" s="7">
        <v>318000</v>
      </c>
      <c r="O2150">
        <f t="shared" si="564"/>
        <v>2.883046237533998</v>
      </c>
      <c r="P2150" t="str">
        <f t="shared" ref="P2150" si="569">IF(ISNUMBER(SEARCH("TRITON",K2150)),"Surfactant",IF(ISNUMBER(SEARCH("DIMETHYLAMINE",K2150)),"Dimethylamine",IF(ISNUMBER(SEARCH("FLUAZINAN",K2150)),"Fluazinan","FIX IT")))</f>
        <v>Dimethylamine</v>
      </c>
      <c r="Q2150" t="str">
        <f>VLOOKUP(P2150,[1]Sheet1!$A$1:$C$40,2,FALSE)</f>
        <v>Not Identified</v>
      </c>
      <c r="R2150" t="str">
        <f>VLOOKUP(P2150,[1]Sheet1!$A$1:$C$40,3,FALSE)</f>
        <v>General Chemical</v>
      </c>
    </row>
    <row r="2151" spans="1:18" ht="22" customHeight="1" x14ac:dyDescent="0.3">
      <c r="A2151" s="2">
        <v>42250</v>
      </c>
      <c r="B2151" s="12" t="str">
        <f t="shared" si="559"/>
        <v>September, 2015</v>
      </c>
      <c r="C2151" s="12" t="str">
        <f t="shared" si="560"/>
        <v>September, 2015´</v>
      </c>
      <c r="D2151" s="3" t="s">
        <v>37</v>
      </c>
      <c r="E2151" s="9" t="s">
        <v>1942</v>
      </c>
      <c r="F2151" s="4" t="s">
        <v>107</v>
      </c>
      <c r="G2151" s="3" t="s">
        <v>1556</v>
      </c>
      <c r="H2151" s="3" t="s">
        <v>43</v>
      </c>
      <c r="I2151" s="3" t="s">
        <v>15</v>
      </c>
      <c r="J2151" s="3" t="s">
        <v>1557</v>
      </c>
      <c r="K2151" s="3" t="s">
        <v>1787</v>
      </c>
      <c r="L2151" s="4">
        <v>19600</v>
      </c>
      <c r="M2151" s="4">
        <v>19.600000000000001</v>
      </c>
      <c r="N2151" s="4">
        <v>171000</v>
      </c>
      <c r="O2151">
        <f t="shared" si="564"/>
        <v>8.7244897959183678</v>
      </c>
      <c r="P2151" t="s">
        <v>1915</v>
      </c>
      <c r="Q2151" t="str">
        <f>VLOOKUP(P2151,[1]Sheet1!$A$1:$C$40,2,FALSE)</f>
        <v>Not Identified</v>
      </c>
      <c r="R2151" t="str">
        <f>VLOOKUP(P2151,[1]Sheet1!$A$1:$C$40,3,FALSE)</f>
        <v>General Chemical</v>
      </c>
    </row>
    <row r="2152" spans="1:18" ht="22" customHeight="1" x14ac:dyDescent="0.3">
      <c r="A2152" s="2">
        <v>42244</v>
      </c>
      <c r="B2152" s="12" t="str">
        <f t="shared" si="559"/>
        <v>August, 2015</v>
      </c>
      <c r="C2152" s="12" t="str">
        <f t="shared" si="560"/>
        <v>August, 2015´</v>
      </c>
      <c r="D2152" s="3" t="s">
        <v>37</v>
      </c>
      <c r="E2152" s="13" t="s">
        <v>1942</v>
      </c>
      <c r="F2152" s="3" t="s">
        <v>20</v>
      </c>
      <c r="G2152" s="3" t="s">
        <v>579</v>
      </c>
      <c r="H2152" s="3" t="s">
        <v>28</v>
      </c>
      <c r="I2152" s="3" t="s">
        <v>21</v>
      </c>
      <c r="J2152" s="3" t="s">
        <v>29</v>
      </c>
      <c r="K2152" s="3" t="s">
        <v>1788</v>
      </c>
      <c r="L2152" s="4">
        <v>163679.99</v>
      </c>
      <c r="M2152" s="4">
        <v>163.68</v>
      </c>
      <c r="N2152" s="4">
        <v>3338000</v>
      </c>
      <c r="O2152">
        <f t="shared" si="564"/>
        <v>20.393451881320374</v>
      </c>
      <c r="P2152" t="str">
        <f t="shared" si="566"/>
        <v>2,4-Dichlorophenoxyacetic acid</v>
      </c>
      <c r="Q2152" t="str">
        <f>VLOOKUP(P2152,[1]Sheet1!$A$1:$C$40,2,FALSE)</f>
        <v>2,4 D</v>
      </c>
      <c r="R2152" t="str">
        <f>VLOOKUP(P2152,[1]Sheet1!$A$1:$C$40,3,FALSE)</f>
        <v>Herbicide</v>
      </c>
    </row>
    <row r="2153" spans="1:18" ht="22" customHeight="1" x14ac:dyDescent="0.3">
      <c r="A2153" s="5">
        <v>42238</v>
      </c>
      <c r="B2153" s="12" t="str">
        <f t="shared" si="559"/>
        <v>August, 2015</v>
      </c>
      <c r="C2153" s="12" t="str">
        <f t="shared" si="560"/>
        <v>August, 2015´</v>
      </c>
      <c r="D2153" s="6" t="s">
        <v>37</v>
      </c>
      <c r="E2153" s="9" t="s">
        <v>1942</v>
      </c>
      <c r="F2153" s="6" t="s">
        <v>20</v>
      </c>
      <c r="G2153" s="6" t="s">
        <v>449</v>
      </c>
      <c r="H2153" s="6" t="s">
        <v>73</v>
      </c>
      <c r="I2153" s="6" t="s">
        <v>21</v>
      </c>
      <c r="J2153" s="6" t="s">
        <v>102</v>
      </c>
      <c r="K2153" s="6" t="s">
        <v>1789</v>
      </c>
      <c r="L2153" s="7">
        <v>14514</v>
      </c>
      <c r="M2153" s="7">
        <v>14.51</v>
      </c>
      <c r="N2153" s="7">
        <v>50100</v>
      </c>
      <c r="O2153">
        <f t="shared" si="564"/>
        <v>3.4518396031417939</v>
      </c>
      <c r="P2153" t="str">
        <f t="shared" si="566"/>
        <v>Isopropylamine</v>
      </c>
      <c r="Q2153" t="str">
        <f>VLOOKUP(P2153,[1]Sheet1!$A$1:$C$40,2,FALSE)</f>
        <v>Not Identified</v>
      </c>
      <c r="R2153" t="str">
        <f>VLOOKUP(P2153,[1]Sheet1!$A$1:$C$40,3,FALSE)</f>
        <v>General Chemical</v>
      </c>
    </row>
    <row r="2154" spans="1:18" ht="22" customHeight="1" x14ac:dyDescent="0.3">
      <c r="A2154" s="2">
        <v>42238</v>
      </c>
      <c r="B2154" s="12" t="str">
        <f t="shared" si="559"/>
        <v>August, 2015</v>
      </c>
      <c r="C2154" s="12" t="str">
        <f t="shared" si="560"/>
        <v>August, 2015´</v>
      </c>
      <c r="D2154" s="3" t="s">
        <v>37</v>
      </c>
      <c r="E2154" s="13" t="s">
        <v>1942</v>
      </c>
      <c r="F2154" s="3" t="s">
        <v>20</v>
      </c>
      <c r="G2154" s="3" t="s">
        <v>449</v>
      </c>
      <c r="H2154" s="3" t="s">
        <v>73</v>
      </c>
      <c r="I2154" s="3" t="s">
        <v>21</v>
      </c>
      <c r="J2154" s="3" t="s">
        <v>102</v>
      </c>
      <c r="K2154" s="3" t="s">
        <v>1790</v>
      </c>
      <c r="L2154" s="4">
        <v>101454</v>
      </c>
      <c r="M2154" s="4">
        <v>101.45</v>
      </c>
      <c r="N2154" s="4">
        <v>350000</v>
      </c>
      <c r="O2154">
        <f t="shared" si="564"/>
        <v>3.449839336053778</v>
      </c>
      <c r="P2154" t="str">
        <f t="shared" ref="P2154:P2155" si="570">IF(ISNUMBER(SEARCH("CIPERMET",K2154)),"Cypermethrin",IF(ISNUMBER(SEARCH("MANFIL",K2154)),"Mancozeb",IF(ISNUMBER(SEARCH("ISOPROPYLAMINE",K2154)),"Isopropylamine",IF(ISNUMBER(SEARCH("CARBENDAZIN",K2154)),"Carbendazin",IF(ISNUMBER(SEARCH("CHLORPYRIFOS",K2154)),"Chlorpyrifos","FIX IT")))))</f>
        <v>Isopropylamine</v>
      </c>
      <c r="Q2154" t="str">
        <f>VLOOKUP(P2154,[1]Sheet1!$A$1:$C$40,2,FALSE)</f>
        <v>Not Identified</v>
      </c>
      <c r="R2154" t="str">
        <f>VLOOKUP(P2154,[1]Sheet1!$A$1:$C$40,3,FALSE)</f>
        <v>General Chemical</v>
      </c>
    </row>
    <row r="2155" spans="1:18" ht="22" customHeight="1" x14ac:dyDescent="0.3">
      <c r="A2155" s="5">
        <v>42237</v>
      </c>
      <c r="B2155" s="12" t="str">
        <f t="shared" si="559"/>
        <v>August, 2015</v>
      </c>
      <c r="C2155" s="12" t="str">
        <f t="shared" si="560"/>
        <v>August, 2015´</v>
      </c>
      <c r="D2155" s="6" t="s">
        <v>37</v>
      </c>
      <c r="E2155" s="9" t="s">
        <v>1942</v>
      </c>
      <c r="F2155" s="7" t="s">
        <v>107</v>
      </c>
      <c r="G2155" s="6" t="s">
        <v>203</v>
      </c>
      <c r="H2155" s="6" t="s">
        <v>43</v>
      </c>
      <c r="I2155" s="6" t="s">
        <v>15</v>
      </c>
      <c r="J2155" s="6" t="s">
        <v>626</v>
      </c>
      <c r="K2155" s="6" t="s">
        <v>1791</v>
      </c>
      <c r="L2155" s="7">
        <v>44640</v>
      </c>
      <c r="M2155" s="7">
        <v>44.64</v>
      </c>
      <c r="N2155" s="7">
        <v>671000</v>
      </c>
      <c r="O2155">
        <f t="shared" si="564"/>
        <v>15.031362007168459</v>
      </c>
      <c r="P2155" t="str">
        <f t="shared" si="570"/>
        <v>Mancozeb</v>
      </c>
      <c r="Q2155" t="str">
        <f>VLOOKUP(P2155,[1]Sheet1!$A$1:$C$40,2,FALSE)</f>
        <v>Manfill 800 WP</v>
      </c>
      <c r="R2155" t="str">
        <f>VLOOKUP(P2155,[1]Sheet1!$A$1:$C$40,3,FALSE)</f>
        <v>Fungicide</v>
      </c>
    </row>
    <row r="2156" spans="1:18" ht="22" customHeight="1" x14ac:dyDescent="0.3">
      <c r="A2156" s="2">
        <v>42237</v>
      </c>
      <c r="B2156" s="12" t="str">
        <f t="shared" si="559"/>
        <v>August, 2015</v>
      </c>
      <c r="C2156" s="12" t="str">
        <f t="shared" si="560"/>
        <v>August, 2015´</v>
      </c>
      <c r="D2156" s="3" t="s">
        <v>37</v>
      </c>
      <c r="E2156" s="13" t="s">
        <v>1942</v>
      </c>
      <c r="F2156" s="4" t="s">
        <v>107</v>
      </c>
      <c r="G2156" s="3" t="s">
        <v>1050</v>
      </c>
      <c r="H2156" s="3" t="s">
        <v>14</v>
      </c>
      <c r="I2156" s="3" t="s">
        <v>15</v>
      </c>
      <c r="J2156" s="3" t="s">
        <v>18</v>
      </c>
      <c r="K2156" s="3" t="s">
        <v>1792</v>
      </c>
      <c r="L2156" s="4">
        <v>28980</v>
      </c>
      <c r="M2156" s="4">
        <v>28.98</v>
      </c>
      <c r="N2156" s="4">
        <v>148000</v>
      </c>
      <c r="O2156">
        <f t="shared" si="564"/>
        <v>5.1069703243616287</v>
      </c>
      <c r="P2156" s="11" t="s">
        <v>1932</v>
      </c>
      <c r="Q2156" t="str">
        <f>VLOOKUP(P2156,[1]Sheet1!$A$1:$C$40,2,FALSE)</f>
        <v>Kromo</v>
      </c>
      <c r="R2156" t="str">
        <f>VLOOKUP(P2156,[1]Sheet1!$A$1:$C$40,3,FALSE)</f>
        <v>Herbicide</v>
      </c>
    </row>
    <row r="2157" spans="1:18" ht="22" customHeight="1" x14ac:dyDescent="0.3">
      <c r="A2157" s="5">
        <v>42237</v>
      </c>
      <c r="B2157" s="12" t="str">
        <f t="shared" si="559"/>
        <v>August, 2015</v>
      </c>
      <c r="C2157" s="12" t="str">
        <f t="shared" si="560"/>
        <v>August, 2015´</v>
      </c>
      <c r="D2157" s="6" t="s">
        <v>37</v>
      </c>
      <c r="E2157" s="9" t="s">
        <v>1942</v>
      </c>
      <c r="F2157" s="7" t="s">
        <v>107</v>
      </c>
      <c r="G2157" s="6" t="s">
        <v>1556</v>
      </c>
      <c r="H2157" s="6" t="s">
        <v>43</v>
      </c>
      <c r="I2157" s="6" t="s">
        <v>15</v>
      </c>
      <c r="J2157" s="6" t="s">
        <v>1557</v>
      </c>
      <c r="K2157" s="6" t="s">
        <v>1793</v>
      </c>
      <c r="L2157" s="7">
        <v>39200</v>
      </c>
      <c r="M2157" s="7">
        <v>39.200000000000003</v>
      </c>
      <c r="N2157" s="7">
        <v>358000</v>
      </c>
      <c r="O2157">
        <f t="shared" si="564"/>
        <v>9.1326530612244898</v>
      </c>
      <c r="P2157" t="s">
        <v>1915</v>
      </c>
      <c r="Q2157" t="str">
        <f>VLOOKUP(P2157,[1]Sheet1!$A$1:$C$40,2,FALSE)</f>
        <v>Not Identified</v>
      </c>
      <c r="R2157" t="str">
        <f>VLOOKUP(P2157,[1]Sheet1!$A$1:$C$40,3,FALSE)</f>
        <v>General Chemical</v>
      </c>
    </row>
    <row r="2158" spans="1:18" ht="22" customHeight="1" x14ac:dyDescent="0.3">
      <c r="A2158" s="2">
        <v>42237</v>
      </c>
      <c r="B2158" s="12" t="str">
        <f t="shared" si="559"/>
        <v>August, 2015</v>
      </c>
      <c r="C2158" s="12" t="str">
        <f t="shared" si="560"/>
        <v>August, 2015´</v>
      </c>
      <c r="D2158" s="3" t="s">
        <v>37</v>
      </c>
      <c r="E2158" s="13" t="s">
        <v>1942</v>
      </c>
      <c r="F2158" s="4" t="s">
        <v>107</v>
      </c>
      <c r="G2158" s="3" t="s">
        <v>1556</v>
      </c>
      <c r="H2158" s="3" t="s">
        <v>43</v>
      </c>
      <c r="I2158" s="3" t="s">
        <v>15</v>
      </c>
      <c r="J2158" s="3" t="s">
        <v>1557</v>
      </c>
      <c r="K2158" s="3" t="s">
        <v>1794</v>
      </c>
      <c r="L2158" s="4">
        <v>19600</v>
      </c>
      <c r="M2158" s="4">
        <v>19.600000000000001</v>
      </c>
      <c r="N2158" s="4">
        <v>179000</v>
      </c>
      <c r="O2158">
        <f t="shared" si="564"/>
        <v>9.1326530612244898</v>
      </c>
      <c r="P2158" t="s">
        <v>1915</v>
      </c>
      <c r="Q2158" t="str">
        <f>VLOOKUP(P2158,[1]Sheet1!$A$1:$C$40,2,FALSE)</f>
        <v>Not Identified</v>
      </c>
      <c r="R2158" t="str">
        <f>VLOOKUP(P2158,[1]Sheet1!$A$1:$C$40,3,FALSE)</f>
        <v>General Chemical</v>
      </c>
    </row>
    <row r="2159" spans="1:18" ht="22" customHeight="1" x14ac:dyDescent="0.3">
      <c r="A2159" s="5">
        <v>42236</v>
      </c>
      <c r="B2159" s="12" t="str">
        <f t="shared" si="559"/>
        <v>August, 2015</v>
      </c>
      <c r="C2159" s="12" t="str">
        <f t="shared" si="560"/>
        <v>August, 2015´</v>
      </c>
      <c r="D2159" s="6" t="s">
        <v>37</v>
      </c>
      <c r="E2159" s="9" t="s">
        <v>1942</v>
      </c>
      <c r="F2159" s="6" t="s">
        <v>20</v>
      </c>
      <c r="G2159" s="6" t="s">
        <v>42</v>
      </c>
      <c r="H2159" s="6" t="s">
        <v>104</v>
      </c>
      <c r="I2159" s="6" t="s">
        <v>21</v>
      </c>
      <c r="J2159" s="6" t="s">
        <v>165</v>
      </c>
      <c r="K2159" s="6" t="s">
        <v>1795</v>
      </c>
      <c r="L2159" s="7">
        <v>19760</v>
      </c>
      <c r="M2159" s="7">
        <v>19.760000000000002</v>
      </c>
      <c r="N2159" s="7">
        <v>201000</v>
      </c>
      <c r="O2159">
        <f t="shared" si="564"/>
        <v>10.172064777327936</v>
      </c>
      <c r="P2159" t="str">
        <f t="shared" ref="P2159" si="571">IF(ISNUMBER(SEARCH("FLUAZINAN",K2159)),"Fluazinan",IF(ISNUMBER(SEARCH("CYPERMETHRIN",K2159)),"Cypermethrin",IF(ISNUMBER(SEARCH("IMAZETAPIR",K2159)),"Imazetapyr",IF(ISNUMBER(SEARCH("FIPRONIL",K2159)),"Fipronil","FIX IT"))))</f>
        <v>Cypermethrin</v>
      </c>
      <c r="Q2159" t="str">
        <f>VLOOKUP(P2159,[1]Sheet1!$A$1:$C$40,2,FALSE)</f>
        <v>Not Identified</v>
      </c>
      <c r="R2159" t="str">
        <f>VLOOKUP(P2159,[1]Sheet1!$A$1:$C$40,3,FALSE)</f>
        <v>Insecticide</v>
      </c>
    </row>
    <row r="2160" spans="1:18" ht="22" customHeight="1" x14ac:dyDescent="0.3">
      <c r="A2160" s="2">
        <v>42233</v>
      </c>
      <c r="B2160" s="12" t="str">
        <f t="shared" si="559"/>
        <v>August, 2015</v>
      </c>
      <c r="C2160" s="12" t="str">
        <f t="shared" si="560"/>
        <v>August, 2015´</v>
      </c>
      <c r="D2160" s="3" t="s">
        <v>37</v>
      </c>
      <c r="E2160" s="13" t="s">
        <v>1942</v>
      </c>
      <c r="F2160" s="3" t="s">
        <v>20</v>
      </c>
      <c r="G2160" s="3" t="s">
        <v>579</v>
      </c>
      <c r="H2160" s="3" t="s">
        <v>1782</v>
      </c>
      <c r="I2160" s="3" t="s">
        <v>21</v>
      </c>
      <c r="J2160" s="3" t="s">
        <v>29</v>
      </c>
      <c r="K2160" s="3" t="s">
        <v>1796</v>
      </c>
      <c r="L2160" s="4">
        <v>163679.99</v>
      </c>
      <c r="M2160" s="4">
        <v>163.68</v>
      </c>
      <c r="N2160" s="4">
        <v>3338000</v>
      </c>
      <c r="O2160">
        <f t="shared" si="564"/>
        <v>20.393451881320374</v>
      </c>
      <c r="P2160" t="str">
        <f t="shared" si="566"/>
        <v>2,4-Dichlorophenoxyacetic acid</v>
      </c>
      <c r="Q2160" t="str">
        <f>VLOOKUP(P2160,[1]Sheet1!$A$1:$C$40,2,FALSE)</f>
        <v>2,4 D</v>
      </c>
      <c r="R2160" t="str">
        <f>VLOOKUP(P2160,[1]Sheet1!$A$1:$C$40,3,FALSE)</f>
        <v>Herbicide</v>
      </c>
    </row>
    <row r="2161" spans="1:18" ht="22" customHeight="1" x14ac:dyDescent="0.3">
      <c r="A2161" s="5">
        <v>42233</v>
      </c>
      <c r="B2161" s="12" t="str">
        <f t="shared" si="559"/>
        <v>August, 2015</v>
      </c>
      <c r="C2161" s="12" t="str">
        <f t="shared" si="560"/>
        <v>August, 2015´</v>
      </c>
      <c r="D2161" s="6" t="s">
        <v>37</v>
      </c>
      <c r="E2161" s="9" t="s">
        <v>1942</v>
      </c>
      <c r="F2161" s="6" t="s">
        <v>20</v>
      </c>
      <c r="G2161" s="6" t="s">
        <v>449</v>
      </c>
      <c r="H2161" s="6" t="s">
        <v>73</v>
      </c>
      <c r="I2161" s="6" t="s">
        <v>21</v>
      </c>
      <c r="J2161" s="6" t="s">
        <v>102</v>
      </c>
      <c r="K2161" s="6" t="s">
        <v>1797</v>
      </c>
      <c r="L2161" s="7">
        <v>43461</v>
      </c>
      <c r="M2161" s="7">
        <v>43.46</v>
      </c>
      <c r="N2161" s="7">
        <v>150000</v>
      </c>
      <c r="O2161">
        <f t="shared" si="564"/>
        <v>3.451370193967005</v>
      </c>
      <c r="P2161" t="str">
        <f t="shared" si="566"/>
        <v>Isopropylamine</v>
      </c>
      <c r="Q2161" t="str">
        <f>VLOOKUP(P2161,[1]Sheet1!$A$1:$C$40,2,FALSE)</f>
        <v>Not Identified</v>
      </c>
      <c r="R2161" t="str">
        <f>VLOOKUP(P2161,[1]Sheet1!$A$1:$C$40,3,FALSE)</f>
        <v>General Chemical</v>
      </c>
    </row>
    <row r="2162" spans="1:18" ht="22" customHeight="1" x14ac:dyDescent="0.3">
      <c r="A2162" s="2">
        <v>42233</v>
      </c>
      <c r="B2162" s="12" t="str">
        <f t="shared" si="559"/>
        <v>August, 2015</v>
      </c>
      <c r="C2162" s="12" t="str">
        <f t="shared" si="560"/>
        <v>August, 2015´</v>
      </c>
      <c r="D2162" s="3" t="s">
        <v>37</v>
      </c>
      <c r="E2162" s="13" t="s">
        <v>1942</v>
      </c>
      <c r="F2162" s="3" t="s">
        <v>20</v>
      </c>
      <c r="G2162" s="3" t="s">
        <v>38</v>
      </c>
      <c r="H2162" s="3" t="s">
        <v>43</v>
      </c>
      <c r="I2162" s="3" t="s">
        <v>21</v>
      </c>
      <c r="J2162" s="3" t="s">
        <v>201</v>
      </c>
      <c r="K2162" s="3" t="s">
        <v>1798</v>
      </c>
      <c r="L2162" s="4">
        <v>20710</v>
      </c>
      <c r="M2162" s="4">
        <v>20.71</v>
      </c>
      <c r="N2162" s="4">
        <v>432000</v>
      </c>
      <c r="O2162">
        <f t="shared" si="564"/>
        <v>20.859488169966198</v>
      </c>
      <c r="P2162" t="str">
        <f t="shared" ref="P2162:P2199" si="572">IF(ISNUMBER(SEARCH("IMAZETHAPYR",K2162)),"Imazethapyr",IF(ISNUMBER(SEARCH("NIPPON 40",K2162)),"Nicosulfuron",IF(ISNUMBER(SEARCH("PICLORAM",K2162)),"Picloram",IF(ISNUMBER(SEARCH("GLYPHOSATE",K2162)),"Glyphosate",IF(ISNUMBER(SEARCH("FLUTRIAFOL",K2162)),"Flutriafol",IF(ISNUMBER(SEARCH("IMIDACLOPRID",K2162)),"Imidacloprid",IF(ISNUMBER(SEARCH("CYHALOTHRIN",K2162)),"Cyhalothrin","FIX IT")))))))</f>
        <v>Cyhalothrin</v>
      </c>
      <c r="Q2162" t="str">
        <f>VLOOKUP(P2162,[1]Sheet1!$A$1:$C$40,2,FALSE)</f>
        <v>Kaiso</v>
      </c>
      <c r="R2162" t="str">
        <f>VLOOKUP(P2162,[1]Sheet1!$A$1:$C$40,3,FALSE)</f>
        <v>Pesticide</v>
      </c>
    </row>
    <row r="2163" spans="1:18" ht="22" customHeight="1" x14ac:dyDescent="0.3">
      <c r="A2163" s="5">
        <v>42232</v>
      </c>
      <c r="B2163" s="12" t="str">
        <f t="shared" si="559"/>
        <v>August, 2015</v>
      </c>
      <c r="C2163" s="12" t="str">
        <f t="shared" si="560"/>
        <v>August, 2015´</v>
      </c>
      <c r="D2163" s="6" t="s">
        <v>37</v>
      </c>
      <c r="E2163" s="9" t="s">
        <v>1942</v>
      </c>
      <c r="F2163" s="6" t="s">
        <v>20</v>
      </c>
      <c r="G2163" s="6" t="s">
        <v>1655</v>
      </c>
      <c r="H2163" s="6" t="s">
        <v>14</v>
      </c>
      <c r="I2163" s="6" t="s">
        <v>21</v>
      </c>
      <c r="J2163" s="6" t="s">
        <v>643</v>
      </c>
      <c r="K2163" s="6" t="s">
        <v>1656</v>
      </c>
      <c r="L2163" s="7">
        <v>31584</v>
      </c>
      <c r="M2163" s="7">
        <v>31.58</v>
      </c>
      <c r="N2163" s="7">
        <v>262000</v>
      </c>
      <c r="O2163">
        <f t="shared" si="564"/>
        <v>8.2953394123606898</v>
      </c>
      <c r="P2163" s="11" t="s">
        <v>1926</v>
      </c>
      <c r="Q2163" t="str">
        <f>VLOOKUP(P2163,[1]Sheet1!$A$1:$C$40,2,FALSE)</f>
        <v>Not Identified</v>
      </c>
      <c r="R2163" t="str">
        <f>VLOOKUP(P2163,[1]Sheet1!$A$1:$C$40,3,FALSE)</f>
        <v>Insecticide</v>
      </c>
    </row>
    <row r="2164" spans="1:18" ht="22" customHeight="1" x14ac:dyDescent="0.3">
      <c r="A2164" s="2">
        <v>42231</v>
      </c>
      <c r="B2164" s="12" t="str">
        <f t="shared" si="559"/>
        <v>August, 2015</v>
      </c>
      <c r="C2164" s="12" t="str">
        <f t="shared" si="560"/>
        <v>August, 2015´</v>
      </c>
      <c r="D2164" s="3" t="s">
        <v>37</v>
      </c>
      <c r="E2164" s="13" t="s">
        <v>1942</v>
      </c>
      <c r="F2164" s="3" t="s">
        <v>20</v>
      </c>
      <c r="G2164" s="3" t="s">
        <v>654</v>
      </c>
      <c r="H2164" s="3" t="s">
        <v>14</v>
      </c>
      <c r="I2164" s="3" t="s">
        <v>21</v>
      </c>
      <c r="J2164" s="3" t="s">
        <v>1201</v>
      </c>
      <c r="K2164" s="3" t="s">
        <v>1695</v>
      </c>
      <c r="L2164" s="4">
        <v>100300</v>
      </c>
      <c r="M2164" s="4">
        <v>100.3</v>
      </c>
      <c r="N2164" s="4">
        <v>362000</v>
      </c>
      <c r="O2164">
        <f t="shared" si="564"/>
        <v>3.609172482552343</v>
      </c>
      <c r="P2164" s="11" t="s">
        <v>1918</v>
      </c>
      <c r="Q2164" t="str">
        <f>VLOOKUP(P2164,[1]Sheet1!$A$1:$C$40,2,FALSE)</f>
        <v>Nufosate</v>
      </c>
      <c r="R2164" t="str">
        <f>VLOOKUP(P2164,[1]Sheet1!$A$1:$C$40,3,FALSE)</f>
        <v>Herbicide</v>
      </c>
    </row>
    <row r="2165" spans="1:18" ht="22" customHeight="1" x14ac:dyDescent="0.3">
      <c r="A2165" s="5">
        <v>42231</v>
      </c>
      <c r="B2165" s="12" t="str">
        <f t="shared" si="559"/>
        <v>August, 2015</v>
      </c>
      <c r="C2165" s="12" t="str">
        <f t="shared" si="560"/>
        <v>August, 2015´</v>
      </c>
      <c r="D2165" s="6" t="s">
        <v>37</v>
      </c>
      <c r="E2165" s="9" t="s">
        <v>1942</v>
      </c>
      <c r="F2165" s="6" t="s">
        <v>20</v>
      </c>
      <c r="G2165" s="6" t="s">
        <v>654</v>
      </c>
      <c r="H2165" s="6" t="s">
        <v>14</v>
      </c>
      <c r="I2165" s="6" t="s">
        <v>21</v>
      </c>
      <c r="J2165" s="6" t="s">
        <v>1201</v>
      </c>
      <c r="K2165" s="6" t="s">
        <v>1693</v>
      </c>
      <c r="L2165" s="7">
        <v>100300</v>
      </c>
      <c r="M2165" s="7">
        <v>100.3</v>
      </c>
      <c r="N2165" s="7">
        <v>362000</v>
      </c>
      <c r="O2165">
        <f t="shared" si="564"/>
        <v>3.609172482552343</v>
      </c>
      <c r="P2165" s="11" t="s">
        <v>1918</v>
      </c>
      <c r="Q2165" t="str">
        <f>VLOOKUP(P2165,[1]Sheet1!$A$1:$C$40,2,FALSE)</f>
        <v>Nufosate</v>
      </c>
      <c r="R2165" t="str">
        <f>VLOOKUP(P2165,[1]Sheet1!$A$1:$C$40,3,FALSE)</f>
        <v>Herbicide</v>
      </c>
    </row>
    <row r="2166" spans="1:18" ht="22" customHeight="1" x14ac:dyDescent="0.3">
      <c r="A2166" s="2">
        <v>42231</v>
      </c>
      <c r="B2166" s="12" t="str">
        <f t="shared" si="559"/>
        <v>August, 2015</v>
      </c>
      <c r="C2166" s="12" t="str">
        <f t="shared" si="560"/>
        <v>August, 2015´</v>
      </c>
      <c r="D2166" s="3" t="s">
        <v>37</v>
      </c>
      <c r="E2166" s="13" t="s">
        <v>1942</v>
      </c>
      <c r="F2166" s="3" t="s">
        <v>20</v>
      </c>
      <c r="G2166" s="3" t="s">
        <v>654</v>
      </c>
      <c r="H2166" s="3" t="s">
        <v>14</v>
      </c>
      <c r="I2166" s="3" t="s">
        <v>21</v>
      </c>
      <c r="J2166" s="3" t="s">
        <v>1201</v>
      </c>
      <c r="K2166" s="3" t="s">
        <v>1693</v>
      </c>
      <c r="L2166" s="4">
        <v>100300</v>
      </c>
      <c r="M2166" s="4">
        <v>100.3</v>
      </c>
      <c r="N2166" s="4">
        <v>362000</v>
      </c>
      <c r="O2166">
        <f t="shared" si="564"/>
        <v>3.609172482552343</v>
      </c>
      <c r="P2166" s="11" t="s">
        <v>1918</v>
      </c>
      <c r="Q2166" t="str">
        <f>VLOOKUP(P2166,[1]Sheet1!$A$1:$C$40,2,FALSE)</f>
        <v>Nufosate</v>
      </c>
      <c r="R2166" t="str">
        <f>VLOOKUP(P2166,[1]Sheet1!$A$1:$C$40,3,FALSE)</f>
        <v>Herbicide</v>
      </c>
    </row>
    <row r="2167" spans="1:18" ht="22" customHeight="1" x14ac:dyDescent="0.3">
      <c r="A2167" s="5">
        <v>42231</v>
      </c>
      <c r="B2167" s="12" t="str">
        <f t="shared" si="559"/>
        <v>August, 2015</v>
      </c>
      <c r="C2167" s="12" t="str">
        <f t="shared" si="560"/>
        <v>August, 2015´</v>
      </c>
      <c r="D2167" s="6" t="s">
        <v>37</v>
      </c>
      <c r="E2167" s="9" t="s">
        <v>1942</v>
      </c>
      <c r="F2167" s="6" t="s">
        <v>20</v>
      </c>
      <c r="G2167" s="6" t="s">
        <v>654</v>
      </c>
      <c r="H2167" s="6" t="s">
        <v>14</v>
      </c>
      <c r="I2167" s="6" t="s">
        <v>21</v>
      </c>
      <c r="J2167" s="6" t="s">
        <v>1201</v>
      </c>
      <c r="K2167" s="6" t="s">
        <v>1693</v>
      </c>
      <c r="L2167" s="7">
        <v>100300</v>
      </c>
      <c r="M2167" s="7">
        <v>100.3</v>
      </c>
      <c r="N2167" s="7">
        <v>362000</v>
      </c>
      <c r="O2167">
        <f t="shared" si="564"/>
        <v>3.609172482552343</v>
      </c>
      <c r="P2167" s="11" t="s">
        <v>1918</v>
      </c>
      <c r="Q2167" t="str">
        <f>VLOOKUP(P2167,[1]Sheet1!$A$1:$C$40,2,FALSE)</f>
        <v>Nufosate</v>
      </c>
      <c r="R2167" t="str">
        <f>VLOOKUP(P2167,[1]Sheet1!$A$1:$C$40,3,FALSE)</f>
        <v>Herbicide</v>
      </c>
    </row>
    <row r="2168" spans="1:18" ht="22" customHeight="1" x14ac:dyDescent="0.3">
      <c r="A2168" s="2">
        <v>42231</v>
      </c>
      <c r="B2168" s="12" t="str">
        <f t="shared" si="559"/>
        <v>August, 2015</v>
      </c>
      <c r="C2168" s="12" t="str">
        <f t="shared" si="560"/>
        <v>August, 2015´</v>
      </c>
      <c r="D2168" s="3" t="s">
        <v>37</v>
      </c>
      <c r="E2168" s="13" t="s">
        <v>1942</v>
      </c>
      <c r="F2168" s="3" t="s">
        <v>20</v>
      </c>
      <c r="G2168" s="3" t="s">
        <v>1500</v>
      </c>
      <c r="H2168" s="3" t="s">
        <v>14</v>
      </c>
      <c r="I2168" s="3" t="s">
        <v>21</v>
      </c>
      <c r="J2168" s="3" t="s">
        <v>31</v>
      </c>
      <c r="K2168" s="3" t="s">
        <v>1799</v>
      </c>
      <c r="L2168" s="4">
        <v>33705</v>
      </c>
      <c r="M2168" s="4">
        <v>33.71</v>
      </c>
      <c r="N2168" s="4">
        <v>482000</v>
      </c>
      <c r="O2168">
        <f t="shared" si="564"/>
        <v>14.300548879988133</v>
      </c>
      <c r="P2168" t="str">
        <f t="shared" ref="P2168:P2184" si="573">IF(ISNUMBER(SEARCH("CLORPIRIFOS",K2168)),"Chlorpyrifos",IF(ISNUMBER(SEARCH("TEBUCONAZOLE",K2168)),"Tebuconazole",IF(ISNUMBER(SEARCH("ACID",K2168)),"2,4-Dichlorophenoxyacetic acid",IF(ISNUMBER(SEARCH("ACETAMIPRID",K2168)),"Acetamiprid",IF(ISNUMBER(SEARCH("NUFURON",K2168)),"Metsulfuron",IF(ISNUMBER(SEARCH("MONOISOPROPYLAMINE",K2168)),"Isopropylamine","FIX IT"))))))</f>
        <v>Tebuconazole</v>
      </c>
      <c r="Q2168" t="str">
        <f>VLOOKUP(P2168,[1]Sheet1!$A$1:$C$40,2,FALSE)</f>
        <v>Torque</v>
      </c>
      <c r="R2168" t="str">
        <f>VLOOKUP(P2168,[1]Sheet1!$A$1:$C$40,3,FALSE)</f>
        <v>Fungicide</v>
      </c>
    </row>
    <row r="2169" spans="1:18" ht="22" customHeight="1" x14ac:dyDescent="0.3">
      <c r="A2169" s="5">
        <v>42231</v>
      </c>
      <c r="B2169" s="12" t="str">
        <f t="shared" si="559"/>
        <v>August, 2015</v>
      </c>
      <c r="C2169" s="12" t="str">
        <f t="shared" si="560"/>
        <v>August, 2015´</v>
      </c>
      <c r="D2169" s="6" t="s">
        <v>37</v>
      </c>
      <c r="E2169" s="9" t="s">
        <v>1942</v>
      </c>
      <c r="F2169" s="6" t="s">
        <v>20</v>
      </c>
      <c r="G2169" s="6" t="s">
        <v>654</v>
      </c>
      <c r="H2169" s="6" t="s">
        <v>14</v>
      </c>
      <c r="I2169" s="6" t="s">
        <v>21</v>
      </c>
      <c r="J2169" s="6" t="s">
        <v>1201</v>
      </c>
      <c r="K2169" s="6" t="s">
        <v>1695</v>
      </c>
      <c r="L2169" s="7">
        <v>100300</v>
      </c>
      <c r="M2169" s="7">
        <v>100.3</v>
      </c>
      <c r="N2169" s="7">
        <v>362000</v>
      </c>
      <c r="O2169">
        <f t="shared" si="564"/>
        <v>3.609172482552343</v>
      </c>
      <c r="P2169" s="11" t="s">
        <v>1918</v>
      </c>
      <c r="Q2169" t="str">
        <f>VLOOKUP(P2169,[1]Sheet1!$A$1:$C$40,2,FALSE)</f>
        <v>Nufosate</v>
      </c>
      <c r="R2169" t="str">
        <f>VLOOKUP(P2169,[1]Sheet1!$A$1:$C$40,3,FALSE)</f>
        <v>Herbicide</v>
      </c>
    </row>
    <row r="2170" spans="1:18" ht="22" customHeight="1" x14ac:dyDescent="0.3">
      <c r="A2170" s="2">
        <v>42231</v>
      </c>
      <c r="B2170" s="12" t="str">
        <f t="shared" si="559"/>
        <v>August, 2015</v>
      </c>
      <c r="C2170" s="12" t="str">
        <f t="shared" si="560"/>
        <v>August, 2015´</v>
      </c>
      <c r="D2170" s="3" t="s">
        <v>37</v>
      </c>
      <c r="E2170" s="13" t="s">
        <v>1942</v>
      </c>
      <c r="F2170" s="3" t="s">
        <v>20</v>
      </c>
      <c r="G2170" s="3" t="s">
        <v>654</v>
      </c>
      <c r="H2170" s="3" t="s">
        <v>14</v>
      </c>
      <c r="I2170" s="3" t="s">
        <v>21</v>
      </c>
      <c r="J2170" s="3" t="s">
        <v>1201</v>
      </c>
      <c r="K2170" s="3" t="s">
        <v>1693</v>
      </c>
      <c r="L2170" s="4">
        <v>100300</v>
      </c>
      <c r="M2170" s="4">
        <v>100.3</v>
      </c>
      <c r="N2170" s="4">
        <v>362000</v>
      </c>
      <c r="O2170">
        <f t="shared" si="564"/>
        <v>3.609172482552343</v>
      </c>
      <c r="P2170" s="11" t="s">
        <v>1918</v>
      </c>
      <c r="Q2170" t="str">
        <f>VLOOKUP(P2170,[1]Sheet1!$A$1:$C$40,2,FALSE)</f>
        <v>Nufosate</v>
      </c>
      <c r="R2170" t="str">
        <f>VLOOKUP(P2170,[1]Sheet1!$A$1:$C$40,3,FALSE)</f>
        <v>Herbicide</v>
      </c>
    </row>
    <row r="2171" spans="1:18" ht="22" customHeight="1" x14ac:dyDescent="0.3">
      <c r="A2171" s="5">
        <v>42231</v>
      </c>
      <c r="B2171" s="12" t="str">
        <f t="shared" si="559"/>
        <v>August, 2015</v>
      </c>
      <c r="C2171" s="12" t="str">
        <f t="shared" si="560"/>
        <v>August, 2015´</v>
      </c>
      <c r="D2171" s="6" t="s">
        <v>37</v>
      </c>
      <c r="E2171" s="9" t="s">
        <v>1942</v>
      </c>
      <c r="F2171" s="6" t="s">
        <v>20</v>
      </c>
      <c r="G2171" s="6" t="s">
        <v>654</v>
      </c>
      <c r="H2171" s="6" t="s">
        <v>14</v>
      </c>
      <c r="I2171" s="6" t="s">
        <v>21</v>
      </c>
      <c r="J2171" s="6" t="s">
        <v>1201</v>
      </c>
      <c r="K2171" s="6" t="s">
        <v>1695</v>
      </c>
      <c r="L2171" s="7">
        <v>100300</v>
      </c>
      <c r="M2171" s="7">
        <v>100.3</v>
      </c>
      <c r="N2171" s="7">
        <v>362000</v>
      </c>
      <c r="O2171">
        <f t="shared" si="564"/>
        <v>3.609172482552343</v>
      </c>
      <c r="P2171" s="11" t="s">
        <v>1918</v>
      </c>
      <c r="Q2171" t="str">
        <f>VLOOKUP(P2171,[1]Sheet1!$A$1:$C$40,2,FALSE)</f>
        <v>Nufosate</v>
      </c>
      <c r="R2171" t="str">
        <f>VLOOKUP(P2171,[1]Sheet1!$A$1:$C$40,3,FALSE)</f>
        <v>Herbicide</v>
      </c>
    </row>
    <row r="2172" spans="1:18" ht="22" customHeight="1" x14ac:dyDescent="0.3">
      <c r="A2172" s="2">
        <v>42231</v>
      </c>
      <c r="B2172" s="12" t="str">
        <f t="shared" si="559"/>
        <v>August, 2015</v>
      </c>
      <c r="C2172" s="12" t="str">
        <f t="shared" si="560"/>
        <v>August, 2015´</v>
      </c>
      <c r="D2172" s="3" t="s">
        <v>37</v>
      </c>
      <c r="E2172" s="13" t="s">
        <v>1942</v>
      </c>
      <c r="F2172" s="3" t="s">
        <v>20</v>
      </c>
      <c r="G2172" s="3" t="s">
        <v>654</v>
      </c>
      <c r="H2172" s="3" t="s">
        <v>14</v>
      </c>
      <c r="I2172" s="3" t="s">
        <v>21</v>
      </c>
      <c r="J2172" s="3" t="s">
        <v>1201</v>
      </c>
      <c r="K2172" s="3" t="s">
        <v>1693</v>
      </c>
      <c r="L2172" s="4">
        <v>100300</v>
      </c>
      <c r="M2172" s="4">
        <v>100.3</v>
      </c>
      <c r="N2172" s="4">
        <v>362000</v>
      </c>
      <c r="O2172">
        <f t="shared" si="564"/>
        <v>3.609172482552343</v>
      </c>
      <c r="P2172" s="11" t="s">
        <v>1918</v>
      </c>
      <c r="Q2172" t="str">
        <f>VLOOKUP(P2172,[1]Sheet1!$A$1:$C$40,2,FALSE)</f>
        <v>Nufosate</v>
      </c>
      <c r="R2172" t="str">
        <f>VLOOKUP(P2172,[1]Sheet1!$A$1:$C$40,3,FALSE)</f>
        <v>Herbicide</v>
      </c>
    </row>
    <row r="2173" spans="1:18" ht="22" customHeight="1" x14ac:dyDescent="0.3">
      <c r="A2173" s="5">
        <v>42231</v>
      </c>
      <c r="B2173" s="12" t="str">
        <f t="shared" si="559"/>
        <v>August, 2015</v>
      </c>
      <c r="C2173" s="12" t="str">
        <f t="shared" si="560"/>
        <v>August, 2015´</v>
      </c>
      <c r="D2173" s="6" t="s">
        <v>37</v>
      </c>
      <c r="E2173" s="9" t="s">
        <v>1942</v>
      </c>
      <c r="F2173" s="6" t="s">
        <v>20</v>
      </c>
      <c r="G2173" s="6" t="s">
        <v>1500</v>
      </c>
      <c r="H2173" s="6" t="s">
        <v>14</v>
      </c>
      <c r="I2173" s="6" t="s">
        <v>21</v>
      </c>
      <c r="J2173" s="6" t="s">
        <v>31</v>
      </c>
      <c r="K2173" s="6" t="s">
        <v>1800</v>
      </c>
      <c r="L2173" s="7">
        <v>33705</v>
      </c>
      <c r="M2173" s="7">
        <v>33.71</v>
      </c>
      <c r="N2173" s="7">
        <v>482000</v>
      </c>
      <c r="O2173">
        <f t="shared" si="564"/>
        <v>14.300548879988133</v>
      </c>
      <c r="P2173" t="str">
        <f t="shared" si="573"/>
        <v>Tebuconazole</v>
      </c>
      <c r="Q2173" t="str">
        <f>VLOOKUP(P2173,[1]Sheet1!$A$1:$C$40,2,FALSE)</f>
        <v>Torque</v>
      </c>
      <c r="R2173" t="str">
        <f>VLOOKUP(P2173,[1]Sheet1!$A$1:$C$40,3,FALSE)</f>
        <v>Fungicide</v>
      </c>
    </row>
    <row r="2174" spans="1:18" ht="22" customHeight="1" x14ac:dyDescent="0.3">
      <c r="A2174" s="2">
        <v>42231</v>
      </c>
      <c r="B2174" s="12" t="str">
        <f t="shared" si="559"/>
        <v>August, 2015</v>
      </c>
      <c r="C2174" s="12" t="str">
        <f t="shared" si="560"/>
        <v>August, 2015´</v>
      </c>
      <c r="D2174" s="3" t="s">
        <v>37</v>
      </c>
      <c r="E2174" s="13" t="s">
        <v>1942</v>
      </c>
      <c r="F2174" s="3" t="s">
        <v>20</v>
      </c>
      <c r="G2174" s="3" t="s">
        <v>654</v>
      </c>
      <c r="H2174" s="3" t="s">
        <v>14</v>
      </c>
      <c r="I2174" s="3" t="s">
        <v>21</v>
      </c>
      <c r="J2174" s="3" t="s">
        <v>1201</v>
      </c>
      <c r="K2174" s="3" t="s">
        <v>1695</v>
      </c>
      <c r="L2174" s="4">
        <v>100300</v>
      </c>
      <c r="M2174" s="4">
        <v>100.3</v>
      </c>
      <c r="N2174" s="4">
        <v>362000</v>
      </c>
      <c r="O2174">
        <f t="shared" si="564"/>
        <v>3.609172482552343</v>
      </c>
      <c r="P2174" s="11" t="s">
        <v>1918</v>
      </c>
      <c r="Q2174" t="str">
        <f>VLOOKUP(P2174,[1]Sheet1!$A$1:$C$40,2,FALSE)</f>
        <v>Nufosate</v>
      </c>
      <c r="R2174" t="str">
        <f>VLOOKUP(P2174,[1]Sheet1!$A$1:$C$40,3,FALSE)</f>
        <v>Herbicide</v>
      </c>
    </row>
    <row r="2175" spans="1:18" ht="22" customHeight="1" x14ac:dyDescent="0.3">
      <c r="A2175" s="5">
        <v>42231</v>
      </c>
      <c r="B2175" s="12" t="str">
        <f t="shared" si="559"/>
        <v>August, 2015</v>
      </c>
      <c r="C2175" s="12" t="str">
        <f t="shared" si="560"/>
        <v>August, 2015´</v>
      </c>
      <c r="D2175" s="6" t="s">
        <v>37</v>
      </c>
      <c r="E2175" s="9" t="s">
        <v>1942</v>
      </c>
      <c r="F2175" s="6" t="s">
        <v>20</v>
      </c>
      <c r="G2175" s="6" t="s">
        <v>654</v>
      </c>
      <c r="H2175" s="6" t="s">
        <v>14</v>
      </c>
      <c r="I2175" s="6" t="s">
        <v>21</v>
      </c>
      <c r="J2175" s="6" t="s">
        <v>1201</v>
      </c>
      <c r="K2175" s="6" t="s">
        <v>1693</v>
      </c>
      <c r="L2175" s="7">
        <v>100300</v>
      </c>
      <c r="M2175" s="7">
        <v>100.3</v>
      </c>
      <c r="N2175" s="7">
        <v>362000</v>
      </c>
      <c r="O2175">
        <f t="shared" si="564"/>
        <v>3.609172482552343</v>
      </c>
      <c r="P2175" s="11" t="s">
        <v>1918</v>
      </c>
      <c r="Q2175" t="str">
        <f>VLOOKUP(P2175,[1]Sheet1!$A$1:$C$40,2,FALSE)</f>
        <v>Nufosate</v>
      </c>
      <c r="R2175" t="str">
        <f>VLOOKUP(P2175,[1]Sheet1!$A$1:$C$40,3,FALSE)</f>
        <v>Herbicide</v>
      </c>
    </row>
    <row r="2176" spans="1:18" ht="22" customHeight="1" x14ac:dyDescent="0.3">
      <c r="A2176" s="2">
        <v>42231</v>
      </c>
      <c r="B2176" s="12" t="str">
        <f t="shared" si="559"/>
        <v>August, 2015</v>
      </c>
      <c r="C2176" s="12" t="str">
        <f t="shared" si="560"/>
        <v>August, 2015´</v>
      </c>
      <c r="D2176" s="3" t="s">
        <v>37</v>
      </c>
      <c r="E2176" s="13" t="s">
        <v>1942</v>
      </c>
      <c r="F2176" s="3" t="s">
        <v>20</v>
      </c>
      <c r="G2176" s="3" t="s">
        <v>654</v>
      </c>
      <c r="H2176" s="3" t="s">
        <v>14</v>
      </c>
      <c r="I2176" s="3" t="s">
        <v>21</v>
      </c>
      <c r="J2176" s="3" t="s">
        <v>1201</v>
      </c>
      <c r="K2176" s="3" t="s">
        <v>1693</v>
      </c>
      <c r="L2176" s="4">
        <v>100300</v>
      </c>
      <c r="M2176" s="4">
        <v>100.3</v>
      </c>
      <c r="N2176" s="4">
        <v>362000</v>
      </c>
      <c r="O2176">
        <f t="shared" si="564"/>
        <v>3.609172482552343</v>
      </c>
      <c r="P2176" s="11" t="s">
        <v>1918</v>
      </c>
      <c r="Q2176" t="str">
        <f>VLOOKUP(P2176,[1]Sheet1!$A$1:$C$40,2,FALSE)</f>
        <v>Nufosate</v>
      </c>
      <c r="R2176" t="str">
        <f>VLOOKUP(P2176,[1]Sheet1!$A$1:$C$40,3,FALSE)</f>
        <v>Herbicide</v>
      </c>
    </row>
    <row r="2177" spans="1:18" ht="22" customHeight="1" x14ac:dyDescent="0.3">
      <c r="A2177" s="5">
        <v>42231</v>
      </c>
      <c r="B2177" s="12" t="str">
        <f t="shared" si="559"/>
        <v>August, 2015</v>
      </c>
      <c r="C2177" s="12" t="str">
        <f t="shared" si="560"/>
        <v>August, 2015´</v>
      </c>
      <c r="D2177" s="6" t="s">
        <v>37</v>
      </c>
      <c r="E2177" s="9" t="s">
        <v>1942</v>
      </c>
      <c r="F2177" s="6" t="s">
        <v>20</v>
      </c>
      <c r="G2177" s="6" t="s">
        <v>654</v>
      </c>
      <c r="H2177" s="6" t="s">
        <v>14</v>
      </c>
      <c r="I2177" s="6" t="s">
        <v>21</v>
      </c>
      <c r="J2177" s="6" t="s">
        <v>1201</v>
      </c>
      <c r="K2177" s="6" t="s">
        <v>1693</v>
      </c>
      <c r="L2177" s="7">
        <v>100300</v>
      </c>
      <c r="M2177" s="7">
        <v>100.3</v>
      </c>
      <c r="N2177" s="7">
        <v>362000</v>
      </c>
      <c r="O2177">
        <f t="shared" si="564"/>
        <v>3.609172482552343</v>
      </c>
      <c r="P2177" s="11" t="s">
        <v>1918</v>
      </c>
      <c r="Q2177" t="str">
        <f>VLOOKUP(P2177,[1]Sheet1!$A$1:$C$40,2,FALSE)</f>
        <v>Nufosate</v>
      </c>
      <c r="R2177" t="str">
        <f>VLOOKUP(P2177,[1]Sheet1!$A$1:$C$40,3,FALSE)</f>
        <v>Herbicide</v>
      </c>
    </row>
    <row r="2178" spans="1:18" ht="22" customHeight="1" x14ac:dyDescent="0.3">
      <c r="A2178" s="2">
        <v>42231</v>
      </c>
      <c r="B2178" s="12" t="str">
        <f t="shared" si="559"/>
        <v>August, 2015</v>
      </c>
      <c r="C2178" s="12" t="str">
        <f t="shared" si="560"/>
        <v>August, 2015´</v>
      </c>
      <c r="D2178" s="3" t="s">
        <v>37</v>
      </c>
      <c r="E2178" s="13" t="s">
        <v>1942</v>
      </c>
      <c r="F2178" s="3" t="s">
        <v>20</v>
      </c>
      <c r="G2178" s="3" t="s">
        <v>654</v>
      </c>
      <c r="H2178" s="3" t="s">
        <v>14</v>
      </c>
      <c r="I2178" s="3" t="s">
        <v>21</v>
      </c>
      <c r="J2178" s="3" t="s">
        <v>1201</v>
      </c>
      <c r="K2178" s="3" t="s">
        <v>1693</v>
      </c>
      <c r="L2178" s="4">
        <v>100300</v>
      </c>
      <c r="M2178" s="4">
        <v>100.3</v>
      </c>
      <c r="N2178" s="4">
        <v>362000</v>
      </c>
      <c r="O2178">
        <f t="shared" si="564"/>
        <v>3.609172482552343</v>
      </c>
      <c r="P2178" s="11" t="s">
        <v>1918</v>
      </c>
      <c r="Q2178" t="str">
        <f>VLOOKUP(P2178,[1]Sheet1!$A$1:$C$40,2,FALSE)</f>
        <v>Nufosate</v>
      </c>
      <c r="R2178" t="str">
        <f>VLOOKUP(P2178,[1]Sheet1!$A$1:$C$40,3,FALSE)</f>
        <v>Herbicide</v>
      </c>
    </row>
    <row r="2179" spans="1:18" ht="22" customHeight="1" x14ac:dyDescent="0.3">
      <c r="A2179" s="5">
        <v>42229</v>
      </c>
      <c r="B2179" s="12" t="str">
        <f t="shared" ref="B2179:B2242" si="574">TEXT(A2179,"MMMM, YYYY")</f>
        <v>August, 2015</v>
      </c>
      <c r="C2179" s="12" t="str">
        <f t="shared" ref="C2179:C2242" si="575">B2179&amp;"´"</f>
        <v>August, 2015´</v>
      </c>
      <c r="D2179" s="6" t="s">
        <v>37</v>
      </c>
      <c r="E2179" s="9" t="s">
        <v>1942</v>
      </c>
      <c r="F2179" s="6" t="s">
        <v>20</v>
      </c>
      <c r="G2179" s="6" t="s">
        <v>80</v>
      </c>
      <c r="H2179" s="6" t="s">
        <v>81</v>
      </c>
      <c r="I2179" s="6" t="s">
        <v>21</v>
      </c>
      <c r="J2179" s="6" t="s">
        <v>137</v>
      </c>
      <c r="K2179" s="6" t="s">
        <v>1801</v>
      </c>
      <c r="L2179" s="7">
        <v>74040</v>
      </c>
      <c r="M2179" s="7">
        <v>74.040000000000006</v>
      </c>
      <c r="N2179" s="7">
        <v>143000</v>
      </c>
      <c r="O2179">
        <f t="shared" si="564"/>
        <v>1.9313884386817937</v>
      </c>
      <c r="P2179" t="str">
        <f t="shared" ref="P2179:P2180" si="576">IF(ISNUMBER(SEARCH("TRITON",K2179)),"Surfactant",IF(ISNUMBER(SEARCH("DIMETHYLAMINE",K2179)),"Dimethylamine",IF(ISNUMBER(SEARCH("FLUAZINAN",K2179)),"Fluazinan","FIX IT")))</f>
        <v>Dimethylamine</v>
      </c>
      <c r="Q2179" t="str">
        <f>VLOOKUP(P2179,[1]Sheet1!$A$1:$C$40,2,FALSE)</f>
        <v>Not Identified</v>
      </c>
      <c r="R2179" t="str">
        <f>VLOOKUP(P2179,[1]Sheet1!$A$1:$C$40,3,FALSE)</f>
        <v>General Chemical</v>
      </c>
    </row>
    <row r="2180" spans="1:18" ht="22" customHeight="1" x14ac:dyDescent="0.3">
      <c r="A2180" s="2">
        <v>42229</v>
      </c>
      <c r="B2180" s="12" t="str">
        <f t="shared" si="574"/>
        <v>August, 2015</v>
      </c>
      <c r="C2180" s="12" t="str">
        <f t="shared" si="575"/>
        <v>August, 2015´</v>
      </c>
      <c r="D2180" s="3" t="s">
        <v>37</v>
      </c>
      <c r="E2180" s="13" t="s">
        <v>1942</v>
      </c>
      <c r="F2180" s="3" t="s">
        <v>20</v>
      </c>
      <c r="G2180" s="3" t="s">
        <v>80</v>
      </c>
      <c r="H2180" s="3" t="s">
        <v>81</v>
      </c>
      <c r="I2180" s="3" t="s">
        <v>21</v>
      </c>
      <c r="J2180" s="3" t="s">
        <v>137</v>
      </c>
      <c r="K2180" s="3" t="s">
        <v>1802</v>
      </c>
      <c r="L2180" s="4">
        <v>73720</v>
      </c>
      <c r="M2180" s="4">
        <v>73.72</v>
      </c>
      <c r="N2180" s="4">
        <v>142000</v>
      </c>
      <c r="O2180">
        <f t="shared" si="564"/>
        <v>1.9262072707542051</v>
      </c>
      <c r="P2180" t="str">
        <f t="shared" si="576"/>
        <v>Dimethylamine</v>
      </c>
      <c r="Q2180" t="str">
        <f>VLOOKUP(P2180,[1]Sheet1!$A$1:$C$40,2,FALSE)</f>
        <v>Not Identified</v>
      </c>
      <c r="R2180" t="str">
        <f>VLOOKUP(P2180,[1]Sheet1!$A$1:$C$40,3,FALSE)</f>
        <v>General Chemical</v>
      </c>
    </row>
    <row r="2181" spans="1:18" ht="22" customHeight="1" x14ac:dyDescent="0.3">
      <c r="A2181" s="5">
        <v>42229</v>
      </c>
      <c r="B2181" s="12" t="str">
        <f t="shared" si="574"/>
        <v>August, 2015</v>
      </c>
      <c r="C2181" s="12" t="str">
        <f t="shared" si="575"/>
        <v>August, 2015´</v>
      </c>
      <c r="D2181" s="6" t="s">
        <v>37</v>
      </c>
      <c r="E2181" s="9" t="s">
        <v>1942</v>
      </c>
      <c r="F2181" s="7" t="s">
        <v>107</v>
      </c>
      <c r="G2181" s="6" t="s">
        <v>203</v>
      </c>
      <c r="H2181" s="6" t="s">
        <v>43</v>
      </c>
      <c r="I2181" s="6" t="s">
        <v>15</v>
      </c>
      <c r="J2181" s="6" t="s">
        <v>626</v>
      </c>
      <c r="K2181" s="6" t="s">
        <v>1803</v>
      </c>
      <c r="L2181" s="7">
        <v>74445</v>
      </c>
      <c r="M2181" s="7">
        <v>74.44</v>
      </c>
      <c r="N2181" s="7">
        <v>1119000</v>
      </c>
      <c r="O2181">
        <f t="shared" si="564"/>
        <v>15.031231110215595</v>
      </c>
      <c r="P2181" t="str">
        <f>IF(ISNUMBER(SEARCH("CIPERMET",K2181)),"Cypermethrin",IF(ISNUMBER(SEARCH("MANFIL",K2181)),"Mancozeb",IF(ISNUMBER(SEARCH("ISOPROPYLAMINE",K2181)),"Isopropylamine",IF(ISNUMBER(SEARCH("CARBENDAZIN",K2181)),"Carbendazin",IF(ISNUMBER(SEARCH("CHLORPYRIFOS",K2181)),"Chlorpyrifos","FIX IT")))))</f>
        <v>Mancozeb</v>
      </c>
      <c r="Q2181" t="str">
        <f>VLOOKUP(P2181,[1]Sheet1!$A$1:$C$40,2,FALSE)</f>
        <v>Manfill 800 WP</v>
      </c>
      <c r="R2181" t="str">
        <f>VLOOKUP(P2181,[1]Sheet1!$A$1:$C$40,3,FALSE)</f>
        <v>Fungicide</v>
      </c>
    </row>
    <row r="2182" spans="1:18" ht="22" customHeight="1" x14ac:dyDescent="0.3">
      <c r="A2182" s="2">
        <v>42224</v>
      </c>
      <c r="B2182" s="12" t="str">
        <f t="shared" si="574"/>
        <v>August, 2015</v>
      </c>
      <c r="C2182" s="12" t="str">
        <f t="shared" si="575"/>
        <v>August, 2015´</v>
      </c>
      <c r="D2182" s="3" t="s">
        <v>37</v>
      </c>
      <c r="E2182" s="13" t="s">
        <v>1942</v>
      </c>
      <c r="F2182" s="3" t="s">
        <v>20</v>
      </c>
      <c r="G2182" s="3" t="s">
        <v>1505</v>
      </c>
      <c r="H2182" s="3" t="s">
        <v>73</v>
      </c>
      <c r="I2182" s="3" t="s">
        <v>21</v>
      </c>
      <c r="J2182" s="3" t="s">
        <v>102</v>
      </c>
      <c r="K2182" s="3" t="s">
        <v>1804</v>
      </c>
      <c r="L2182" s="4">
        <v>101565</v>
      </c>
      <c r="M2182" s="4">
        <v>101.57</v>
      </c>
      <c r="N2182" s="4">
        <v>351000</v>
      </c>
      <c r="O2182">
        <f t="shared" si="564"/>
        <v>3.4559149313247675</v>
      </c>
      <c r="P2182" t="str">
        <f t="shared" si="573"/>
        <v>Isopropylamine</v>
      </c>
      <c r="Q2182" t="str">
        <f>VLOOKUP(P2182,[1]Sheet1!$A$1:$C$40,2,FALSE)</f>
        <v>Not Identified</v>
      </c>
      <c r="R2182" t="str">
        <f>VLOOKUP(P2182,[1]Sheet1!$A$1:$C$40,3,FALSE)</f>
        <v>General Chemical</v>
      </c>
    </row>
    <row r="2183" spans="1:18" ht="22" customHeight="1" x14ac:dyDescent="0.3">
      <c r="A2183" s="5">
        <v>42224</v>
      </c>
      <c r="B2183" s="12" t="str">
        <f t="shared" si="574"/>
        <v>August, 2015</v>
      </c>
      <c r="C2183" s="12" t="str">
        <f t="shared" si="575"/>
        <v>August, 2015´</v>
      </c>
      <c r="D2183" s="6" t="s">
        <v>37</v>
      </c>
      <c r="E2183" s="9" t="s">
        <v>1942</v>
      </c>
      <c r="F2183" s="6" t="s">
        <v>20</v>
      </c>
      <c r="G2183" s="6" t="s">
        <v>1505</v>
      </c>
      <c r="H2183" s="6" t="s">
        <v>73</v>
      </c>
      <c r="I2183" s="6" t="s">
        <v>21</v>
      </c>
      <c r="J2183" s="6" t="s">
        <v>102</v>
      </c>
      <c r="K2183" s="6" t="s">
        <v>1805</v>
      </c>
      <c r="L2183" s="7">
        <v>101445</v>
      </c>
      <c r="M2183" s="7">
        <v>101.45</v>
      </c>
      <c r="N2183" s="7">
        <v>350000</v>
      </c>
      <c r="O2183">
        <f t="shared" si="564"/>
        <v>3.4501453989846715</v>
      </c>
      <c r="P2183" t="str">
        <f t="shared" si="573"/>
        <v>Isopropylamine</v>
      </c>
      <c r="Q2183" t="str">
        <f>VLOOKUP(P2183,[1]Sheet1!$A$1:$C$40,2,FALSE)</f>
        <v>Not Identified</v>
      </c>
      <c r="R2183" t="str">
        <f>VLOOKUP(P2183,[1]Sheet1!$A$1:$C$40,3,FALSE)</f>
        <v>General Chemical</v>
      </c>
    </row>
    <row r="2184" spans="1:18" ht="22" customHeight="1" x14ac:dyDescent="0.3">
      <c r="A2184" s="2">
        <v>42224</v>
      </c>
      <c r="B2184" s="12" t="str">
        <f t="shared" si="574"/>
        <v>August, 2015</v>
      </c>
      <c r="C2184" s="12" t="str">
        <f t="shared" si="575"/>
        <v>August, 2015´</v>
      </c>
      <c r="D2184" s="3" t="s">
        <v>37</v>
      </c>
      <c r="E2184" s="13" t="s">
        <v>1942</v>
      </c>
      <c r="F2184" s="3" t="s">
        <v>20</v>
      </c>
      <c r="G2184" s="3" t="s">
        <v>1505</v>
      </c>
      <c r="H2184" s="3" t="s">
        <v>73</v>
      </c>
      <c r="I2184" s="3" t="s">
        <v>21</v>
      </c>
      <c r="J2184" s="3" t="s">
        <v>102</v>
      </c>
      <c r="K2184" s="3" t="s">
        <v>1804</v>
      </c>
      <c r="L2184" s="4">
        <v>101436</v>
      </c>
      <c r="M2184" s="4">
        <v>101.44</v>
      </c>
      <c r="N2184" s="4">
        <v>350000</v>
      </c>
      <c r="O2184">
        <f t="shared" si="564"/>
        <v>3.4504515162269804</v>
      </c>
      <c r="P2184" t="str">
        <f t="shared" si="573"/>
        <v>Isopropylamine</v>
      </c>
      <c r="Q2184" t="str">
        <f>VLOOKUP(P2184,[1]Sheet1!$A$1:$C$40,2,FALSE)</f>
        <v>Not Identified</v>
      </c>
      <c r="R2184" t="str">
        <f>VLOOKUP(P2184,[1]Sheet1!$A$1:$C$40,3,FALSE)</f>
        <v>General Chemical</v>
      </c>
    </row>
    <row r="2185" spans="1:18" ht="22" customHeight="1" x14ac:dyDescent="0.3">
      <c r="A2185" s="5">
        <v>42223</v>
      </c>
      <c r="B2185" s="12" t="str">
        <f t="shared" si="574"/>
        <v>August, 2015</v>
      </c>
      <c r="C2185" s="12" t="str">
        <f t="shared" si="575"/>
        <v>August, 2015´</v>
      </c>
      <c r="D2185" s="6" t="s">
        <v>37</v>
      </c>
      <c r="E2185" s="9" t="s">
        <v>1942</v>
      </c>
      <c r="F2185" s="7" t="s">
        <v>107</v>
      </c>
      <c r="G2185" s="6" t="s">
        <v>1556</v>
      </c>
      <c r="H2185" s="6" t="s">
        <v>43</v>
      </c>
      <c r="I2185" s="6" t="s">
        <v>15</v>
      </c>
      <c r="J2185" s="6" t="s">
        <v>1557</v>
      </c>
      <c r="K2185" s="6" t="s">
        <v>1806</v>
      </c>
      <c r="L2185" s="7">
        <v>18300</v>
      </c>
      <c r="M2185" s="7">
        <v>18.3</v>
      </c>
      <c r="N2185" s="7">
        <v>167000</v>
      </c>
      <c r="O2185">
        <f t="shared" si="564"/>
        <v>9.1256830601092904</v>
      </c>
      <c r="P2185" t="s">
        <v>1915</v>
      </c>
      <c r="Q2185" t="str">
        <f>VLOOKUP(P2185,[1]Sheet1!$A$1:$C$40,2,FALSE)</f>
        <v>Not Identified</v>
      </c>
      <c r="R2185" t="str">
        <f>VLOOKUP(P2185,[1]Sheet1!$A$1:$C$40,3,FALSE)</f>
        <v>General Chemical</v>
      </c>
    </row>
    <row r="2186" spans="1:18" ht="22" customHeight="1" x14ac:dyDescent="0.3">
      <c r="A2186" s="2">
        <v>42223</v>
      </c>
      <c r="B2186" s="12" t="str">
        <f t="shared" si="574"/>
        <v>August, 2015</v>
      </c>
      <c r="C2186" s="12" t="str">
        <f t="shared" si="575"/>
        <v>August, 2015´</v>
      </c>
      <c r="D2186" s="3" t="s">
        <v>37</v>
      </c>
      <c r="E2186" s="13" t="s">
        <v>1942</v>
      </c>
      <c r="F2186" s="3" t="s">
        <v>20</v>
      </c>
      <c r="G2186" s="3" t="s">
        <v>171</v>
      </c>
      <c r="H2186" s="3" t="s">
        <v>34</v>
      </c>
      <c r="I2186" s="3" t="s">
        <v>21</v>
      </c>
      <c r="J2186" s="3" t="s">
        <v>22</v>
      </c>
      <c r="K2186" s="3" t="s">
        <v>1807</v>
      </c>
      <c r="L2186" s="4">
        <v>92520</v>
      </c>
      <c r="M2186" s="4">
        <v>92.52</v>
      </c>
      <c r="N2186" s="4">
        <v>7731000</v>
      </c>
      <c r="O2186">
        <f t="shared" si="564"/>
        <v>83.560311284046691</v>
      </c>
      <c r="P2186" t="str">
        <f t="shared" si="572"/>
        <v>Picloram</v>
      </c>
      <c r="Q2186" t="str">
        <f>VLOOKUP(P2186,[1]Sheet1!$A$1:$C$40,2,FALSE)</f>
        <v>Not Identified</v>
      </c>
      <c r="R2186" t="str">
        <f>VLOOKUP(P2186,[1]Sheet1!$A$1:$C$40,3,FALSE)</f>
        <v>Herbicide</v>
      </c>
    </row>
    <row r="2187" spans="1:18" ht="22" customHeight="1" x14ac:dyDescent="0.3">
      <c r="A2187" s="5">
        <v>42223</v>
      </c>
      <c r="B2187" s="12" t="str">
        <f t="shared" si="574"/>
        <v>August, 2015</v>
      </c>
      <c r="C2187" s="12" t="str">
        <f t="shared" si="575"/>
        <v>August, 2015´</v>
      </c>
      <c r="D2187" s="6" t="s">
        <v>37</v>
      </c>
      <c r="E2187" s="9" t="s">
        <v>1942</v>
      </c>
      <c r="F2187" s="7" t="s">
        <v>107</v>
      </c>
      <c r="G2187" s="6" t="s">
        <v>203</v>
      </c>
      <c r="H2187" s="6" t="s">
        <v>43</v>
      </c>
      <c r="I2187" s="6" t="s">
        <v>15</v>
      </c>
      <c r="J2187" s="6" t="s">
        <v>105</v>
      </c>
      <c r="K2187" s="6" t="s">
        <v>1808</v>
      </c>
      <c r="L2187" s="7">
        <v>148890</v>
      </c>
      <c r="M2187" s="7">
        <v>148.88999999999999</v>
      </c>
      <c r="N2187" s="6" t="s">
        <v>107</v>
      </c>
      <c r="O2187" t="e">
        <f t="shared" si="564"/>
        <v>#VALUE!</v>
      </c>
      <c r="P2187" t="str">
        <f>IF(ISNUMBER(SEARCH("CIPERMET",K2187)),"Cypermethrin",IF(ISNUMBER(SEARCH("MANFIL",K2187)),"Mancozeb",IF(ISNUMBER(SEARCH("ISOPROPYLAMINE",K2187)),"Isopropylamine",IF(ISNUMBER(SEARCH("CARBENDAZIN",K2187)),"Carbendazin",IF(ISNUMBER(SEARCH("CHLORPYRIFOS",K2187)),"Chlorpyrifos","FIX IT")))))</f>
        <v>Mancozeb</v>
      </c>
      <c r="Q2187" t="str">
        <f>VLOOKUP(P2187,[1]Sheet1!$A$1:$C$40,2,FALSE)</f>
        <v>Manfill 800 WP</v>
      </c>
      <c r="R2187" t="str">
        <f>VLOOKUP(P2187,[1]Sheet1!$A$1:$C$40,3,FALSE)</f>
        <v>Fungicide</v>
      </c>
    </row>
    <row r="2188" spans="1:18" ht="22" customHeight="1" x14ac:dyDescent="0.3">
      <c r="A2188" s="2">
        <v>42222</v>
      </c>
      <c r="B2188" s="12" t="str">
        <f t="shared" si="574"/>
        <v>August, 2015</v>
      </c>
      <c r="C2188" s="12" t="str">
        <f t="shared" si="575"/>
        <v>August, 2015´</v>
      </c>
      <c r="D2188" s="3" t="s">
        <v>37</v>
      </c>
      <c r="E2188" s="13" t="s">
        <v>1942</v>
      </c>
      <c r="F2188" s="3" t="s">
        <v>20</v>
      </c>
      <c r="G2188" s="3" t="s">
        <v>579</v>
      </c>
      <c r="H2188" s="3" t="s">
        <v>28</v>
      </c>
      <c r="I2188" s="3" t="s">
        <v>21</v>
      </c>
      <c r="J2188" s="3" t="s">
        <v>29</v>
      </c>
      <c r="K2188" s="3" t="s">
        <v>1349</v>
      </c>
      <c r="L2188" s="4">
        <v>122760</v>
      </c>
      <c r="M2188" s="4">
        <v>122.76</v>
      </c>
      <c r="N2188" s="4">
        <v>2503000</v>
      </c>
      <c r="O2188">
        <f t="shared" si="564"/>
        <v>20.389377647442164</v>
      </c>
      <c r="P2188" t="str">
        <f t="shared" ref="P2188:P2191" si="577">IF(ISNUMBER(SEARCH("CLORPIRIFOS",K2188)),"Chlorpyrifos",IF(ISNUMBER(SEARCH("TEBUCONAZOLE",K2188)),"Tebuconazole",IF(ISNUMBER(SEARCH("ACID",K2188)),"2,4-Dichlorophenoxyacetic acid",IF(ISNUMBER(SEARCH("ACETAMIPRID",K2188)),"Acetamiprid",IF(ISNUMBER(SEARCH("NUFURON",K2188)),"Metsulfuron",IF(ISNUMBER(SEARCH("MONOISOPROPYLAMINE",K2188)),"Isopropylamine","FIX IT"))))))</f>
        <v>2,4-Dichlorophenoxyacetic acid</v>
      </c>
      <c r="Q2188" t="str">
        <f>VLOOKUP(P2188,[1]Sheet1!$A$1:$C$40,2,FALSE)</f>
        <v>2,4 D</v>
      </c>
      <c r="R2188" t="str">
        <f>VLOOKUP(P2188,[1]Sheet1!$A$1:$C$40,3,FALSE)</f>
        <v>Herbicide</v>
      </c>
    </row>
    <row r="2189" spans="1:18" ht="22" customHeight="1" x14ac:dyDescent="0.3">
      <c r="A2189" s="5">
        <v>42218</v>
      </c>
      <c r="B2189" s="12" t="str">
        <f t="shared" si="574"/>
        <v>August, 2015</v>
      </c>
      <c r="C2189" s="12" t="str">
        <f t="shared" si="575"/>
        <v>August, 2015´</v>
      </c>
      <c r="D2189" s="6" t="s">
        <v>37</v>
      </c>
      <c r="E2189" s="9" t="s">
        <v>1942</v>
      </c>
      <c r="F2189" s="6" t="s">
        <v>20</v>
      </c>
      <c r="G2189" s="6" t="s">
        <v>449</v>
      </c>
      <c r="H2189" s="6" t="s">
        <v>73</v>
      </c>
      <c r="I2189" s="6" t="s">
        <v>21</v>
      </c>
      <c r="J2189" s="6" t="s">
        <v>102</v>
      </c>
      <c r="K2189" s="6" t="s">
        <v>1809</v>
      </c>
      <c r="L2189" s="7">
        <v>101582</v>
      </c>
      <c r="M2189" s="7">
        <v>101.58</v>
      </c>
      <c r="N2189" s="7">
        <v>351000</v>
      </c>
      <c r="O2189">
        <f t="shared" si="564"/>
        <v>3.4553365753775274</v>
      </c>
      <c r="P2189" t="str">
        <f t="shared" si="577"/>
        <v>Isopropylamine</v>
      </c>
      <c r="Q2189" t="str">
        <f>VLOOKUP(P2189,[1]Sheet1!$A$1:$C$40,2,FALSE)</f>
        <v>Not Identified</v>
      </c>
      <c r="R2189" t="str">
        <f>VLOOKUP(P2189,[1]Sheet1!$A$1:$C$40,3,FALSE)</f>
        <v>General Chemical</v>
      </c>
    </row>
    <row r="2190" spans="1:18" ht="22" customHeight="1" x14ac:dyDescent="0.3">
      <c r="A2190" s="2">
        <v>42218</v>
      </c>
      <c r="B2190" s="12" t="str">
        <f t="shared" si="574"/>
        <v>August, 2015</v>
      </c>
      <c r="C2190" s="12" t="str">
        <f t="shared" si="575"/>
        <v>August, 2015´</v>
      </c>
      <c r="D2190" s="3" t="s">
        <v>37</v>
      </c>
      <c r="E2190" s="13" t="s">
        <v>1942</v>
      </c>
      <c r="F2190" s="3" t="s">
        <v>20</v>
      </c>
      <c r="G2190" s="3" t="s">
        <v>449</v>
      </c>
      <c r="H2190" s="3" t="s">
        <v>73</v>
      </c>
      <c r="I2190" s="3" t="s">
        <v>21</v>
      </c>
      <c r="J2190" s="3" t="s">
        <v>82</v>
      </c>
      <c r="K2190" s="3" t="s">
        <v>1809</v>
      </c>
      <c r="L2190" s="4">
        <v>101583</v>
      </c>
      <c r="M2190" s="4">
        <v>101.58</v>
      </c>
      <c r="N2190" s="4">
        <v>306000</v>
      </c>
      <c r="O2190">
        <f t="shared" si="564"/>
        <v>3.0123150527155134</v>
      </c>
      <c r="P2190" t="str">
        <f t="shared" si="577"/>
        <v>Isopropylamine</v>
      </c>
      <c r="Q2190" t="str">
        <f>VLOOKUP(P2190,[1]Sheet1!$A$1:$C$40,2,FALSE)</f>
        <v>Not Identified</v>
      </c>
      <c r="R2190" t="str">
        <f>VLOOKUP(P2190,[1]Sheet1!$A$1:$C$40,3,FALSE)</f>
        <v>General Chemical</v>
      </c>
    </row>
    <row r="2191" spans="1:18" ht="22" customHeight="1" x14ac:dyDescent="0.3">
      <c r="A2191" s="5">
        <v>42218</v>
      </c>
      <c r="B2191" s="12" t="str">
        <f t="shared" si="574"/>
        <v>August, 2015</v>
      </c>
      <c r="C2191" s="12" t="str">
        <f t="shared" si="575"/>
        <v>August, 2015´</v>
      </c>
      <c r="D2191" s="6" t="s">
        <v>37</v>
      </c>
      <c r="E2191" s="9" t="s">
        <v>1942</v>
      </c>
      <c r="F2191" s="6" t="s">
        <v>20</v>
      </c>
      <c r="G2191" s="6" t="s">
        <v>449</v>
      </c>
      <c r="H2191" s="6" t="s">
        <v>73</v>
      </c>
      <c r="I2191" s="6" t="s">
        <v>21</v>
      </c>
      <c r="J2191" s="6" t="s">
        <v>102</v>
      </c>
      <c r="K2191" s="6" t="s">
        <v>1810</v>
      </c>
      <c r="L2191" s="7">
        <v>57993</v>
      </c>
      <c r="M2191" s="7">
        <v>57.99</v>
      </c>
      <c r="N2191" s="7">
        <v>200000</v>
      </c>
      <c r="O2191">
        <f t="shared" si="564"/>
        <v>3.4486920835273223</v>
      </c>
      <c r="P2191" t="str">
        <f t="shared" si="577"/>
        <v>Isopropylamine</v>
      </c>
      <c r="Q2191" t="str">
        <f>VLOOKUP(P2191,[1]Sheet1!$A$1:$C$40,2,FALSE)</f>
        <v>Not Identified</v>
      </c>
      <c r="R2191" t="str">
        <f>VLOOKUP(P2191,[1]Sheet1!$A$1:$C$40,3,FALSE)</f>
        <v>General Chemical</v>
      </c>
    </row>
    <row r="2192" spans="1:18" ht="22" customHeight="1" x14ac:dyDescent="0.3">
      <c r="A2192" s="2">
        <v>42217</v>
      </c>
      <c r="B2192" s="12" t="str">
        <f t="shared" si="574"/>
        <v>August, 2015</v>
      </c>
      <c r="C2192" s="12" t="str">
        <f t="shared" si="575"/>
        <v>August, 2015´</v>
      </c>
      <c r="D2192" s="3" t="s">
        <v>37</v>
      </c>
      <c r="E2192" s="13" t="s">
        <v>1942</v>
      </c>
      <c r="F2192" s="3" t="s">
        <v>20</v>
      </c>
      <c r="G2192" s="3" t="s">
        <v>1160</v>
      </c>
      <c r="H2192" s="3" t="s">
        <v>14</v>
      </c>
      <c r="I2192" s="3" t="s">
        <v>21</v>
      </c>
      <c r="J2192" s="3" t="s">
        <v>31</v>
      </c>
      <c r="K2192" s="3" t="s">
        <v>1811</v>
      </c>
      <c r="L2192" s="4">
        <v>30240</v>
      </c>
      <c r="M2192" s="4">
        <v>30.24</v>
      </c>
      <c r="N2192" s="4">
        <v>433000</v>
      </c>
      <c r="O2192">
        <f t="shared" si="564"/>
        <v>14.318783068783068</v>
      </c>
      <c r="P2192" t="str">
        <f t="shared" si="572"/>
        <v>Flutriafol</v>
      </c>
      <c r="Q2192" t="str">
        <f>VLOOKUP(P2192,[1]Sheet1!$A$1:$C$40,2,FALSE)</f>
        <v>Intake</v>
      </c>
      <c r="R2192" t="str">
        <f>VLOOKUP(P2192,[1]Sheet1!$A$1:$C$40,3,FALSE)</f>
        <v>Fungicide</v>
      </c>
    </row>
    <row r="2193" spans="1:18" ht="22" customHeight="1" x14ac:dyDescent="0.3">
      <c r="A2193" s="5">
        <v>42217</v>
      </c>
      <c r="B2193" s="12" t="str">
        <f t="shared" si="574"/>
        <v>August, 2015</v>
      </c>
      <c r="C2193" s="12" t="str">
        <f t="shared" si="575"/>
        <v>August, 2015´</v>
      </c>
      <c r="D2193" s="6" t="s">
        <v>37</v>
      </c>
      <c r="E2193" s="9" t="s">
        <v>1942</v>
      </c>
      <c r="F2193" s="6" t="s">
        <v>20</v>
      </c>
      <c r="G2193" s="6" t="s">
        <v>1500</v>
      </c>
      <c r="H2193" s="6" t="s">
        <v>14</v>
      </c>
      <c r="I2193" s="6" t="s">
        <v>21</v>
      </c>
      <c r="J2193" s="6" t="s">
        <v>31</v>
      </c>
      <c r="K2193" s="6" t="s">
        <v>1812</v>
      </c>
      <c r="L2193" s="7">
        <v>11235</v>
      </c>
      <c r="M2193" s="7">
        <v>11.23</v>
      </c>
      <c r="N2193" s="7">
        <v>161000</v>
      </c>
      <c r="O2193">
        <f t="shared" si="564"/>
        <v>14.330218068535826</v>
      </c>
      <c r="P2193" t="str">
        <f t="shared" ref="P2193:P2194" si="578">IF(ISNUMBER(SEARCH("CLORPIRIFOS",K2193)),"Chlorpyrifos",IF(ISNUMBER(SEARCH("TEBUCONAZOLE",K2193)),"Tebuconazole",IF(ISNUMBER(SEARCH("ACID",K2193)),"2,4-Dichlorophenoxyacetic acid",IF(ISNUMBER(SEARCH("ACETAMIPRID",K2193)),"Acetamiprid",IF(ISNUMBER(SEARCH("NUFURON",K2193)),"Metsulfuron",IF(ISNUMBER(SEARCH("MONOISOPROPYLAMINE",K2193)),"Isopropylamine","FIX IT"))))))</f>
        <v>Tebuconazole</v>
      </c>
      <c r="Q2193" t="str">
        <f>VLOOKUP(P2193,[1]Sheet1!$A$1:$C$40,2,FALSE)</f>
        <v>Torque</v>
      </c>
      <c r="R2193" t="str">
        <f>VLOOKUP(P2193,[1]Sheet1!$A$1:$C$40,3,FALSE)</f>
        <v>Fungicide</v>
      </c>
    </row>
    <row r="2194" spans="1:18" ht="22" customHeight="1" x14ac:dyDescent="0.3">
      <c r="A2194" s="2">
        <v>42217</v>
      </c>
      <c r="B2194" s="12" t="str">
        <f t="shared" si="574"/>
        <v>August, 2015</v>
      </c>
      <c r="C2194" s="12" t="str">
        <f t="shared" si="575"/>
        <v>August, 2015´</v>
      </c>
      <c r="D2194" s="3" t="s">
        <v>37</v>
      </c>
      <c r="E2194" s="13" t="s">
        <v>1942</v>
      </c>
      <c r="F2194" s="3" t="s">
        <v>20</v>
      </c>
      <c r="G2194" s="3" t="s">
        <v>1500</v>
      </c>
      <c r="H2194" s="3" t="s">
        <v>14</v>
      </c>
      <c r="I2194" s="3" t="s">
        <v>21</v>
      </c>
      <c r="J2194" s="3" t="s">
        <v>31</v>
      </c>
      <c r="K2194" s="3" t="s">
        <v>1813</v>
      </c>
      <c r="L2194" s="4">
        <v>33705</v>
      </c>
      <c r="M2194" s="4">
        <v>33.71</v>
      </c>
      <c r="N2194" s="4">
        <v>482000</v>
      </c>
      <c r="O2194">
        <f t="shared" si="564"/>
        <v>14.300548879988133</v>
      </c>
      <c r="P2194" t="str">
        <f t="shared" si="578"/>
        <v>Tebuconazole</v>
      </c>
      <c r="Q2194" t="str">
        <f>VLOOKUP(P2194,[1]Sheet1!$A$1:$C$40,2,FALSE)</f>
        <v>Torque</v>
      </c>
      <c r="R2194" t="str">
        <f>VLOOKUP(P2194,[1]Sheet1!$A$1:$C$40,3,FALSE)</f>
        <v>Fungicide</v>
      </c>
    </row>
    <row r="2195" spans="1:18" ht="22" customHeight="1" x14ac:dyDescent="0.3">
      <c r="A2195" s="5">
        <v>42215</v>
      </c>
      <c r="B2195" s="12" t="str">
        <f t="shared" si="574"/>
        <v>July, 2015</v>
      </c>
      <c r="C2195" s="12" t="str">
        <f t="shared" si="575"/>
        <v>July, 2015´</v>
      </c>
      <c r="D2195" s="6" t="s">
        <v>37</v>
      </c>
      <c r="E2195" s="9" t="s">
        <v>1942</v>
      </c>
      <c r="F2195" s="7" t="s">
        <v>107</v>
      </c>
      <c r="G2195" s="6" t="s">
        <v>1556</v>
      </c>
      <c r="H2195" s="6" t="s">
        <v>43</v>
      </c>
      <c r="I2195" s="6" t="s">
        <v>15</v>
      </c>
      <c r="J2195" s="6" t="s">
        <v>1557</v>
      </c>
      <c r="K2195" s="6" t="s">
        <v>1814</v>
      </c>
      <c r="L2195" s="7">
        <v>19600</v>
      </c>
      <c r="M2195" s="7">
        <v>19.600000000000001</v>
      </c>
      <c r="N2195" s="7">
        <v>178000</v>
      </c>
      <c r="O2195">
        <f t="shared" si="564"/>
        <v>9.0816326530612237</v>
      </c>
      <c r="P2195" t="s">
        <v>1915</v>
      </c>
      <c r="Q2195" t="str">
        <f>VLOOKUP(P2195,[1]Sheet1!$A$1:$C$40,2,FALSE)</f>
        <v>Not Identified</v>
      </c>
      <c r="R2195" t="str">
        <f>VLOOKUP(P2195,[1]Sheet1!$A$1:$C$40,3,FALSE)</f>
        <v>General Chemical</v>
      </c>
    </row>
    <row r="2196" spans="1:18" ht="22" customHeight="1" x14ac:dyDescent="0.3">
      <c r="A2196" s="2">
        <v>42209</v>
      </c>
      <c r="B2196" s="12" t="str">
        <f t="shared" si="574"/>
        <v>July, 2015</v>
      </c>
      <c r="C2196" s="12" t="str">
        <f t="shared" si="575"/>
        <v>July, 2015´</v>
      </c>
      <c r="D2196" s="3" t="s">
        <v>37</v>
      </c>
      <c r="E2196" s="13" t="s">
        <v>1942</v>
      </c>
      <c r="F2196" s="3" t="s">
        <v>20</v>
      </c>
      <c r="G2196" s="3" t="s">
        <v>1655</v>
      </c>
      <c r="H2196" s="3" t="s">
        <v>14</v>
      </c>
      <c r="I2196" s="3" t="s">
        <v>21</v>
      </c>
      <c r="J2196" s="3" t="s">
        <v>1815</v>
      </c>
      <c r="K2196" s="3" t="s">
        <v>1816</v>
      </c>
      <c r="L2196" s="4">
        <v>4640</v>
      </c>
      <c r="M2196" s="4">
        <v>4.6399999999999997</v>
      </c>
      <c r="N2196" s="4">
        <v>138000</v>
      </c>
      <c r="O2196">
        <f t="shared" si="564"/>
        <v>29.741379310344829</v>
      </c>
      <c r="P2196" t="str">
        <f>IF(ISNUMBER(SEARCH("XYLENE",K2196)),"Xylene",IF(ISNUMBER(SEARCH("PARAQUAT",K2196)),"Paraquat",IF(ISNUMBER(SEARCH("LUFENURON",K2196)),"Lufenuron",IF(ISNUMBER(SEARCH("CLETHODIM",K2196)),"Clethodim",IF(ISNUMBER(SEARCH("ABAMECTIN",K2196)),"Abamectin")))))</f>
        <v>Abamectin</v>
      </c>
      <c r="Q2196" t="str">
        <f>VLOOKUP(P2196,[1]Sheet1!$A$1:$C$40,2,FALSE)</f>
        <v>Not Identified</v>
      </c>
      <c r="R2196" t="str">
        <f>VLOOKUP(P2196,[1]Sheet1!$A$1:$C$40,3,FALSE)</f>
        <v>Insecticide</v>
      </c>
    </row>
    <row r="2197" spans="1:18" ht="22" customHeight="1" x14ac:dyDescent="0.3">
      <c r="A2197" s="5">
        <v>42208</v>
      </c>
      <c r="B2197" s="12" t="str">
        <f t="shared" si="574"/>
        <v>July, 2015</v>
      </c>
      <c r="C2197" s="12" t="str">
        <f t="shared" si="575"/>
        <v>July, 2015´</v>
      </c>
      <c r="D2197" s="6" t="s">
        <v>37</v>
      </c>
      <c r="E2197" s="9" t="s">
        <v>1942</v>
      </c>
      <c r="F2197" s="6" t="s">
        <v>20</v>
      </c>
      <c r="G2197" s="6" t="s">
        <v>1307</v>
      </c>
      <c r="H2197" s="6" t="s">
        <v>81</v>
      </c>
      <c r="I2197" s="6" t="s">
        <v>21</v>
      </c>
      <c r="J2197" s="6" t="s">
        <v>137</v>
      </c>
      <c r="K2197" s="6" t="s">
        <v>1817</v>
      </c>
      <c r="L2197" s="7">
        <v>36800</v>
      </c>
      <c r="M2197" s="7">
        <v>36.799999999999997</v>
      </c>
      <c r="N2197" s="7">
        <v>67400</v>
      </c>
      <c r="O2197">
        <f t="shared" si="564"/>
        <v>1.8315217391304348</v>
      </c>
      <c r="P2197" t="str">
        <f t="shared" ref="P2197" si="579">IF(ISNUMBER(SEARCH("TRITON",K2197)),"Surfactant",IF(ISNUMBER(SEARCH("DIMETHYLAMINE",K2197)),"Dimethylamine",IF(ISNUMBER(SEARCH("FLUAZINAN",K2197)),"Fluazinan","FIX IT")))</f>
        <v>Dimethylamine</v>
      </c>
      <c r="Q2197" t="str">
        <f>VLOOKUP(P2197,[1]Sheet1!$A$1:$C$40,2,FALSE)</f>
        <v>Not Identified</v>
      </c>
      <c r="R2197" t="str">
        <f>VLOOKUP(P2197,[1]Sheet1!$A$1:$C$40,3,FALSE)</f>
        <v>General Chemical</v>
      </c>
    </row>
    <row r="2198" spans="1:18" ht="22" customHeight="1" x14ac:dyDescent="0.3">
      <c r="A2198" s="2">
        <v>42208</v>
      </c>
      <c r="B2198" s="12" t="str">
        <f t="shared" si="574"/>
        <v>July, 2015</v>
      </c>
      <c r="C2198" s="12" t="str">
        <f t="shared" si="575"/>
        <v>July, 2015´</v>
      </c>
      <c r="D2198" s="3" t="s">
        <v>37</v>
      </c>
      <c r="E2198" s="13" t="s">
        <v>1942</v>
      </c>
      <c r="F2198" s="4" t="s">
        <v>107</v>
      </c>
      <c r="G2198" s="3" t="s">
        <v>203</v>
      </c>
      <c r="H2198" s="3" t="s">
        <v>43</v>
      </c>
      <c r="I2198" s="3" t="s">
        <v>15</v>
      </c>
      <c r="J2198" s="3" t="s">
        <v>626</v>
      </c>
      <c r="K2198" s="3" t="s">
        <v>1818</v>
      </c>
      <c r="L2198" s="4">
        <v>16584</v>
      </c>
      <c r="M2198" s="4">
        <v>16.579999999999998</v>
      </c>
      <c r="N2198" s="4">
        <v>262000</v>
      </c>
      <c r="O2198">
        <f t="shared" si="564"/>
        <v>15.798359864930053</v>
      </c>
      <c r="P2198" t="str">
        <f>IF(ISNUMBER(SEARCH("CIPERMET",K2198)),"Cypermethrin",IF(ISNUMBER(SEARCH("MANFIL",K2198)),"Mancozeb",IF(ISNUMBER(SEARCH("ISOPROPYLAMINE",K2198)),"Isopropylamine",IF(ISNUMBER(SEARCH("CARBENDAZIN",K2198)),"Carbendazin",IF(ISNUMBER(SEARCH("CHLORPYRIFOS",K2198)),"Chlorpyrifos","FIX IT")))))</f>
        <v>Mancozeb</v>
      </c>
      <c r="Q2198" t="str">
        <f>VLOOKUP(P2198,[1]Sheet1!$A$1:$C$40,2,FALSE)</f>
        <v>Manfill 800 WP</v>
      </c>
      <c r="R2198" t="str">
        <f>VLOOKUP(P2198,[1]Sheet1!$A$1:$C$40,3,FALSE)</f>
        <v>Fungicide</v>
      </c>
    </row>
    <row r="2199" spans="1:18" ht="22" customHeight="1" x14ac:dyDescent="0.3">
      <c r="A2199" s="5">
        <v>42206</v>
      </c>
      <c r="B2199" s="12" t="str">
        <f t="shared" si="574"/>
        <v>July, 2015</v>
      </c>
      <c r="C2199" s="12" t="str">
        <f t="shared" si="575"/>
        <v>July, 2015´</v>
      </c>
      <c r="D2199" s="6" t="s">
        <v>37</v>
      </c>
      <c r="E2199" s="9" t="s">
        <v>1942</v>
      </c>
      <c r="F2199" s="6" t="s">
        <v>20</v>
      </c>
      <c r="G2199" s="6" t="s">
        <v>1682</v>
      </c>
      <c r="H2199" s="6" t="s">
        <v>1683</v>
      </c>
      <c r="I2199" s="6" t="s">
        <v>21</v>
      </c>
      <c r="J2199" s="6" t="s">
        <v>1201</v>
      </c>
      <c r="K2199" s="6" t="s">
        <v>1819</v>
      </c>
      <c r="L2199" s="7">
        <v>86000</v>
      </c>
      <c r="M2199" s="7">
        <v>86</v>
      </c>
      <c r="N2199" s="7">
        <v>316000</v>
      </c>
      <c r="O2199">
        <f t="shared" si="564"/>
        <v>3.6744186046511627</v>
      </c>
      <c r="P2199" t="str">
        <f t="shared" si="572"/>
        <v>Glyphosate</v>
      </c>
      <c r="Q2199" t="str">
        <f>VLOOKUP(P2199,[1]Sheet1!$A$1:$C$40,2,FALSE)</f>
        <v>Nufosate</v>
      </c>
      <c r="R2199" t="str">
        <f>VLOOKUP(P2199,[1]Sheet1!$A$1:$C$40,3,FALSE)</f>
        <v>Herbicide</v>
      </c>
    </row>
    <row r="2200" spans="1:18" ht="22" customHeight="1" x14ac:dyDescent="0.3">
      <c r="A2200" s="2">
        <v>42206</v>
      </c>
      <c r="B2200" s="12" t="str">
        <f t="shared" si="574"/>
        <v>July, 2015</v>
      </c>
      <c r="C2200" s="12" t="str">
        <f t="shared" si="575"/>
        <v>July, 2015´</v>
      </c>
      <c r="D2200" s="3" t="s">
        <v>37</v>
      </c>
      <c r="E2200" s="13" t="s">
        <v>1942</v>
      </c>
      <c r="F2200" s="4" t="s">
        <v>107</v>
      </c>
      <c r="G2200" s="3" t="s">
        <v>1050</v>
      </c>
      <c r="H2200" s="3" t="s">
        <v>14</v>
      </c>
      <c r="I2200" s="3" t="s">
        <v>15</v>
      </c>
      <c r="J2200" s="3" t="s">
        <v>18</v>
      </c>
      <c r="K2200" s="3" t="s">
        <v>1820</v>
      </c>
      <c r="L2200" s="4">
        <v>36225</v>
      </c>
      <c r="M2200" s="4">
        <v>36.22</v>
      </c>
      <c r="N2200" s="4">
        <v>202000</v>
      </c>
      <c r="O2200">
        <f t="shared" si="564"/>
        <v>5.5762594893029673</v>
      </c>
      <c r="P2200" s="11" t="s">
        <v>1932</v>
      </c>
      <c r="Q2200" t="str">
        <f>VLOOKUP(P2200,[1]Sheet1!$A$1:$C$40,2,FALSE)</f>
        <v>Kromo</v>
      </c>
      <c r="R2200" t="str">
        <f>VLOOKUP(P2200,[1]Sheet1!$A$1:$C$40,3,FALSE)</f>
        <v>Herbicide</v>
      </c>
    </row>
    <row r="2201" spans="1:18" ht="22" customHeight="1" x14ac:dyDescent="0.3">
      <c r="A2201" s="5">
        <v>42206</v>
      </c>
      <c r="B2201" s="12" t="str">
        <f t="shared" si="574"/>
        <v>July, 2015</v>
      </c>
      <c r="C2201" s="12" t="str">
        <f t="shared" si="575"/>
        <v>July, 2015´</v>
      </c>
      <c r="D2201" s="6" t="s">
        <v>37</v>
      </c>
      <c r="E2201" s="9" t="s">
        <v>1942</v>
      </c>
      <c r="F2201" s="6" t="s">
        <v>20</v>
      </c>
      <c r="G2201" s="6" t="s">
        <v>1682</v>
      </c>
      <c r="H2201" s="6" t="s">
        <v>1683</v>
      </c>
      <c r="I2201" s="6" t="s">
        <v>21</v>
      </c>
      <c r="J2201" s="6" t="s">
        <v>1201</v>
      </c>
      <c r="K2201" s="6" t="s">
        <v>1821</v>
      </c>
      <c r="L2201" s="7">
        <v>86000</v>
      </c>
      <c r="M2201" s="7">
        <v>86</v>
      </c>
      <c r="N2201" s="7">
        <v>316000</v>
      </c>
      <c r="O2201">
        <f t="shared" ref="O2201:O2263" si="580">N2201/L2201</f>
        <v>3.6744186046511627</v>
      </c>
      <c r="P2201" t="str">
        <f t="shared" ref="P2201:P2257" si="581">IF(ISNUMBER(SEARCH("IMAZETHAPYR",K2201)),"Imazethapyr",IF(ISNUMBER(SEARCH("NIPPON 40",K2201)),"Nicosulfuron",IF(ISNUMBER(SEARCH("PICLORAM",K2201)),"Picloram",IF(ISNUMBER(SEARCH("GLYPHOSATE",K2201)),"Glyphosate",IF(ISNUMBER(SEARCH("FLUTRIAFOL",K2201)),"Flutriafol",IF(ISNUMBER(SEARCH("IMIDACLOPRID",K2201)),"Imidacloprid",IF(ISNUMBER(SEARCH("CYHALOTHRIN",K2201)),"Cyhalothrin","FIX IT")))))))</f>
        <v>Glyphosate</v>
      </c>
      <c r="Q2201" t="str">
        <f>VLOOKUP(P2201,[1]Sheet1!$A$1:$C$40,2,FALSE)</f>
        <v>Nufosate</v>
      </c>
      <c r="R2201" t="str">
        <f>VLOOKUP(P2201,[1]Sheet1!$A$1:$C$40,3,FALSE)</f>
        <v>Herbicide</v>
      </c>
    </row>
    <row r="2202" spans="1:18" ht="22" customHeight="1" x14ac:dyDescent="0.3">
      <c r="A2202" s="2">
        <v>42206</v>
      </c>
      <c r="B2202" s="12" t="str">
        <f t="shared" si="574"/>
        <v>July, 2015</v>
      </c>
      <c r="C2202" s="12" t="str">
        <f t="shared" si="575"/>
        <v>July, 2015´</v>
      </c>
      <c r="D2202" s="3" t="s">
        <v>37</v>
      </c>
      <c r="E2202" s="13" t="s">
        <v>1942</v>
      </c>
      <c r="F2202" s="3" t="s">
        <v>20</v>
      </c>
      <c r="G2202" s="3" t="s">
        <v>1682</v>
      </c>
      <c r="H2202" s="3" t="s">
        <v>1683</v>
      </c>
      <c r="I2202" s="3" t="s">
        <v>21</v>
      </c>
      <c r="J2202" s="3" t="s">
        <v>1201</v>
      </c>
      <c r="K2202" s="3" t="s">
        <v>1819</v>
      </c>
      <c r="L2202" s="4">
        <v>86000</v>
      </c>
      <c r="M2202" s="4">
        <v>86</v>
      </c>
      <c r="N2202" s="4">
        <v>316000</v>
      </c>
      <c r="O2202">
        <f t="shared" si="580"/>
        <v>3.6744186046511627</v>
      </c>
      <c r="P2202" t="str">
        <f t="shared" si="581"/>
        <v>Glyphosate</v>
      </c>
      <c r="Q2202" t="str">
        <f>VLOOKUP(P2202,[1]Sheet1!$A$1:$C$40,2,FALSE)</f>
        <v>Nufosate</v>
      </c>
      <c r="R2202" t="str">
        <f>VLOOKUP(P2202,[1]Sheet1!$A$1:$C$40,3,FALSE)</f>
        <v>Herbicide</v>
      </c>
    </row>
    <row r="2203" spans="1:18" ht="22" customHeight="1" x14ac:dyDescent="0.3">
      <c r="A2203" s="5">
        <v>42206</v>
      </c>
      <c r="B2203" s="12" t="str">
        <f t="shared" si="574"/>
        <v>July, 2015</v>
      </c>
      <c r="C2203" s="12" t="str">
        <f t="shared" si="575"/>
        <v>July, 2015´</v>
      </c>
      <c r="D2203" s="6" t="s">
        <v>37</v>
      </c>
      <c r="E2203" s="9" t="s">
        <v>1942</v>
      </c>
      <c r="F2203" s="6" t="s">
        <v>20</v>
      </c>
      <c r="G2203" s="6" t="s">
        <v>1682</v>
      </c>
      <c r="H2203" s="6" t="s">
        <v>1683</v>
      </c>
      <c r="I2203" s="6" t="s">
        <v>21</v>
      </c>
      <c r="J2203" s="6" t="s">
        <v>1201</v>
      </c>
      <c r="K2203" s="6" t="s">
        <v>1822</v>
      </c>
      <c r="L2203" s="7">
        <v>34400</v>
      </c>
      <c r="M2203" s="7">
        <v>34.4</v>
      </c>
      <c r="N2203" s="7">
        <v>126000</v>
      </c>
      <c r="O2203">
        <f t="shared" si="580"/>
        <v>3.6627906976744184</v>
      </c>
      <c r="P2203" t="str">
        <f t="shared" si="581"/>
        <v>Glyphosate</v>
      </c>
      <c r="Q2203" t="str">
        <f>VLOOKUP(P2203,[1]Sheet1!$A$1:$C$40,2,FALSE)</f>
        <v>Nufosate</v>
      </c>
      <c r="R2203" t="str">
        <f>VLOOKUP(P2203,[1]Sheet1!$A$1:$C$40,3,FALSE)</f>
        <v>Herbicide</v>
      </c>
    </row>
    <row r="2204" spans="1:18" ht="22" customHeight="1" x14ac:dyDescent="0.3">
      <c r="A2204" s="2">
        <v>42206</v>
      </c>
      <c r="B2204" s="12" t="str">
        <f t="shared" si="574"/>
        <v>July, 2015</v>
      </c>
      <c r="C2204" s="12" t="str">
        <f t="shared" si="575"/>
        <v>July, 2015´</v>
      </c>
      <c r="D2204" s="3" t="s">
        <v>37</v>
      </c>
      <c r="E2204" s="13" t="s">
        <v>1942</v>
      </c>
      <c r="F2204" s="3" t="s">
        <v>20</v>
      </c>
      <c r="G2204" s="3" t="s">
        <v>1682</v>
      </c>
      <c r="H2204" s="3" t="s">
        <v>1683</v>
      </c>
      <c r="I2204" s="3" t="s">
        <v>21</v>
      </c>
      <c r="J2204" s="3" t="s">
        <v>1201</v>
      </c>
      <c r="K2204" s="3" t="s">
        <v>1819</v>
      </c>
      <c r="L2204" s="4">
        <v>86000</v>
      </c>
      <c r="M2204" s="4">
        <v>86</v>
      </c>
      <c r="N2204" s="4">
        <v>316000</v>
      </c>
      <c r="O2204">
        <f t="shared" si="580"/>
        <v>3.6744186046511627</v>
      </c>
      <c r="P2204" t="str">
        <f t="shared" si="581"/>
        <v>Glyphosate</v>
      </c>
      <c r="Q2204" t="str">
        <f>VLOOKUP(P2204,[1]Sheet1!$A$1:$C$40,2,FALSE)</f>
        <v>Nufosate</v>
      </c>
      <c r="R2204" t="str">
        <f>VLOOKUP(P2204,[1]Sheet1!$A$1:$C$40,3,FALSE)</f>
        <v>Herbicide</v>
      </c>
    </row>
    <row r="2205" spans="1:18" ht="22" customHeight="1" x14ac:dyDescent="0.3">
      <c r="A2205" s="5">
        <v>42205</v>
      </c>
      <c r="B2205" s="12" t="str">
        <f t="shared" si="574"/>
        <v>July, 2015</v>
      </c>
      <c r="C2205" s="12" t="str">
        <f t="shared" si="575"/>
        <v>July, 2015´</v>
      </c>
      <c r="D2205" s="6" t="s">
        <v>37</v>
      </c>
      <c r="E2205" s="9" t="s">
        <v>1942</v>
      </c>
      <c r="F2205" s="6" t="s">
        <v>20</v>
      </c>
      <c r="G2205" s="6" t="s">
        <v>579</v>
      </c>
      <c r="H2205" s="6" t="s">
        <v>1782</v>
      </c>
      <c r="I2205" s="6" t="s">
        <v>21</v>
      </c>
      <c r="J2205" s="6" t="s">
        <v>29</v>
      </c>
      <c r="K2205" s="6" t="s">
        <v>1823</v>
      </c>
      <c r="L2205" s="7">
        <v>184140</v>
      </c>
      <c r="M2205" s="7">
        <v>184.14</v>
      </c>
      <c r="N2205" s="7">
        <v>3773000</v>
      </c>
      <c r="O2205">
        <f t="shared" si="580"/>
        <v>20.48984468339307</v>
      </c>
      <c r="P2205" t="str">
        <f t="shared" ref="P2205:P2210" si="582">IF(ISNUMBER(SEARCH("CLORPIRIFOS",K2205)),"Chlorpyrifos",IF(ISNUMBER(SEARCH("TEBUCONAZOLE",K2205)),"Tebuconazole",IF(ISNUMBER(SEARCH("ACID",K2205)),"2,4-Dichlorophenoxyacetic acid",IF(ISNUMBER(SEARCH("ACETAMIPRID",K2205)),"Acetamiprid",IF(ISNUMBER(SEARCH("NUFURON",K2205)),"Metsulfuron",IF(ISNUMBER(SEARCH("MONOISOPROPYLAMINE",K2205)),"Isopropylamine","FIX IT"))))))</f>
        <v>2,4-Dichlorophenoxyacetic acid</v>
      </c>
      <c r="Q2205" t="str">
        <f>VLOOKUP(P2205,[1]Sheet1!$A$1:$C$40,2,FALSE)</f>
        <v>2,4 D</v>
      </c>
      <c r="R2205" t="str">
        <f>VLOOKUP(P2205,[1]Sheet1!$A$1:$C$40,3,FALSE)</f>
        <v>Herbicide</v>
      </c>
    </row>
    <row r="2206" spans="1:18" ht="22" customHeight="1" x14ac:dyDescent="0.3">
      <c r="A2206" s="2">
        <v>42204</v>
      </c>
      <c r="B2206" s="12" t="str">
        <f t="shared" si="574"/>
        <v>July, 2015</v>
      </c>
      <c r="C2206" s="12" t="str">
        <f t="shared" si="575"/>
        <v>July, 2015´</v>
      </c>
      <c r="D2206" s="3" t="s">
        <v>37</v>
      </c>
      <c r="E2206" s="13" t="s">
        <v>1942</v>
      </c>
      <c r="F2206" s="3" t="s">
        <v>20</v>
      </c>
      <c r="G2206" s="3" t="s">
        <v>449</v>
      </c>
      <c r="H2206" s="3" t="s">
        <v>73</v>
      </c>
      <c r="I2206" s="3" t="s">
        <v>21</v>
      </c>
      <c r="J2206" s="3" t="s">
        <v>102</v>
      </c>
      <c r="K2206" s="3" t="s">
        <v>1824</v>
      </c>
      <c r="L2206" s="4">
        <v>101518</v>
      </c>
      <c r="M2206" s="4">
        <v>101.52</v>
      </c>
      <c r="N2206" s="4">
        <v>363000</v>
      </c>
      <c r="O2206">
        <f t="shared" si="580"/>
        <v>3.5757205618708015</v>
      </c>
      <c r="P2206" t="str">
        <f t="shared" si="582"/>
        <v>Isopropylamine</v>
      </c>
      <c r="Q2206" t="str">
        <f>VLOOKUP(P2206,[1]Sheet1!$A$1:$C$40,2,FALSE)</f>
        <v>Not Identified</v>
      </c>
      <c r="R2206" t="str">
        <f>VLOOKUP(P2206,[1]Sheet1!$A$1:$C$40,3,FALSE)</f>
        <v>General Chemical</v>
      </c>
    </row>
    <row r="2207" spans="1:18" ht="22" customHeight="1" x14ac:dyDescent="0.3">
      <c r="A2207" s="5">
        <v>42204</v>
      </c>
      <c r="B2207" s="12" t="str">
        <f t="shared" si="574"/>
        <v>July, 2015</v>
      </c>
      <c r="C2207" s="12" t="str">
        <f t="shared" si="575"/>
        <v>July, 2015´</v>
      </c>
      <c r="D2207" s="6" t="s">
        <v>37</v>
      </c>
      <c r="E2207" s="9" t="s">
        <v>1942</v>
      </c>
      <c r="F2207" s="6" t="s">
        <v>20</v>
      </c>
      <c r="G2207" s="6" t="s">
        <v>449</v>
      </c>
      <c r="H2207" s="6" t="s">
        <v>73</v>
      </c>
      <c r="I2207" s="6" t="s">
        <v>21</v>
      </c>
      <c r="J2207" s="6" t="s">
        <v>102</v>
      </c>
      <c r="K2207" s="6" t="s">
        <v>1824</v>
      </c>
      <c r="L2207" s="7">
        <v>103542</v>
      </c>
      <c r="M2207" s="7">
        <v>103.54</v>
      </c>
      <c r="N2207" s="7">
        <v>370000</v>
      </c>
      <c r="O2207">
        <f t="shared" si="580"/>
        <v>3.5734291398659481</v>
      </c>
      <c r="P2207" t="str">
        <f t="shared" si="582"/>
        <v>Isopropylamine</v>
      </c>
      <c r="Q2207" t="str">
        <f>VLOOKUP(P2207,[1]Sheet1!$A$1:$C$40,2,FALSE)</f>
        <v>Not Identified</v>
      </c>
      <c r="R2207" t="str">
        <f>VLOOKUP(P2207,[1]Sheet1!$A$1:$C$40,3,FALSE)</f>
        <v>General Chemical</v>
      </c>
    </row>
    <row r="2208" spans="1:18" ht="22" customHeight="1" x14ac:dyDescent="0.3">
      <c r="A2208" s="2">
        <v>42204</v>
      </c>
      <c r="B2208" s="12" t="str">
        <f t="shared" si="574"/>
        <v>July, 2015</v>
      </c>
      <c r="C2208" s="12" t="str">
        <f t="shared" si="575"/>
        <v>July, 2015´</v>
      </c>
      <c r="D2208" s="3" t="s">
        <v>37</v>
      </c>
      <c r="E2208" s="13" t="s">
        <v>1942</v>
      </c>
      <c r="F2208" s="3" t="s">
        <v>20</v>
      </c>
      <c r="G2208" s="3" t="s">
        <v>449</v>
      </c>
      <c r="H2208" s="3" t="s">
        <v>73</v>
      </c>
      <c r="I2208" s="3" t="s">
        <v>21</v>
      </c>
      <c r="J2208" s="3" t="s">
        <v>102</v>
      </c>
      <c r="K2208" s="3" t="s">
        <v>1825</v>
      </c>
      <c r="L2208" s="4">
        <v>57885</v>
      </c>
      <c r="M2208" s="4">
        <v>57.88</v>
      </c>
      <c r="N2208" s="4">
        <v>207000</v>
      </c>
      <c r="O2208">
        <f t="shared" si="580"/>
        <v>3.5760559730500128</v>
      </c>
      <c r="P2208" t="str">
        <f t="shared" si="582"/>
        <v>Isopropylamine</v>
      </c>
      <c r="Q2208" t="str">
        <f>VLOOKUP(P2208,[1]Sheet1!$A$1:$C$40,2,FALSE)</f>
        <v>Not Identified</v>
      </c>
      <c r="R2208" t="str">
        <f>VLOOKUP(P2208,[1]Sheet1!$A$1:$C$40,3,FALSE)</f>
        <v>General Chemical</v>
      </c>
    </row>
    <row r="2209" spans="1:18" ht="22" customHeight="1" x14ac:dyDescent="0.3">
      <c r="A2209" s="5">
        <v>42204</v>
      </c>
      <c r="B2209" s="12" t="str">
        <f t="shared" si="574"/>
        <v>July, 2015</v>
      </c>
      <c r="C2209" s="12" t="str">
        <f t="shared" si="575"/>
        <v>July, 2015´</v>
      </c>
      <c r="D2209" s="6" t="s">
        <v>37</v>
      </c>
      <c r="E2209" s="9" t="s">
        <v>1942</v>
      </c>
      <c r="F2209" s="6" t="s">
        <v>20</v>
      </c>
      <c r="G2209" s="6" t="s">
        <v>449</v>
      </c>
      <c r="H2209" s="6" t="s">
        <v>73</v>
      </c>
      <c r="I2209" s="6" t="s">
        <v>21</v>
      </c>
      <c r="J2209" s="6" t="s">
        <v>102</v>
      </c>
      <c r="K2209" s="6" t="s">
        <v>1824</v>
      </c>
      <c r="L2209" s="7">
        <v>101409</v>
      </c>
      <c r="M2209" s="7">
        <v>101.41</v>
      </c>
      <c r="N2209" s="7">
        <v>363000</v>
      </c>
      <c r="O2209">
        <f t="shared" si="580"/>
        <v>3.5795639440286364</v>
      </c>
      <c r="P2209" t="str">
        <f t="shared" si="582"/>
        <v>Isopropylamine</v>
      </c>
      <c r="Q2209" t="str">
        <f>VLOOKUP(P2209,[1]Sheet1!$A$1:$C$40,2,FALSE)</f>
        <v>Not Identified</v>
      </c>
      <c r="R2209" t="str">
        <f>VLOOKUP(P2209,[1]Sheet1!$A$1:$C$40,3,FALSE)</f>
        <v>General Chemical</v>
      </c>
    </row>
    <row r="2210" spans="1:18" ht="22" customHeight="1" x14ac:dyDescent="0.3">
      <c r="A2210" s="2">
        <v>42204</v>
      </c>
      <c r="B2210" s="12" t="str">
        <f t="shared" si="574"/>
        <v>July, 2015</v>
      </c>
      <c r="C2210" s="12" t="str">
        <f t="shared" si="575"/>
        <v>July, 2015´</v>
      </c>
      <c r="D2210" s="3" t="s">
        <v>37</v>
      </c>
      <c r="E2210" s="13" t="s">
        <v>1942</v>
      </c>
      <c r="F2210" s="3" t="s">
        <v>20</v>
      </c>
      <c r="G2210" s="3" t="s">
        <v>449</v>
      </c>
      <c r="H2210" s="3" t="s">
        <v>73</v>
      </c>
      <c r="I2210" s="3" t="s">
        <v>21</v>
      </c>
      <c r="J2210" s="3" t="s">
        <v>102</v>
      </c>
      <c r="K2210" s="3" t="s">
        <v>1824</v>
      </c>
      <c r="L2210" s="4">
        <v>101415</v>
      </c>
      <c r="M2210" s="4">
        <v>101.42</v>
      </c>
      <c r="N2210" s="4">
        <v>363000</v>
      </c>
      <c r="O2210">
        <f t="shared" si="580"/>
        <v>3.5793521668392247</v>
      </c>
      <c r="P2210" t="str">
        <f t="shared" si="582"/>
        <v>Isopropylamine</v>
      </c>
      <c r="Q2210" t="str">
        <f>VLOOKUP(P2210,[1]Sheet1!$A$1:$C$40,2,FALSE)</f>
        <v>Not Identified</v>
      </c>
      <c r="R2210" t="str">
        <f>VLOOKUP(P2210,[1]Sheet1!$A$1:$C$40,3,FALSE)</f>
        <v>General Chemical</v>
      </c>
    </row>
    <row r="2211" spans="1:18" ht="22" customHeight="1" x14ac:dyDescent="0.3">
      <c r="A2211" s="5">
        <v>42203</v>
      </c>
      <c r="B2211" s="12" t="str">
        <f t="shared" si="574"/>
        <v>July, 2015</v>
      </c>
      <c r="C2211" s="12" t="str">
        <f t="shared" si="575"/>
        <v>July, 2015´</v>
      </c>
      <c r="D2211" s="6" t="s">
        <v>37</v>
      </c>
      <c r="E2211" s="9" t="s">
        <v>1942</v>
      </c>
      <c r="F2211" s="6" t="s">
        <v>20</v>
      </c>
      <c r="G2211" s="6" t="s">
        <v>792</v>
      </c>
      <c r="H2211" s="6" t="s">
        <v>14</v>
      </c>
      <c r="I2211" s="6" t="s">
        <v>21</v>
      </c>
      <c r="J2211" s="6" t="s">
        <v>643</v>
      </c>
      <c r="K2211" s="6" t="s">
        <v>1636</v>
      </c>
      <c r="L2211" s="7">
        <v>63168</v>
      </c>
      <c r="M2211" s="7">
        <v>63.17</v>
      </c>
      <c r="N2211" s="7">
        <v>483000</v>
      </c>
      <c r="O2211">
        <f t="shared" si="580"/>
        <v>7.6462765957446805</v>
      </c>
      <c r="P2211" s="11" t="s">
        <v>1926</v>
      </c>
      <c r="Q2211" t="str">
        <f>VLOOKUP(P2211,[1]Sheet1!$A$1:$C$40,2,FALSE)</f>
        <v>Not Identified</v>
      </c>
      <c r="R2211" t="str">
        <f>VLOOKUP(P2211,[1]Sheet1!$A$1:$C$40,3,FALSE)</f>
        <v>Insecticide</v>
      </c>
    </row>
    <row r="2212" spans="1:18" ht="22" customHeight="1" x14ac:dyDescent="0.3">
      <c r="A2212" s="2">
        <v>42203</v>
      </c>
      <c r="B2212" s="12" t="str">
        <f t="shared" si="574"/>
        <v>July, 2015</v>
      </c>
      <c r="C2212" s="12" t="str">
        <f t="shared" si="575"/>
        <v>July, 2015´</v>
      </c>
      <c r="D2212" s="3" t="s">
        <v>37</v>
      </c>
      <c r="E2212" s="13" t="s">
        <v>1942</v>
      </c>
      <c r="F2212" s="3" t="s">
        <v>20</v>
      </c>
      <c r="G2212" s="3" t="s">
        <v>1682</v>
      </c>
      <c r="H2212" s="3" t="s">
        <v>1683</v>
      </c>
      <c r="I2212" s="3" t="s">
        <v>21</v>
      </c>
      <c r="J2212" s="3" t="s">
        <v>1201</v>
      </c>
      <c r="K2212" s="3" t="s">
        <v>1819</v>
      </c>
      <c r="L2212" s="4">
        <v>86000</v>
      </c>
      <c r="M2212" s="4">
        <v>86</v>
      </c>
      <c r="N2212" s="4">
        <v>316000</v>
      </c>
      <c r="O2212">
        <f t="shared" si="580"/>
        <v>3.6744186046511627</v>
      </c>
      <c r="P2212" t="str">
        <f t="shared" si="581"/>
        <v>Glyphosate</v>
      </c>
      <c r="Q2212" t="str">
        <f>VLOOKUP(P2212,[1]Sheet1!$A$1:$C$40,2,FALSE)</f>
        <v>Nufosate</v>
      </c>
      <c r="R2212" t="str">
        <f>VLOOKUP(P2212,[1]Sheet1!$A$1:$C$40,3,FALSE)</f>
        <v>Herbicide</v>
      </c>
    </row>
    <row r="2213" spans="1:18" ht="22" customHeight="1" x14ac:dyDescent="0.3">
      <c r="A2213" s="5">
        <v>42203</v>
      </c>
      <c r="B2213" s="12" t="str">
        <f t="shared" si="574"/>
        <v>July, 2015</v>
      </c>
      <c r="C2213" s="12" t="str">
        <f t="shared" si="575"/>
        <v>July, 2015´</v>
      </c>
      <c r="D2213" s="6" t="s">
        <v>37</v>
      </c>
      <c r="E2213" s="9" t="s">
        <v>1942</v>
      </c>
      <c r="F2213" s="6" t="s">
        <v>20</v>
      </c>
      <c r="G2213" s="6" t="s">
        <v>1682</v>
      </c>
      <c r="H2213" s="6" t="s">
        <v>1683</v>
      </c>
      <c r="I2213" s="6" t="s">
        <v>21</v>
      </c>
      <c r="J2213" s="6" t="s">
        <v>1201</v>
      </c>
      <c r="K2213" s="6" t="s">
        <v>1819</v>
      </c>
      <c r="L2213" s="7">
        <v>86000</v>
      </c>
      <c r="M2213" s="7">
        <v>86</v>
      </c>
      <c r="N2213" s="7">
        <v>316000</v>
      </c>
      <c r="O2213">
        <f t="shared" si="580"/>
        <v>3.6744186046511627</v>
      </c>
      <c r="P2213" t="str">
        <f t="shared" si="581"/>
        <v>Glyphosate</v>
      </c>
      <c r="Q2213" t="str">
        <f>VLOOKUP(P2213,[1]Sheet1!$A$1:$C$40,2,FALSE)</f>
        <v>Nufosate</v>
      </c>
      <c r="R2213" t="str">
        <f>VLOOKUP(P2213,[1]Sheet1!$A$1:$C$40,3,FALSE)</f>
        <v>Herbicide</v>
      </c>
    </row>
    <row r="2214" spans="1:18" ht="22" customHeight="1" x14ac:dyDescent="0.3">
      <c r="A2214" s="2">
        <v>42203</v>
      </c>
      <c r="B2214" s="12" t="str">
        <f t="shared" si="574"/>
        <v>July, 2015</v>
      </c>
      <c r="C2214" s="12" t="str">
        <f t="shared" si="575"/>
        <v>July, 2015´</v>
      </c>
      <c r="D2214" s="3" t="s">
        <v>37</v>
      </c>
      <c r="E2214" s="13" t="s">
        <v>1942</v>
      </c>
      <c r="F2214" s="3" t="s">
        <v>20</v>
      </c>
      <c r="G2214" s="3" t="s">
        <v>1682</v>
      </c>
      <c r="H2214" s="3" t="s">
        <v>1683</v>
      </c>
      <c r="I2214" s="3" t="s">
        <v>21</v>
      </c>
      <c r="J2214" s="3" t="s">
        <v>1201</v>
      </c>
      <c r="K2214" s="3" t="s">
        <v>1819</v>
      </c>
      <c r="L2214" s="4">
        <v>86000</v>
      </c>
      <c r="M2214" s="4">
        <v>86</v>
      </c>
      <c r="N2214" s="4">
        <v>316000</v>
      </c>
      <c r="O2214">
        <f t="shared" si="580"/>
        <v>3.6744186046511627</v>
      </c>
      <c r="P2214" t="str">
        <f t="shared" si="581"/>
        <v>Glyphosate</v>
      </c>
      <c r="Q2214" t="str">
        <f>VLOOKUP(P2214,[1]Sheet1!$A$1:$C$40,2,FALSE)</f>
        <v>Nufosate</v>
      </c>
      <c r="R2214" t="str">
        <f>VLOOKUP(P2214,[1]Sheet1!$A$1:$C$40,3,FALSE)</f>
        <v>Herbicide</v>
      </c>
    </row>
    <row r="2215" spans="1:18" ht="22" customHeight="1" x14ac:dyDescent="0.3">
      <c r="A2215" s="5">
        <v>42203</v>
      </c>
      <c r="B2215" s="12" t="str">
        <f t="shared" si="574"/>
        <v>July, 2015</v>
      </c>
      <c r="C2215" s="12" t="str">
        <f t="shared" si="575"/>
        <v>July, 2015´</v>
      </c>
      <c r="D2215" s="6" t="s">
        <v>37</v>
      </c>
      <c r="E2215" s="9" t="s">
        <v>1942</v>
      </c>
      <c r="F2215" s="6" t="s">
        <v>20</v>
      </c>
      <c r="G2215" s="6" t="s">
        <v>1682</v>
      </c>
      <c r="H2215" s="6" t="s">
        <v>1683</v>
      </c>
      <c r="I2215" s="6" t="s">
        <v>21</v>
      </c>
      <c r="J2215" s="6" t="s">
        <v>1201</v>
      </c>
      <c r="K2215" s="6" t="s">
        <v>1819</v>
      </c>
      <c r="L2215" s="7">
        <v>86000</v>
      </c>
      <c r="M2215" s="7">
        <v>86</v>
      </c>
      <c r="N2215" s="7">
        <v>316000</v>
      </c>
      <c r="O2215">
        <f t="shared" si="580"/>
        <v>3.6744186046511627</v>
      </c>
      <c r="P2215" t="str">
        <f t="shared" si="581"/>
        <v>Glyphosate</v>
      </c>
      <c r="Q2215" t="str">
        <f>VLOOKUP(P2215,[1]Sheet1!$A$1:$C$40,2,FALSE)</f>
        <v>Nufosate</v>
      </c>
      <c r="R2215" t="str">
        <f>VLOOKUP(P2215,[1]Sheet1!$A$1:$C$40,3,FALSE)</f>
        <v>Herbicide</v>
      </c>
    </row>
    <row r="2216" spans="1:18" ht="22" customHeight="1" x14ac:dyDescent="0.3">
      <c r="A2216" s="2">
        <v>42203</v>
      </c>
      <c r="B2216" s="12" t="str">
        <f t="shared" si="574"/>
        <v>July, 2015</v>
      </c>
      <c r="C2216" s="12" t="str">
        <f t="shared" si="575"/>
        <v>July, 2015´</v>
      </c>
      <c r="D2216" s="3" t="s">
        <v>37</v>
      </c>
      <c r="E2216" s="13" t="s">
        <v>1942</v>
      </c>
      <c r="F2216" s="3" t="s">
        <v>20</v>
      </c>
      <c r="G2216" s="3" t="s">
        <v>568</v>
      </c>
      <c r="H2216" s="3" t="s">
        <v>14</v>
      </c>
      <c r="I2216" s="3" t="s">
        <v>21</v>
      </c>
      <c r="J2216" s="3" t="s">
        <v>569</v>
      </c>
      <c r="K2216" s="3" t="s">
        <v>1826</v>
      </c>
      <c r="L2216" s="4">
        <v>21720</v>
      </c>
      <c r="M2216" s="4">
        <v>21.72</v>
      </c>
      <c r="N2216" s="4">
        <v>396000</v>
      </c>
      <c r="O2216">
        <f t="shared" si="580"/>
        <v>18.232044198895029</v>
      </c>
      <c r="P2216" s="11" t="s">
        <v>1923</v>
      </c>
      <c r="Q2216" t="str">
        <f>VLOOKUP(P2216,[1]Sheet1!$A$1:$C$40,2,FALSE)</f>
        <v>Not Identified</v>
      </c>
      <c r="R2216" t="str">
        <f>VLOOKUP(P2216,[1]Sheet1!$A$1:$C$40,3,FALSE)</f>
        <v>Herbicide</v>
      </c>
    </row>
    <row r="2217" spans="1:18" ht="22" customHeight="1" x14ac:dyDescent="0.3">
      <c r="A2217" s="5">
        <v>42202</v>
      </c>
      <c r="B2217" s="12" t="str">
        <f t="shared" si="574"/>
        <v>July, 2015</v>
      </c>
      <c r="C2217" s="12" t="str">
        <f t="shared" si="575"/>
        <v>July, 2015´</v>
      </c>
      <c r="D2217" s="6" t="s">
        <v>37</v>
      </c>
      <c r="E2217" s="9" t="s">
        <v>1942</v>
      </c>
      <c r="F2217" s="6" t="s">
        <v>20</v>
      </c>
      <c r="G2217" s="6" t="s">
        <v>654</v>
      </c>
      <c r="H2217" s="6" t="s">
        <v>14</v>
      </c>
      <c r="I2217" s="6" t="s">
        <v>21</v>
      </c>
      <c r="J2217" s="6" t="s">
        <v>1201</v>
      </c>
      <c r="K2217" s="6" t="s">
        <v>1693</v>
      </c>
      <c r="L2217" s="7">
        <v>100300</v>
      </c>
      <c r="M2217" s="7">
        <v>100.3</v>
      </c>
      <c r="N2217" s="7">
        <v>369000</v>
      </c>
      <c r="O2217">
        <f t="shared" si="580"/>
        <v>3.6789631106679961</v>
      </c>
      <c r="P2217" s="11" t="s">
        <v>1918</v>
      </c>
      <c r="Q2217" t="str">
        <f>VLOOKUP(P2217,[1]Sheet1!$A$1:$C$40,2,FALSE)</f>
        <v>Nufosate</v>
      </c>
      <c r="R2217" t="str">
        <f>VLOOKUP(P2217,[1]Sheet1!$A$1:$C$40,3,FALSE)</f>
        <v>Herbicide</v>
      </c>
    </row>
    <row r="2218" spans="1:18" ht="22" customHeight="1" x14ac:dyDescent="0.3">
      <c r="A2218" s="2">
        <v>42202</v>
      </c>
      <c r="B2218" s="12" t="str">
        <f t="shared" si="574"/>
        <v>July, 2015</v>
      </c>
      <c r="C2218" s="12" t="str">
        <f t="shared" si="575"/>
        <v>July, 2015´</v>
      </c>
      <c r="D2218" s="3" t="s">
        <v>37</v>
      </c>
      <c r="E2218" s="13" t="s">
        <v>1942</v>
      </c>
      <c r="F2218" s="3" t="s">
        <v>20</v>
      </c>
      <c r="G2218" s="3" t="s">
        <v>654</v>
      </c>
      <c r="H2218" s="3" t="s">
        <v>14</v>
      </c>
      <c r="I2218" s="3" t="s">
        <v>21</v>
      </c>
      <c r="J2218" s="3" t="s">
        <v>1201</v>
      </c>
      <c r="K2218" s="3" t="s">
        <v>1693</v>
      </c>
      <c r="L2218" s="4">
        <v>100300</v>
      </c>
      <c r="M2218" s="4">
        <v>100.3</v>
      </c>
      <c r="N2218" s="4">
        <v>369000</v>
      </c>
      <c r="O2218">
        <f t="shared" si="580"/>
        <v>3.6789631106679961</v>
      </c>
      <c r="P2218" s="11" t="s">
        <v>1918</v>
      </c>
      <c r="Q2218" t="str">
        <f>VLOOKUP(P2218,[1]Sheet1!$A$1:$C$40,2,FALSE)</f>
        <v>Nufosate</v>
      </c>
      <c r="R2218" t="str">
        <f>VLOOKUP(P2218,[1]Sheet1!$A$1:$C$40,3,FALSE)</f>
        <v>Herbicide</v>
      </c>
    </row>
    <row r="2219" spans="1:18" ht="22" customHeight="1" x14ac:dyDescent="0.3">
      <c r="A2219" s="5">
        <v>42202</v>
      </c>
      <c r="B2219" s="12" t="str">
        <f t="shared" si="574"/>
        <v>July, 2015</v>
      </c>
      <c r="C2219" s="12" t="str">
        <f t="shared" si="575"/>
        <v>July, 2015´</v>
      </c>
      <c r="D2219" s="6" t="s">
        <v>37</v>
      </c>
      <c r="E2219" s="9" t="s">
        <v>1942</v>
      </c>
      <c r="F2219" s="6" t="s">
        <v>20</v>
      </c>
      <c r="G2219" s="6" t="s">
        <v>654</v>
      </c>
      <c r="H2219" s="6" t="s">
        <v>14</v>
      </c>
      <c r="I2219" s="6" t="s">
        <v>21</v>
      </c>
      <c r="J2219" s="6" t="s">
        <v>1201</v>
      </c>
      <c r="K2219" s="6" t="s">
        <v>1693</v>
      </c>
      <c r="L2219" s="7">
        <v>100300</v>
      </c>
      <c r="M2219" s="7">
        <v>100.3</v>
      </c>
      <c r="N2219" s="7">
        <v>369000</v>
      </c>
      <c r="O2219">
        <f t="shared" si="580"/>
        <v>3.6789631106679961</v>
      </c>
      <c r="P2219" s="11" t="s">
        <v>1918</v>
      </c>
      <c r="Q2219" t="str">
        <f>VLOOKUP(P2219,[1]Sheet1!$A$1:$C$40,2,FALSE)</f>
        <v>Nufosate</v>
      </c>
      <c r="R2219" t="str">
        <f>VLOOKUP(P2219,[1]Sheet1!$A$1:$C$40,3,FALSE)</f>
        <v>Herbicide</v>
      </c>
    </row>
    <row r="2220" spans="1:18" ht="22" customHeight="1" x14ac:dyDescent="0.3">
      <c r="A2220" s="2">
        <v>42202</v>
      </c>
      <c r="B2220" s="12" t="str">
        <f t="shared" si="574"/>
        <v>July, 2015</v>
      </c>
      <c r="C2220" s="12" t="str">
        <f t="shared" si="575"/>
        <v>July, 2015´</v>
      </c>
      <c r="D2220" s="3" t="s">
        <v>37</v>
      </c>
      <c r="E2220" s="13" t="s">
        <v>1942</v>
      </c>
      <c r="F2220" s="3" t="s">
        <v>20</v>
      </c>
      <c r="G2220" s="3" t="s">
        <v>654</v>
      </c>
      <c r="H2220" s="3" t="s">
        <v>14</v>
      </c>
      <c r="I2220" s="3" t="s">
        <v>21</v>
      </c>
      <c r="J2220" s="3" t="s">
        <v>1201</v>
      </c>
      <c r="K2220" s="3" t="s">
        <v>1827</v>
      </c>
      <c r="L2220" s="4">
        <v>100300</v>
      </c>
      <c r="M2220" s="4">
        <v>100.3</v>
      </c>
      <c r="N2220" s="4">
        <v>369000</v>
      </c>
      <c r="O2220">
        <f t="shared" si="580"/>
        <v>3.6789631106679961</v>
      </c>
      <c r="P2220" s="11" t="s">
        <v>1918</v>
      </c>
      <c r="Q2220" t="str">
        <f>VLOOKUP(P2220,[1]Sheet1!$A$1:$C$40,2,FALSE)</f>
        <v>Nufosate</v>
      </c>
      <c r="R2220" t="str">
        <f>VLOOKUP(P2220,[1]Sheet1!$A$1:$C$40,3,FALSE)</f>
        <v>Herbicide</v>
      </c>
    </row>
    <row r="2221" spans="1:18" ht="22" customHeight="1" x14ac:dyDescent="0.3">
      <c r="A2221" s="5">
        <v>42202</v>
      </c>
      <c r="B2221" s="12" t="str">
        <f t="shared" si="574"/>
        <v>July, 2015</v>
      </c>
      <c r="C2221" s="12" t="str">
        <f t="shared" si="575"/>
        <v>July, 2015´</v>
      </c>
      <c r="D2221" s="6" t="s">
        <v>37</v>
      </c>
      <c r="E2221" s="9" t="s">
        <v>1942</v>
      </c>
      <c r="F2221" s="6" t="s">
        <v>20</v>
      </c>
      <c r="G2221" s="6" t="s">
        <v>654</v>
      </c>
      <c r="H2221" s="6" t="s">
        <v>14</v>
      </c>
      <c r="I2221" s="6" t="s">
        <v>21</v>
      </c>
      <c r="J2221" s="6" t="s">
        <v>1201</v>
      </c>
      <c r="K2221" s="6" t="s">
        <v>1828</v>
      </c>
      <c r="L2221" s="7">
        <v>100300</v>
      </c>
      <c r="M2221" s="7">
        <v>100.3</v>
      </c>
      <c r="N2221" s="7">
        <v>369000</v>
      </c>
      <c r="O2221">
        <f t="shared" si="580"/>
        <v>3.6789631106679961</v>
      </c>
      <c r="P2221" s="11" t="s">
        <v>1918</v>
      </c>
      <c r="Q2221" t="str">
        <f>VLOOKUP(P2221,[1]Sheet1!$A$1:$C$40,2,FALSE)</f>
        <v>Nufosate</v>
      </c>
      <c r="R2221" t="str">
        <f>VLOOKUP(P2221,[1]Sheet1!$A$1:$C$40,3,FALSE)</f>
        <v>Herbicide</v>
      </c>
    </row>
    <row r="2222" spans="1:18" ht="22" customHeight="1" x14ac:dyDescent="0.3">
      <c r="A2222" s="2">
        <v>42202</v>
      </c>
      <c r="B2222" s="12" t="str">
        <f t="shared" si="574"/>
        <v>July, 2015</v>
      </c>
      <c r="C2222" s="12" t="str">
        <f t="shared" si="575"/>
        <v>July, 2015´</v>
      </c>
      <c r="D2222" s="3" t="s">
        <v>37</v>
      </c>
      <c r="E2222" s="13" t="s">
        <v>1942</v>
      </c>
      <c r="F2222" s="3" t="s">
        <v>20</v>
      </c>
      <c r="G2222" s="3" t="s">
        <v>654</v>
      </c>
      <c r="H2222" s="3" t="s">
        <v>14</v>
      </c>
      <c r="I2222" s="3" t="s">
        <v>21</v>
      </c>
      <c r="J2222" s="3" t="s">
        <v>1201</v>
      </c>
      <c r="K2222" s="3" t="s">
        <v>1693</v>
      </c>
      <c r="L2222" s="4">
        <v>100300</v>
      </c>
      <c r="M2222" s="4">
        <v>100.3</v>
      </c>
      <c r="N2222" s="4">
        <v>369000</v>
      </c>
      <c r="O2222">
        <f t="shared" si="580"/>
        <v>3.6789631106679961</v>
      </c>
      <c r="P2222" s="11" t="s">
        <v>1918</v>
      </c>
      <c r="Q2222" t="str">
        <f>VLOOKUP(P2222,[1]Sheet1!$A$1:$C$40,2,FALSE)</f>
        <v>Nufosate</v>
      </c>
      <c r="R2222" t="str">
        <f>VLOOKUP(P2222,[1]Sheet1!$A$1:$C$40,3,FALSE)</f>
        <v>Herbicide</v>
      </c>
    </row>
    <row r="2223" spans="1:18" ht="22" customHeight="1" x14ac:dyDescent="0.3">
      <c r="A2223" s="5">
        <v>42202</v>
      </c>
      <c r="B2223" s="12" t="str">
        <f t="shared" si="574"/>
        <v>July, 2015</v>
      </c>
      <c r="C2223" s="12" t="str">
        <f t="shared" si="575"/>
        <v>July, 2015´</v>
      </c>
      <c r="D2223" s="6" t="s">
        <v>37</v>
      </c>
      <c r="E2223" s="9" t="s">
        <v>1942</v>
      </c>
      <c r="F2223" s="6" t="s">
        <v>20</v>
      </c>
      <c r="G2223" s="6" t="s">
        <v>654</v>
      </c>
      <c r="H2223" s="6" t="s">
        <v>14</v>
      </c>
      <c r="I2223" s="6" t="s">
        <v>21</v>
      </c>
      <c r="J2223" s="6" t="s">
        <v>1201</v>
      </c>
      <c r="K2223" s="6" t="s">
        <v>1827</v>
      </c>
      <c r="L2223" s="7">
        <v>100300</v>
      </c>
      <c r="M2223" s="7">
        <v>100.3</v>
      </c>
      <c r="N2223" s="7">
        <v>369000</v>
      </c>
      <c r="O2223">
        <f t="shared" si="580"/>
        <v>3.6789631106679961</v>
      </c>
      <c r="P2223" s="11" t="s">
        <v>1918</v>
      </c>
      <c r="Q2223" t="str">
        <f>VLOOKUP(P2223,[1]Sheet1!$A$1:$C$40,2,FALSE)</f>
        <v>Nufosate</v>
      </c>
      <c r="R2223" t="str">
        <f>VLOOKUP(P2223,[1]Sheet1!$A$1:$C$40,3,FALSE)</f>
        <v>Herbicide</v>
      </c>
    </row>
    <row r="2224" spans="1:18" ht="22" customHeight="1" x14ac:dyDescent="0.3">
      <c r="A2224" s="2">
        <v>42202</v>
      </c>
      <c r="B2224" s="12" t="str">
        <f t="shared" si="574"/>
        <v>July, 2015</v>
      </c>
      <c r="C2224" s="12" t="str">
        <f t="shared" si="575"/>
        <v>July, 2015´</v>
      </c>
      <c r="D2224" s="3" t="s">
        <v>37</v>
      </c>
      <c r="E2224" s="13" t="s">
        <v>1942</v>
      </c>
      <c r="F2224" s="3" t="s">
        <v>20</v>
      </c>
      <c r="G2224" s="3" t="s">
        <v>654</v>
      </c>
      <c r="H2224" s="3" t="s">
        <v>14</v>
      </c>
      <c r="I2224" s="3" t="s">
        <v>21</v>
      </c>
      <c r="J2224" s="3" t="s">
        <v>1201</v>
      </c>
      <c r="K2224" s="3" t="s">
        <v>1829</v>
      </c>
      <c r="L2224" s="4">
        <v>100300</v>
      </c>
      <c r="M2224" s="4">
        <v>100.3</v>
      </c>
      <c r="N2224" s="4">
        <v>369000</v>
      </c>
      <c r="O2224">
        <f t="shared" si="580"/>
        <v>3.6789631106679961</v>
      </c>
      <c r="P2224" s="11" t="s">
        <v>1918</v>
      </c>
      <c r="Q2224" t="str">
        <f>VLOOKUP(P2224,[1]Sheet1!$A$1:$C$40,2,FALSE)</f>
        <v>Nufosate</v>
      </c>
      <c r="R2224" t="str">
        <f>VLOOKUP(P2224,[1]Sheet1!$A$1:$C$40,3,FALSE)</f>
        <v>Herbicide</v>
      </c>
    </row>
    <row r="2225" spans="1:18" ht="22" customHeight="1" x14ac:dyDescent="0.3">
      <c r="A2225" s="5">
        <v>42202</v>
      </c>
      <c r="B2225" s="12" t="str">
        <f t="shared" si="574"/>
        <v>July, 2015</v>
      </c>
      <c r="C2225" s="12" t="str">
        <f t="shared" si="575"/>
        <v>July, 2015´</v>
      </c>
      <c r="D2225" s="6" t="s">
        <v>37</v>
      </c>
      <c r="E2225" s="9" t="s">
        <v>1942</v>
      </c>
      <c r="F2225" s="6" t="s">
        <v>20</v>
      </c>
      <c r="G2225" s="6" t="s">
        <v>654</v>
      </c>
      <c r="H2225" s="6" t="s">
        <v>14</v>
      </c>
      <c r="I2225" s="6" t="s">
        <v>21</v>
      </c>
      <c r="J2225" s="6" t="s">
        <v>1201</v>
      </c>
      <c r="K2225" s="6" t="s">
        <v>1827</v>
      </c>
      <c r="L2225" s="7">
        <v>100300</v>
      </c>
      <c r="M2225" s="7">
        <v>100.3</v>
      </c>
      <c r="N2225" s="7">
        <v>369000</v>
      </c>
      <c r="O2225">
        <f t="shared" si="580"/>
        <v>3.6789631106679961</v>
      </c>
      <c r="P2225" s="11" t="s">
        <v>1918</v>
      </c>
      <c r="Q2225" t="str">
        <f>VLOOKUP(P2225,[1]Sheet1!$A$1:$C$40,2,FALSE)</f>
        <v>Nufosate</v>
      </c>
      <c r="R2225" t="str">
        <f>VLOOKUP(P2225,[1]Sheet1!$A$1:$C$40,3,FALSE)</f>
        <v>Herbicide</v>
      </c>
    </row>
    <row r="2226" spans="1:18" ht="22" customHeight="1" x14ac:dyDescent="0.3">
      <c r="A2226" s="2">
        <v>42202</v>
      </c>
      <c r="B2226" s="12" t="str">
        <f t="shared" si="574"/>
        <v>July, 2015</v>
      </c>
      <c r="C2226" s="12" t="str">
        <f t="shared" si="575"/>
        <v>July, 2015´</v>
      </c>
      <c r="D2226" s="3" t="s">
        <v>37</v>
      </c>
      <c r="E2226" s="13" t="s">
        <v>1942</v>
      </c>
      <c r="F2226" s="3" t="s">
        <v>20</v>
      </c>
      <c r="G2226" s="3" t="s">
        <v>654</v>
      </c>
      <c r="H2226" s="3" t="s">
        <v>14</v>
      </c>
      <c r="I2226" s="3" t="s">
        <v>21</v>
      </c>
      <c r="J2226" s="3" t="s">
        <v>1201</v>
      </c>
      <c r="K2226" s="3" t="s">
        <v>1827</v>
      </c>
      <c r="L2226" s="4">
        <v>100300</v>
      </c>
      <c r="M2226" s="4">
        <v>100.3</v>
      </c>
      <c r="N2226" s="4">
        <v>369000</v>
      </c>
      <c r="O2226">
        <f t="shared" si="580"/>
        <v>3.6789631106679961</v>
      </c>
      <c r="P2226" s="11" t="s">
        <v>1918</v>
      </c>
      <c r="Q2226" t="str">
        <f>VLOOKUP(P2226,[1]Sheet1!$A$1:$C$40,2,FALSE)</f>
        <v>Nufosate</v>
      </c>
      <c r="R2226" t="str">
        <f>VLOOKUP(P2226,[1]Sheet1!$A$1:$C$40,3,FALSE)</f>
        <v>Herbicide</v>
      </c>
    </row>
    <row r="2227" spans="1:18" ht="22" customHeight="1" x14ac:dyDescent="0.3">
      <c r="A2227" s="5">
        <v>42202</v>
      </c>
      <c r="B2227" s="12" t="str">
        <f t="shared" si="574"/>
        <v>July, 2015</v>
      </c>
      <c r="C2227" s="12" t="str">
        <f t="shared" si="575"/>
        <v>July, 2015´</v>
      </c>
      <c r="D2227" s="6" t="s">
        <v>37</v>
      </c>
      <c r="E2227" s="9" t="s">
        <v>1942</v>
      </c>
      <c r="F2227" s="6" t="s">
        <v>20</v>
      </c>
      <c r="G2227" s="6" t="s">
        <v>654</v>
      </c>
      <c r="H2227" s="6" t="s">
        <v>14</v>
      </c>
      <c r="I2227" s="6" t="s">
        <v>21</v>
      </c>
      <c r="J2227" s="6" t="s">
        <v>1201</v>
      </c>
      <c r="K2227" s="6" t="s">
        <v>1827</v>
      </c>
      <c r="L2227" s="7">
        <v>100300</v>
      </c>
      <c r="M2227" s="7">
        <v>100.3</v>
      </c>
      <c r="N2227" s="7">
        <v>369000</v>
      </c>
      <c r="O2227">
        <f t="shared" si="580"/>
        <v>3.6789631106679961</v>
      </c>
      <c r="P2227" s="11" t="s">
        <v>1918</v>
      </c>
      <c r="Q2227" t="str">
        <f>VLOOKUP(P2227,[1]Sheet1!$A$1:$C$40,2,FALSE)</f>
        <v>Nufosate</v>
      </c>
      <c r="R2227" t="str">
        <f>VLOOKUP(P2227,[1]Sheet1!$A$1:$C$40,3,FALSE)</f>
        <v>Herbicide</v>
      </c>
    </row>
    <row r="2228" spans="1:18" ht="22" customHeight="1" x14ac:dyDescent="0.3">
      <c r="A2228" s="2">
        <v>42202</v>
      </c>
      <c r="B2228" s="12" t="str">
        <f t="shared" si="574"/>
        <v>July, 2015</v>
      </c>
      <c r="C2228" s="12" t="str">
        <f t="shared" si="575"/>
        <v>July, 2015´</v>
      </c>
      <c r="D2228" s="3" t="s">
        <v>37</v>
      </c>
      <c r="E2228" s="13" t="s">
        <v>1942</v>
      </c>
      <c r="F2228" s="3" t="s">
        <v>20</v>
      </c>
      <c r="G2228" s="3" t="s">
        <v>1160</v>
      </c>
      <c r="H2228" s="3" t="s">
        <v>14</v>
      </c>
      <c r="I2228" s="3" t="s">
        <v>21</v>
      </c>
      <c r="J2228" s="3" t="s">
        <v>31</v>
      </c>
      <c r="K2228" s="3" t="s">
        <v>1830</v>
      </c>
      <c r="L2228" s="4">
        <v>20160</v>
      </c>
      <c r="M2228" s="4">
        <v>20.16</v>
      </c>
      <c r="N2228" s="4">
        <v>293000</v>
      </c>
      <c r="O2228">
        <f t="shared" si="580"/>
        <v>14.533730158730158</v>
      </c>
      <c r="P2228" t="str">
        <f t="shared" si="581"/>
        <v>Flutriafol</v>
      </c>
      <c r="Q2228" t="str">
        <f>VLOOKUP(P2228,[1]Sheet1!$A$1:$C$40,2,FALSE)</f>
        <v>Intake</v>
      </c>
      <c r="R2228" t="str">
        <f>VLOOKUP(P2228,[1]Sheet1!$A$1:$C$40,3,FALSE)</f>
        <v>Fungicide</v>
      </c>
    </row>
    <row r="2229" spans="1:18" ht="22" customHeight="1" x14ac:dyDescent="0.3">
      <c r="A2229" s="5">
        <v>42202</v>
      </c>
      <c r="B2229" s="12" t="str">
        <f t="shared" si="574"/>
        <v>July, 2015</v>
      </c>
      <c r="C2229" s="12" t="str">
        <f t="shared" si="575"/>
        <v>July, 2015´</v>
      </c>
      <c r="D2229" s="6" t="s">
        <v>37</v>
      </c>
      <c r="E2229" s="9" t="s">
        <v>1942</v>
      </c>
      <c r="F2229" s="6" t="s">
        <v>20</v>
      </c>
      <c r="G2229" s="6" t="s">
        <v>654</v>
      </c>
      <c r="H2229" s="6" t="s">
        <v>14</v>
      </c>
      <c r="I2229" s="6" t="s">
        <v>21</v>
      </c>
      <c r="J2229" s="6" t="s">
        <v>1201</v>
      </c>
      <c r="K2229" s="6" t="s">
        <v>1827</v>
      </c>
      <c r="L2229" s="7">
        <v>100300</v>
      </c>
      <c r="M2229" s="7">
        <v>100.3</v>
      </c>
      <c r="N2229" s="7">
        <v>369000</v>
      </c>
      <c r="O2229">
        <f t="shared" si="580"/>
        <v>3.6789631106679961</v>
      </c>
      <c r="P2229" s="11" t="s">
        <v>1918</v>
      </c>
      <c r="Q2229" t="str">
        <f>VLOOKUP(P2229,[1]Sheet1!$A$1:$C$40,2,FALSE)</f>
        <v>Nufosate</v>
      </c>
      <c r="R2229" t="str">
        <f>VLOOKUP(P2229,[1]Sheet1!$A$1:$C$40,3,FALSE)</f>
        <v>Herbicide</v>
      </c>
    </row>
    <row r="2230" spans="1:18" ht="22" customHeight="1" x14ac:dyDescent="0.3">
      <c r="A2230" s="2">
        <v>42202</v>
      </c>
      <c r="B2230" s="12" t="str">
        <f t="shared" si="574"/>
        <v>July, 2015</v>
      </c>
      <c r="C2230" s="12" t="str">
        <f t="shared" si="575"/>
        <v>July, 2015´</v>
      </c>
      <c r="D2230" s="3" t="s">
        <v>37</v>
      </c>
      <c r="E2230" s="13" t="s">
        <v>1942</v>
      </c>
      <c r="F2230" s="3" t="s">
        <v>20</v>
      </c>
      <c r="G2230" s="3" t="s">
        <v>654</v>
      </c>
      <c r="H2230" s="3" t="s">
        <v>14</v>
      </c>
      <c r="I2230" s="3" t="s">
        <v>21</v>
      </c>
      <c r="J2230" s="3" t="s">
        <v>1201</v>
      </c>
      <c r="K2230" s="3" t="s">
        <v>1827</v>
      </c>
      <c r="L2230" s="4">
        <v>100300</v>
      </c>
      <c r="M2230" s="4">
        <v>100.3</v>
      </c>
      <c r="N2230" s="4">
        <v>369000</v>
      </c>
      <c r="O2230">
        <f t="shared" si="580"/>
        <v>3.6789631106679961</v>
      </c>
      <c r="P2230" s="11" t="s">
        <v>1918</v>
      </c>
      <c r="Q2230" t="str">
        <f>VLOOKUP(P2230,[1]Sheet1!$A$1:$C$40,2,FALSE)</f>
        <v>Nufosate</v>
      </c>
      <c r="R2230" t="str">
        <f>VLOOKUP(P2230,[1]Sheet1!$A$1:$C$40,3,FALSE)</f>
        <v>Herbicide</v>
      </c>
    </row>
    <row r="2231" spans="1:18" ht="22" customHeight="1" x14ac:dyDescent="0.3">
      <c r="A2231" s="5">
        <v>42202</v>
      </c>
      <c r="B2231" s="12" t="str">
        <f t="shared" si="574"/>
        <v>July, 2015</v>
      </c>
      <c r="C2231" s="12" t="str">
        <f t="shared" si="575"/>
        <v>July, 2015´</v>
      </c>
      <c r="D2231" s="6" t="s">
        <v>37</v>
      </c>
      <c r="E2231" s="9" t="s">
        <v>1942</v>
      </c>
      <c r="F2231" s="6" t="s">
        <v>20</v>
      </c>
      <c r="G2231" s="6" t="s">
        <v>654</v>
      </c>
      <c r="H2231" s="6" t="s">
        <v>14</v>
      </c>
      <c r="I2231" s="6" t="s">
        <v>21</v>
      </c>
      <c r="J2231" s="6" t="s">
        <v>1201</v>
      </c>
      <c r="K2231" s="6" t="s">
        <v>1693</v>
      </c>
      <c r="L2231" s="7">
        <v>100300</v>
      </c>
      <c r="M2231" s="7">
        <v>100.3</v>
      </c>
      <c r="N2231" s="7">
        <v>369000</v>
      </c>
      <c r="O2231">
        <f t="shared" si="580"/>
        <v>3.6789631106679961</v>
      </c>
      <c r="P2231" s="11" t="s">
        <v>1918</v>
      </c>
      <c r="Q2231" t="str">
        <f>VLOOKUP(P2231,[1]Sheet1!$A$1:$C$40,2,FALSE)</f>
        <v>Nufosate</v>
      </c>
      <c r="R2231" t="str">
        <f>VLOOKUP(P2231,[1]Sheet1!$A$1:$C$40,3,FALSE)</f>
        <v>Herbicide</v>
      </c>
    </row>
    <row r="2232" spans="1:18" ht="22" customHeight="1" x14ac:dyDescent="0.3">
      <c r="A2232" s="2">
        <v>42202</v>
      </c>
      <c r="B2232" s="12" t="str">
        <f t="shared" si="574"/>
        <v>July, 2015</v>
      </c>
      <c r="C2232" s="12" t="str">
        <f t="shared" si="575"/>
        <v>July, 2015´</v>
      </c>
      <c r="D2232" s="3" t="s">
        <v>37</v>
      </c>
      <c r="E2232" s="13" t="s">
        <v>1942</v>
      </c>
      <c r="F2232" s="3" t="s">
        <v>20</v>
      </c>
      <c r="G2232" s="3" t="s">
        <v>654</v>
      </c>
      <c r="H2232" s="3" t="s">
        <v>14</v>
      </c>
      <c r="I2232" s="3" t="s">
        <v>21</v>
      </c>
      <c r="J2232" s="3" t="s">
        <v>1201</v>
      </c>
      <c r="K2232" s="3" t="s">
        <v>1693</v>
      </c>
      <c r="L2232" s="4">
        <v>100300</v>
      </c>
      <c r="M2232" s="4">
        <v>100.3</v>
      </c>
      <c r="N2232" s="4">
        <v>369000</v>
      </c>
      <c r="O2232">
        <f t="shared" si="580"/>
        <v>3.6789631106679961</v>
      </c>
      <c r="P2232" s="11" t="s">
        <v>1918</v>
      </c>
      <c r="Q2232" t="str">
        <f>VLOOKUP(P2232,[1]Sheet1!$A$1:$C$40,2,FALSE)</f>
        <v>Nufosate</v>
      </c>
      <c r="R2232" t="str">
        <f>VLOOKUP(P2232,[1]Sheet1!$A$1:$C$40,3,FALSE)</f>
        <v>Herbicide</v>
      </c>
    </row>
    <row r="2233" spans="1:18" ht="22" customHeight="1" x14ac:dyDescent="0.3">
      <c r="A2233" s="5">
        <v>42202</v>
      </c>
      <c r="B2233" s="12" t="str">
        <f t="shared" si="574"/>
        <v>July, 2015</v>
      </c>
      <c r="C2233" s="12" t="str">
        <f t="shared" si="575"/>
        <v>July, 2015´</v>
      </c>
      <c r="D2233" s="6" t="s">
        <v>37</v>
      </c>
      <c r="E2233" s="9" t="s">
        <v>1942</v>
      </c>
      <c r="F2233" s="6" t="s">
        <v>20</v>
      </c>
      <c r="G2233" s="6" t="s">
        <v>1160</v>
      </c>
      <c r="H2233" s="6" t="s">
        <v>14</v>
      </c>
      <c r="I2233" s="6" t="s">
        <v>21</v>
      </c>
      <c r="J2233" s="6" t="s">
        <v>31</v>
      </c>
      <c r="K2233" s="6" t="s">
        <v>1831</v>
      </c>
      <c r="L2233" s="7">
        <v>20160</v>
      </c>
      <c r="M2233" s="7">
        <v>20.16</v>
      </c>
      <c r="N2233" s="7">
        <v>293000</v>
      </c>
      <c r="O2233">
        <f t="shared" si="580"/>
        <v>14.533730158730158</v>
      </c>
      <c r="P2233" t="str">
        <f t="shared" si="581"/>
        <v>Flutriafol</v>
      </c>
      <c r="Q2233" t="str">
        <f>VLOOKUP(P2233,[1]Sheet1!$A$1:$C$40,2,FALSE)</f>
        <v>Intake</v>
      </c>
      <c r="R2233" t="str">
        <f>VLOOKUP(P2233,[1]Sheet1!$A$1:$C$40,3,FALSE)</f>
        <v>Fungicide</v>
      </c>
    </row>
    <row r="2234" spans="1:18" ht="22" customHeight="1" x14ac:dyDescent="0.3">
      <c r="A2234" s="5">
        <v>42201</v>
      </c>
      <c r="B2234" s="12" t="str">
        <f t="shared" si="574"/>
        <v>July, 2015</v>
      </c>
      <c r="C2234" s="12" t="str">
        <f t="shared" si="575"/>
        <v>July, 2015´</v>
      </c>
      <c r="D2234" s="6" t="s">
        <v>37</v>
      </c>
      <c r="E2234" s="13" t="s">
        <v>1942</v>
      </c>
      <c r="F2234" s="6" t="s">
        <v>20</v>
      </c>
      <c r="G2234" s="6" t="s">
        <v>579</v>
      </c>
      <c r="H2234" s="6" t="s">
        <v>28</v>
      </c>
      <c r="I2234" s="6" t="s">
        <v>21</v>
      </c>
      <c r="J2234" s="6" t="s">
        <v>29</v>
      </c>
      <c r="K2234" s="6" t="s">
        <v>1832</v>
      </c>
      <c r="L2234" s="7">
        <v>163679.99</v>
      </c>
      <c r="M2234" s="7">
        <v>163.68</v>
      </c>
      <c r="N2234" s="7">
        <v>3353000</v>
      </c>
      <c r="O2234">
        <f t="shared" si="580"/>
        <v>20.485094115658242</v>
      </c>
      <c r="P2234" t="str">
        <f t="shared" ref="P2234:P2246" si="583">IF(ISNUMBER(SEARCH("CLORPIRIFOS",K2234)),"Chlorpyrifos",IF(ISNUMBER(SEARCH("TEBUCONAZOLE",K2234)),"Tebuconazole",IF(ISNUMBER(SEARCH("ACID",K2234)),"2,4-Dichlorophenoxyacetic acid",IF(ISNUMBER(SEARCH("ACETAMIPRID",K2234)),"Acetamiprid",IF(ISNUMBER(SEARCH("NUFURON",K2234)),"Metsulfuron",IF(ISNUMBER(SEARCH("MONOISOPROPYLAMINE",K2234)),"Isopropylamine","FIX IT"))))))</f>
        <v>2,4-Dichlorophenoxyacetic acid</v>
      </c>
      <c r="Q2234" t="str">
        <f>VLOOKUP(P2234,[1]Sheet1!$A$1:$C$40,2,FALSE)</f>
        <v>2,4 D</v>
      </c>
      <c r="R2234" t="str">
        <f>VLOOKUP(P2234,[1]Sheet1!$A$1:$C$40,3,FALSE)</f>
        <v>Herbicide</v>
      </c>
    </row>
    <row r="2235" spans="1:18" ht="22" customHeight="1" x14ac:dyDescent="0.3">
      <c r="A2235" s="2">
        <v>42199</v>
      </c>
      <c r="B2235" s="12" t="str">
        <f t="shared" si="574"/>
        <v>July, 2015</v>
      </c>
      <c r="C2235" s="12" t="str">
        <f t="shared" si="575"/>
        <v>July, 2015´</v>
      </c>
      <c r="D2235" s="3" t="s">
        <v>37</v>
      </c>
      <c r="E2235" s="9" t="s">
        <v>1942</v>
      </c>
      <c r="F2235" s="3" t="s">
        <v>20</v>
      </c>
      <c r="G2235" s="3" t="s">
        <v>654</v>
      </c>
      <c r="H2235" s="3" t="s">
        <v>14</v>
      </c>
      <c r="I2235" s="3" t="s">
        <v>21</v>
      </c>
      <c r="J2235" s="3" t="s">
        <v>1201</v>
      </c>
      <c r="K2235" s="3" t="s">
        <v>1693</v>
      </c>
      <c r="L2235" s="4">
        <v>100300</v>
      </c>
      <c r="M2235" s="4">
        <v>100.3</v>
      </c>
      <c r="N2235" s="4">
        <v>369000</v>
      </c>
      <c r="O2235">
        <f t="shared" si="580"/>
        <v>3.6789631106679961</v>
      </c>
      <c r="P2235" s="11" t="s">
        <v>1918</v>
      </c>
      <c r="Q2235" t="str">
        <f>VLOOKUP(P2235,[1]Sheet1!$A$1:$C$40,2,FALSE)</f>
        <v>Nufosate</v>
      </c>
      <c r="R2235" t="str">
        <f>VLOOKUP(P2235,[1]Sheet1!$A$1:$C$40,3,FALSE)</f>
        <v>Herbicide</v>
      </c>
    </row>
    <row r="2236" spans="1:18" ht="22" customHeight="1" x14ac:dyDescent="0.3">
      <c r="A2236" s="5">
        <v>42199</v>
      </c>
      <c r="B2236" s="12" t="str">
        <f t="shared" si="574"/>
        <v>July, 2015</v>
      </c>
      <c r="C2236" s="12" t="str">
        <f t="shared" si="575"/>
        <v>July, 2015´</v>
      </c>
      <c r="D2236" s="6" t="s">
        <v>37</v>
      </c>
      <c r="E2236" s="13" t="s">
        <v>1942</v>
      </c>
      <c r="F2236" s="6" t="s">
        <v>20</v>
      </c>
      <c r="G2236" s="6" t="s">
        <v>654</v>
      </c>
      <c r="H2236" s="6" t="s">
        <v>14</v>
      </c>
      <c r="I2236" s="6" t="s">
        <v>21</v>
      </c>
      <c r="J2236" s="6" t="s">
        <v>1201</v>
      </c>
      <c r="K2236" s="6" t="s">
        <v>1693</v>
      </c>
      <c r="L2236" s="7">
        <v>100300</v>
      </c>
      <c r="M2236" s="7">
        <v>100.3</v>
      </c>
      <c r="N2236" s="7">
        <v>369000</v>
      </c>
      <c r="O2236">
        <f t="shared" si="580"/>
        <v>3.6789631106679961</v>
      </c>
      <c r="P2236" s="11" t="s">
        <v>1918</v>
      </c>
      <c r="Q2236" t="str">
        <f>VLOOKUP(P2236,[1]Sheet1!$A$1:$C$40,2,FALSE)</f>
        <v>Nufosate</v>
      </c>
      <c r="R2236" t="str">
        <f>VLOOKUP(P2236,[1]Sheet1!$A$1:$C$40,3,FALSE)</f>
        <v>Herbicide</v>
      </c>
    </row>
    <row r="2237" spans="1:18" ht="22" customHeight="1" x14ac:dyDescent="0.3">
      <c r="A2237" s="2">
        <v>42199</v>
      </c>
      <c r="B2237" s="12" t="str">
        <f t="shared" si="574"/>
        <v>July, 2015</v>
      </c>
      <c r="C2237" s="12" t="str">
        <f t="shared" si="575"/>
        <v>July, 2015´</v>
      </c>
      <c r="D2237" s="3" t="s">
        <v>37</v>
      </c>
      <c r="E2237" s="9" t="s">
        <v>1942</v>
      </c>
      <c r="F2237" s="3" t="s">
        <v>20</v>
      </c>
      <c r="G2237" s="3" t="s">
        <v>654</v>
      </c>
      <c r="H2237" s="3" t="s">
        <v>14</v>
      </c>
      <c r="I2237" s="3" t="s">
        <v>21</v>
      </c>
      <c r="J2237" s="3" t="s">
        <v>1201</v>
      </c>
      <c r="K2237" s="3" t="s">
        <v>1827</v>
      </c>
      <c r="L2237" s="4">
        <v>100300</v>
      </c>
      <c r="M2237" s="4">
        <v>100.3</v>
      </c>
      <c r="N2237" s="4">
        <v>369000</v>
      </c>
      <c r="O2237">
        <f t="shared" si="580"/>
        <v>3.6789631106679961</v>
      </c>
      <c r="P2237" s="11" t="s">
        <v>1918</v>
      </c>
      <c r="Q2237" t="str">
        <f>VLOOKUP(P2237,[1]Sheet1!$A$1:$C$40,2,FALSE)</f>
        <v>Nufosate</v>
      </c>
      <c r="R2237" t="str">
        <f>VLOOKUP(P2237,[1]Sheet1!$A$1:$C$40,3,FALSE)</f>
        <v>Herbicide</v>
      </c>
    </row>
    <row r="2238" spans="1:18" ht="22" customHeight="1" x14ac:dyDescent="0.3">
      <c r="A2238" s="5">
        <v>42199</v>
      </c>
      <c r="B2238" s="12" t="str">
        <f t="shared" si="574"/>
        <v>July, 2015</v>
      </c>
      <c r="C2238" s="12" t="str">
        <f t="shared" si="575"/>
        <v>July, 2015´</v>
      </c>
      <c r="D2238" s="6" t="s">
        <v>37</v>
      </c>
      <c r="E2238" s="13" t="s">
        <v>1942</v>
      </c>
      <c r="F2238" s="6" t="s">
        <v>20</v>
      </c>
      <c r="G2238" s="6" t="s">
        <v>654</v>
      </c>
      <c r="H2238" s="6" t="s">
        <v>14</v>
      </c>
      <c r="I2238" s="6" t="s">
        <v>21</v>
      </c>
      <c r="J2238" s="6" t="s">
        <v>1201</v>
      </c>
      <c r="K2238" s="6" t="s">
        <v>1693</v>
      </c>
      <c r="L2238" s="7">
        <v>100300</v>
      </c>
      <c r="M2238" s="7">
        <v>100.3</v>
      </c>
      <c r="N2238" s="7">
        <v>369000</v>
      </c>
      <c r="O2238">
        <f t="shared" si="580"/>
        <v>3.6789631106679961</v>
      </c>
      <c r="P2238" s="11" t="s">
        <v>1918</v>
      </c>
      <c r="Q2238" t="str">
        <f>VLOOKUP(P2238,[1]Sheet1!$A$1:$C$40,2,FALSE)</f>
        <v>Nufosate</v>
      </c>
      <c r="R2238" t="str">
        <f>VLOOKUP(P2238,[1]Sheet1!$A$1:$C$40,3,FALSE)</f>
        <v>Herbicide</v>
      </c>
    </row>
    <row r="2239" spans="1:18" ht="22" customHeight="1" x14ac:dyDescent="0.3">
      <c r="A2239" s="2">
        <v>42199</v>
      </c>
      <c r="B2239" s="12" t="str">
        <f t="shared" si="574"/>
        <v>July, 2015</v>
      </c>
      <c r="C2239" s="12" t="str">
        <f t="shared" si="575"/>
        <v>July, 2015´</v>
      </c>
      <c r="D2239" s="3" t="s">
        <v>37</v>
      </c>
      <c r="E2239" s="9" t="s">
        <v>1942</v>
      </c>
      <c r="F2239" s="3" t="s">
        <v>20</v>
      </c>
      <c r="G2239" s="3" t="s">
        <v>654</v>
      </c>
      <c r="H2239" s="3" t="s">
        <v>14</v>
      </c>
      <c r="I2239" s="3" t="s">
        <v>21</v>
      </c>
      <c r="J2239" s="3" t="s">
        <v>1201</v>
      </c>
      <c r="K2239" s="3" t="s">
        <v>1827</v>
      </c>
      <c r="L2239" s="4">
        <v>100300</v>
      </c>
      <c r="M2239" s="4">
        <v>100.3</v>
      </c>
      <c r="N2239" s="4">
        <v>369000</v>
      </c>
      <c r="O2239">
        <f t="shared" si="580"/>
        <v>3.6789631106679961</v>
      </c>
      <c r="P2239" s="11" t="s">
        <v>1918</v>
      </c>
      <c r="Q2239" t="str">
        <f>VLOOKUP(P2239,[1]Sheet1!$A$1:$C$40,2,FALSE)</f>
        <v>Nufosate</v>
      </c>
      <c r="R2239" t="str">
        <f>VLOOKUP(P2239,[1]Sheet1!$A$1:$C$40,3,FALSE)</f>
        <v>Herbicide</v>
      </c>
    </row>
    <row r="2240" spans="1:18" ht="22" customHeight="1" x14ac:dyDescent="0.3">
      <c r="A2240" s="5">
        <v>42199</v>
      </c>
      <c r="B2240" s="12" t="str">
        <f t="shared" si="574"/>
        <v>July, 2015</v>
      </c>
      <c r="C2240" s="12" t="str">
        <f t="shared" si="575"/>
        <v>July, 2015´</v>
      </c>
      <c r="D2240" s="6" t="s">
        <v>37</v>
      </c>
      <c r="E2240" s="13" t="s">
        <v>1942</v>
      </c>
      <c r="F2240" s="6" t="s">
        <v>20</v>
      </c>
      <c r="G2240" s="6" t="s">
        <v>654</v>
      </c>
      <c r="H2240" s="6" t="s">
        <v>14</v>
      </c>
      <c r="I2240" s="6" t="s">
        <v>21</v>
      </c>
      <c r="J2240" s="6" t="s">
        <v>1201</v>
      </c>
      <c r="K2240" s="6" t="s">
        <v>1693</v>
      </c>
      <c r="L2240" s="7">
        <v>100300</v>
      </c>
      <c r="M2240" s="7">
        <v>100.3</v>
      </c>
      <c r="N2240" s="7">
        <v>369000</v>
      </c>
      <c r="O2240">
        <f t="shared" si="580"/>
        <v>3.6789631106679961</v>
      </c>
      <c r="P2240" s="11" t="s">
        <v>1918</v>
      </c>
      <c r="Q2240" t="str">
        <f>VLOOKUP(P2240,[1]Sheet1!$A$1:$C$40,2,FALSE)</f>
        <v>Nufosate</v>
      </c>
      <c r="R2240" t="str">
        <f>VLOOKUP(P2240,[1]Sheet1!$A$1:$C$40,3,FALSE)</f>
        <v>Herbicide</v>
      </c>
    </row>
    <row r="2241" spans="1:18" ht="22" customHeight="1" x14ac:dyDescent="0.3">
      <c r="A2241" s="2">
        <v>42199</v>
      </c>
      <c r="B2241" s="12" t="str">
        <f t="shared" si="574"/>
        <v>July, 2015</v>
      </c>
      <c r="C2241" s="12" t="str">
        <f t="shared" si="575"/>
        <v>July, 2015´</v>
      </c>
      <c r="D2241" s="3" t="s">
        <v>37</v>
      </c>
      <c r="E2241" s="9" t="s">
        <v>1942</v>
      </c>
      <c r="F2241" s="3" t="s">
        <v>20</v>
      </c>
      <c r="G2241" s="3" t="s">
        <v>654</v>
      </c>
      <c r="H2241" s="3" t="s">
        <v>14</v>
      </c>
      <c r="I2241" s="3" t="s">
        <v>21</v>
      </c>
      <c r="J2241" s="3" t="s">
        <v>1201</v>
      </c>
      <c r="K2241" s="3" t="s">
        <v>1693</v>
      </c>
      <c r="L2241" s="4">
        <v>100300</v>
      </c>
      <c r="M2241" s="4">
        <v>100.3</v>
      </c>
      <c r="N2241" s="4">
        <v>369000</v>
      </c>
      <c r="O2241">
        <f t="shared" si="580"/>
        <v>3.6789631106679961</v>
      </c>
      <c r="P2241" s="11" t="s">
        <v>1918</v>
      </c>
      <c r="Q2241" t="str">
        <f>VLOOKUP(P2241,[1]Sheet1!$A$1:$C$40,2,FALSE)</f>
        <v>Nufosate</v>
      </c>
      <c r="R2241" t="str">
        <f>VLOOKUP(P2241,[1]Sheet1!$A$1:$C$40,3,FALSE)</f>
        <v>Herbicide</v>
      </c>
    </row>
    <row r="2242" spans="1:18" ht="22" customHeight="1" x14ac:dyDescent="0.3">
      <c r="A2242" s="5">
        <v>42199</v>
      </c>
      <c r="B2242" s="12" t="str">
        <f t="shared" si="574"/>
        <v>July, 2015</v>
      </c>
      <c r="C2242" s="12" t="str">
        <f t="shared" si="575"/>
        <v>July, 2015´</v>
      </c>
      <c r="D2242" s="6" t="s">
        <v>37</v>
      </c>
      <c r="E2242" s="13" t="s">
        <v>1942</v>
      </c>
      <c r="F2242" s="6" t="s">
        <v>20</v>
      </c>
      <c r="G2242" s="6" t="s">
        <v>654</v>
      </c>
      <c r="H2242" s="6" t="s">
        <v>14</v>
      </c>
      <c r="I2242" s="6" t="s">
        <v>21</v>
      </c>
      <c r="J2242" s="6" t="s">
        <v>1201</v>
      </c>
      <c r="K2242" s="6" t="s">
        <v>1827</v>
      </c>
      <c r="L2242" s="7">
        <v>100300</v>
      </c>
      <c r="M2242" s="7">
        <v>100.3</v>
      </c>
      <c r="N2242" s="7">
        <v>369000</v>
      </c>
      <c r="O2242">
        <f t="shared" si="580"/>
        <v>3.6789631106679961</v>
      </c>
      <c r="P2242" s="11" t="s">
        <v>1918</v>
      </c>
      <c r="Q2242" t="str">
        <f>VLOOKUP(P2242,[1]Sheet1!$A$1:$C$40,2,FALSE)</f>
        <v>Nufosate</v>
      </c>
      <c r="R2242" t="str">
        <f>VLOOKUP(P2242,[1]Sheet1!$A$1:$C$40,3,FALSE)</f>
        <v>Herbicide</v>
      </c>
    </row>
    <row r="2243" spans="1:18" ht="22" customHeight="1" x14ac:dyDescent="0.3">
      <c r="A2243" s="2">
        <v>42199</v>
      </c>
      <c r="B2243" s="12" t="str">
        <f t="shared" ref="B2243:B2306" si="584">TEXT(A2243,"MMMM, YYYY")</f>
        <v>July, 2015</v>
      </c>
      <c r="C2243" s="12" t="str">
        <f t="shared" ref="C2243:C2306" si="585">B2243&amp;"´"</f>
        <v>July, 2015´</v>
      </c>
      <c r="D2243" s="3" t="s">
        <v>37</v>
      </c>
      <c r="E2243" s="9" t="s">
        <v>1942</v>
      </c>
      <c r="F2243" s="3" t="s">
        <v>20</v>
      </c>
      <c r="G2243" s="3" t="s">
        <v>654</v>
      </c>
      <c r="H2243" s="3" t="s">
        <v>14</v>
      </c>
      <c r="I2243" s="3" t="s">
        <v>21</v>
      </c>
      <c r="J2243" s="3" t="s">
        <v>1201</v>
      </c>
      <c r="K2243" s="3" t="s">
        <v>1693</v>
      </c>
      <c r="L2243" s="4">
        <v>100300</v>
      </c>
      <c r="M2243" s="4">
        <v>100.3</v>
      </c>
      <c r="N2243" s="4">
        <v>369000</v>
      </c>
      <c r="O2243">
        <f t="shared" si="580"/>
        <v>3.6789631106679961</v>
      </c>
      <c r="P2243" s="11" t="s">
        <v>1918</v>
      </c>
      <c r="Q2243" t="str">
        <f>VLOOKUP(P2243,[1]Sheet1!$A$1:$C$40,2,FALSE)</f>
        <v>Nufosate</v>
      </c>
      <c r="R2243" t="str">
        <f>VLOOKUP(P2243,[1]Sheet1!$A$1:$C$40,3,FALSE)</f>
        <v>Herbicide</v>
      </c>
    </row>
    <row r="2244" spans="1:18" ht="22" customHeight="1" x14ac:dyDescent="0.3">
      <c r="A2244" s="5">
        <v>42199</v>
      </c>
      <c r="B2244" s="12" t="str">
        <f t="shared" si="584"/>
        <v>July, 2015</v>
      </c>
      <c r="C2244" s="12" t="str">
        <f t="shared" si="585"/>
        <v>July, 2015´</v>
      </c>
      <c r="D2244" s="6" t="s">
        <v>37</v>
      </c>
      <c r="E2244" s="13" t="s">
        <v>1942</v>
      </c>
      <c r="F2244" s="6" t="s">
        <v>20</v>
      </c>
      <c r="G2244" s="6" t="s">
        <v>654</v>
      </c>
      <c r="H2244" s="6" t="s">
        <v>14</v>
      </c>
      <c r="I2244" s="6" t="s">
        <v>21</v>
      </c>
      <c r="J2244" s="6" t="s">
        <v>1201</v>
      </c>
      <c r="K2244" s="6" t="s">
        <v>1693</v>
      </c>
      <c r="L2244" s="7">
        <v>100300</v>
      </c>
      <c r="M2244" s="7">
        <v>100.3</v>
      </c>
      <c r="N2244" s="7">
        <v>369000</v>
      </c>
      <c r="O2244">
        <f t="shared" si="580"/>
        <v>3.6789631106679961</v>
      </c>
      <c r="P2244" s="11" t="s">
        <v>1918</v>
      </c>
      <c r="Q2244" t="str">
        <f>VLOOKUP(P2244,[1]Sheet1!$A$1:$C$40,2,FALSE)</f>
        <v>Nufosate</v>
      </c>
      <c r="R2244" t="str">
        <f>VLOOKUP(P2244,[1]Sheet1!$A$1:$C$40,3,FALSE)</f>
        <v>Herbicide</v>
      </c>
    </row>
    <row r="2245" spans="1:18" ht="22" customHeight="1" x14ac:dyDescent="0.3">
      <c r="A2245" s="2">
        <v>42199</v>
      </c>
      <c r="B2245" s="12" t="str">
        <f t="shared" si="584"/>
        <v>July, 2015</v>
      </c>
      <c r="C2245" s="12" t="str">
        <f t="shared" si="585"/>
        <v>July, 2015´</v>
      </c>
      <c r="D2245" s="3" t="s">
        <v>37</v>
      </c>
      <c r="E2245" s="9" t="s">
        <v>1942</v>
      </c>
      <c r="F2245" s="3" t="s">
        <v>20</v>
      </c>
      <c r="G2245" s="3" t="s">
        <v>654</v>
      </c>
      <c r="H2245" s="3" t="s">
        <v>14</v>
      </c>
      <c r="I2245" s="3" t="s">
        <v>21</v>
      </c>
      <c r="J2245" s="3" t="s">
        <v>1201</v>
      </c>
      <c r="K2245" s="3" t="s">
        <v>1827</v>
      </c>
      <c r="L2245" s="4">
        <v>100300</v>
      </c>
      <c r="M2245" s="4">
        <v>100.3</v>
      </c>
      <c r="N2245" s="4">
        <v>369000</v>
      </c>
      <c r="O2245">
        <f t="shared" si="580"/>
        <v>3.6789631106679961</v>
      </c>
      <c r="P2245" s="11" t="s">
        <v>1918</v>
      </c>
      <c r="Q2245" t="str">
        <f>VLOOKUP(P2245,[1]Sheet1!$A$1:$C$40,2,FALSE)</f>
        <v>Nufosate</v>
      </c>
      <c r="R2245" t="str">
        <f>VLOOKUP(P2245,[1]Sheet1!$A$1:$C$40,3,FALSE)</f>
        <v>Herbicide</v>
      </c>
    </row>
    <row r="2246" spans="1:18" ht="22" customHeight="1" x14ac:dyDescent="0.3">
      <c r="A2246" s="5">
        <v>42199</v>
      </c>
      <c r="B2246" s="12" t="str">
        <f t="shared" si="584"/>
        <v>July, 2015</v>
      </c>
      <c r="C2246" s="12" t="str">
        <f t="shared" si="585"/>
        <v>July, 2015´</v>
      </c>
      <c r="D2246" s="6" t="s">
        <v>37</v>
      </c>
      <c r="E2246" s="13" t="s">
        <v>1942</v>
      </c>
      <c r="F2246" s="6" t="s">
        <v>20</v>
      </c>
      <c r="G2246" s="6" t="s">
        <v>579</v>
      </c>
      <c r="H2246" s="6" t="s">
        <v>1782</v>
      </c>
      <c r="I2246" s="6" t="s">
        <v>21</v>
      </c>
      <c r="J2246" s="6" t="s">
        <v>29</v>
      </c>
      <c r="K2246" s="6" t="s">
        <v>1833</v>
      </c>
      <c r="L2246" s="7">
        <v>122760</v>
      </c>
      <c r="M2246" s="7">
        <v>122.76</v>
      </c>
      <c r="N2246" s="7">
        <v>2515000</v>
      </c>
      <c r="O2246">
        <f t="shared" si="580"/>
        <v>20.4871293580971</v>
      </c>
      <c r="P2246" t="str">
        <f t="shared" si="583"/>
        <v>2,4-Dichlorophenoxyacetic acid</v>
      </c>
      <c r="Q2246" t="str">
        <f>VLOOKUP(P2246,[1]Sheet1!$A$1:$C$40,2,FALSE)</f>
        <v>2,4 D</v>
      </c>
      <c r="R2246" t="str">
        <f>VLOOKUP(P2246,[1]Sheet1!$A$1:$C$40,3,FALSE)</f>
        <v>Herbicide</v>
      </c>
    </row>
    <row r="2247" spans="1:18" ht="22" customHeight="1" x14ac:dyDescent="0.3">
      <c r="A2247" s="2">
        <v>42199</v>
      </c>
      <c r="B2247" s="12" t="str">
        <f t="shared" si="584"/>
        <v>July, 2015</v>
      </c>
      <c r="C2247" s="12" t="str">
        <f t="shared" si="585"/>
        <v>July, 2015´</v>
      </c>
      <c r="D2247" s="3" t="s">
        <v>37</v>
      </c>
      <c r="E2247" s="9" t="s">
        <v>1942</v>
      </c>
      <c r="F2247" s="4" t="s">
        <v>107</v>
      </c>
      <c r="G2247" s="3" t="s">
        <v>792</v>
      </c>
      <c r="H2247" s="3" t="s">
        <v>14</v>
      </c>
      <c r="I2247" s="3" t="s">
        <v>15</v>
      </c>
      <c r="J2247" s="3" t="s">
        <v>18</v>
      </c>
      <c r="K2247" s="3" t="s">
        <v>1605</v>
      </c>
      <c r="L2247" s="4">
        <v>37440</v>
      </c>
      <c r="M2247" s="4">
        <v>37.44</v>
      </c>
      <c r="N2247" s="4">
        <v>209000</v>
      </c>
      <c r="O2247">
        <f t="shared" si="580"/>
        <v>5.5822649572649574</v>
      </c>
      <c r="P2247" t="str">
        <f t="shared" si="581"/>
        <v>Nicosulfuron</v>
      </c>
      <c r="Q2247" t="str">
        <f>VLOOKUP(P2247,[1]Sheet1!$A$1:$C$40,2,FALSE)</f>
        <v>Nippon 40</v>
      </c>
      <c r="R2247" t="str">
        <f>VLOOKUP(P2247,[1]Sheet1!$A$1:$C$40,3,FALSE)</f>
        <v>Herbicide</v>
      </c>
    </row>
    <row r="2248" spans="1:18" ht="22" customHeight="1" x14ac:dyDescent="0.3">
      <c r="A2248" s="5">
        <v>42197</v>
      </c>
      <c r="B2248" s="12" t="str">
        <f t="shared" si="584"/>
        <v>July, 2015</v>
      </c>
      <c r="C2248" s="12" t="str">
        <f t="shared" si="585"/>
        <v>July, 2015´</v>
      </c>
      <c r="D2248" s="6" t="s">
        <v>37</v>
      </c>
      <c r="E2248" s="13" t="s">
        <v>1942</v>
      </c>
      <c r="F2248" s="7" t="s">
        <v>107</v>
      </c>
      <c r="G2248" s="6" t="s">
        <v>1556</v>
      </c>
      <c r="H2248" s="6" t="s">
        <v>43</v>
      </c>
      <c r="I2248" s="6" t="s">
        <v>15</v>
      </c>
      <c r="J2248" s="6" t="s">
        <v>1557</v>
      </c>
      <c r="K2248" s="6" t="s">
        <v>1834</v>
      </c>
      <c r="L2248" s="7">
        <v>38480</v>
      </c>
      <c r="M2248" s="7">
        <v>38.479999999999997</v>
      </c>
      <c r="N2248" s="7">
        <v>350000</v>
      </c>
      <c r="O2248">
        <f t="shared" si="580"/>
        <v>9.0956340956340949</v>
      </c>
      <c r="P2248" t="s">
        <v>1915</v>
      </c>
      <c r="Q2248" t="str">
        <f>VLOOKUP(P2248,[1]Sheet1!$A$1:$C$40,2,FALSE)</f>
        <v>Not Identified</v>
      </c>
      <c r="R2248" t="str">
        <f>VLOOKUP(P2248,[1]Sheet1!$A$1:$C$40,3,FALSE)</f>
        <v>General Chemical</v>
      </c>
    </row>
    <row r="2249" spans="1:18" ht="22" customHeight="1" x14ac:dyDescent="0.3">
      <c r="A2249" s="2">
        <v>42195</v>
      </c>
      <c r="B2249" s="12" t="str">
        <f t="shared" si="584"/>
        <v>July, 2015</v>
      </c>
      <c r="C2249" s="12" t="str">
        <f t="shared" si="585"/>
        <v>July, 2015´</v>
      </c>
      <c r="D2249" s="3" t="s">
        <v>37</v>
      </c>
      <c r="E2249" s="9" t="s">
        <v>1942</v>
      </c>
      <c r="F2249" s="3" t="s">
        <v>20</v>
      </c>
      <c r="G2249" s="3" t="s">
        <v>568</v>
      </c>
      <c r="H2249" s="3" t="s">
        <v>14</v>
      </c>
      <c r="I2249" s="3" t="s">
        <v>21</v>
      </c>
      <c r="J2249" s="3" t="s">
        <v>569</v>
      </c>
      <c r="K2249" s="3" t="s">
        <v>1826</v>
      </c>
      <c r="L2249" s="4">
        <v>21720</v>
      </c>
      <c r="M2249" s="4">
        <v>21.72</v>
      </c>
      <c r="N2249" s="4">
        <v>396000</v>
      </c>
      <c r="O2249">
        <f t="shared" si="580"/>
        <v>18.232044198895029</v>
      </c>
      <c r="P2249" s="11" t="s">
        <v>1923</v>
      </c>
      <c r="Q2249" t="str">
        <f>VLOOKUP(P2249,[1]Sheet1!$A$1:$C$40,2,FALSE)</f>
        <v>Not Identified</v>
      </c>
      <c r="R2249" t="str">
        <f>VLOOKUP(P2249,[1]Sheet1!$A$1:$C$40,3,FALSE)</f>
        <v>Herbicide</v>
      </c>
    </row>
    <row r="2250" spans="1:18" ht="22" customHeight="1" x14ac:dyDescent="0.3">
      <c r="A2250" s="5">
        <v>42195</v>
      </c>
      <c r="B2250" s="12" t="str">
        <f t="shared" si="584"/>
        <v>July, 2015</v>
      </c>
      <c r="C2250" s="12" t="str">
        <f t="shared" si="585"/>
        <v>July, 2015´</v>
      </c>
      <c r="D2250" s="6" t="s">
        <v>37</v>
      </c>
      <c r="E2250" s="13" t="s">
        <v>1942</v>
      </c>
      <c r="F2250" s="6" t="s">
        <v>20</v>
      </c>
      <c r="G2250" s="6" t="s">
        <v>1655</v>
      </c>
      <c r="H2250" s="6" t="s">
        <v>14</v>
      </c>
      <c r="I2250" s="6" t="s">
        <v>21</v>
      </c>
      <c r="J2250" s="6" t="s">
        <v>643</v>
      </c>
      <c r="K2250" s="6" t="s">
        <v>1835</v>
      </c>
      <c r="L2250" s="7">
        <v>78960</v>
      </c>
      <c r="M2250" s="7">
        <v>78.959999999999994</v>
      </c>
      <c r="N2250" s="7">
        <v>603000</v>
      </c>
      <c r="O2250">
        <f t="shared" si="580"/>
        <v>7.63677811550152</v>
      </c>
      <c r="P2250" s="11" t="s">
        <v>1926</v>
      </c>
      <c r="Q2250" t="str">
        <f>VLOOKUP(P2250,[1]Sheet1!$A$1:$C$40,2,FALSE)</f>
        <v>Not Identified</v>
      </c>
      <c r="R2250" t="str">
        <f>VLOOKUP(P2250,[1]Sheet1!$A$1:$C$40,3,FALSE)</f>
        <v>Insecticide</v>
      </c>
    </row>
    <row r="2251" spans="1:18" ht="22" customHeight="1" x14ac:dyDescent="0.3">
      <c r="A2251" s="2">
        <v>42194</v>
      </c>
      <c r="B2251" s="12" t="str">
        <f t="shared" si="584"/>
        <v>July, 2015</v>
      </c>
      <c r="C2251" s="12" t="str">
        <f t="shared" si="585"/>
        <v>July, 2015´</v>
      </c>
      <c r="D2251" s="3" t="s">
        <v>37</v>
      </c>
      <c r="E2251" s="9" t="s">
        <v>1942</v>
      </c>
      <c r="F2251" s="3" t="s">
        <v>20</v>
      </c>
      <c r="G2251" s="3" t="s">
        <v>579</v>
      </c>
      <c r="H2251" s="3" t="s">
        <v>28</v>
      </c>
      <c r="I2251" s="3" t="s">
        <v>21</v>
      </c>
      <c r="J2251" s="3" t="s">
        <v>29</v>
      </c>
      <c r="K2251" s="3" t="s">
        <v>1836</v>
      </c>
      <c r="L2251" s="4">
        <v>122760</v>
      </c>
      <c r="M2251" s="4">
        <v>122.76</v>
      </c>
      <c r="N2251" s="4">
        <v>2515000</v>
      </c>
      <c r="O2251">
        <f t="shared" si="580"/>
        <v>20.4871293580971</v>
      </c>
      <c r="P2251" t="str">
        <f t="shared" ref="P2251" si="586">IF(ISNUMBER(SEARCH("CLORPIRIFOS",K2251)),"Chlorpyrifos",IF(ISNUMBER(SEARCH("TEBUCONAZOLE",K2251)),"Tebuconazole",IF(ISNUMBER(SEARCH("ACID",K2251)),"2,4-Dichlorophenoxyacetic acid",IF(ISNUMBER(SEARCH("ACETAMIPRID",K2251)),"Acetamiprid",IF(ISNUMBER(SEARCH("NUFURON",K2251)),"Metsulfuron",IF(ISNUMBER(SEARCH("MONOISOPROPYLAMINE",K2251)),"Isopropylamine","FIX IT"))))))</f>
        <v>2,4-Dichlorophenoxyacetic acid</v>
      </c>
      <c r="Q2251" t="str">
        <f>VLOOKUP(P2251,[1]Sheet1!$A$1:$C$40,2,FALSE)</f>
        <v>2,4 D</v>
      </c>
      <c r="R2251" t="str">
        <f>VLOOKUP(P2251,[1]Sheet1!$A$1:$C$40,3,FALSE)</f>
        <v>Herbicide</v>
      </c>
    </row>
    <row r="2252" spans="1:18" ht="22" customHeight="1" x14ac:dyDescent="0.3">
      <c r="A2252" s="5">
        <v>42194</v>
      </c>
      <c r="B2252" s="12" t="str">
        <f t="shared" si="584"/>
        <v>July, 2015</v>
      </c>
      <c r="C2252" s="12" t="str">
        <f t="shared" si="585"/>
        <v>July, 2015´</v>
      </c>
      <c r="D2252" s="6" t="s">
        <v>37</v>
      </c>
      <c r="E2252" s="13" t="s">
        <v>1942</v>
      </c>
      <c r="F2252" s="6" t="s">
        <v>20</v>
      </c>
      <c r="G2252" s="6" t="s">
        <v>80</v>
      </c>
      <c r="H2252" s="6" t="s">
        <v>81</v>
      </c>
      <c r="I2252" s="6" t="s">
        <v>21</v>
      </c>
      <c r="J2252" s="6" t="s">
        <v>137</v>
      </c>
      <c r="K2252" s="6" t="s">
        <v>1837</v>
      </c>
      <c r="L2252" s="7">
        <v>92180</v>
      </c>
      <c r="M2252" s="7">
        <v>92.18</v>
      </c>
      <c r="N2252" s="7">
        <v>169000</v>
      </c>
      <c r="O2252">
        <f t="shared" si="580"/>
        <v>1.8333694944673464</v>
      </c>
      <c r="P2252" t="str">
        <f>IF(ISNUMBER(SEARCH("TRITON",K2252)),"Surfactant",IF(ISNUMBER(SEARCH("DIMETHYLAMINE",K2252)),"Dimethylamine",IF(ISNUMBER(SEARCH("FLUAZINAN",K2252)),"Fluazinan","FIX IT")))</f>
        <v>Dimethylamine</v>
      </c>
      <c r="Q2252" t="str">
        <f>VLOOKUP(P2252,[1]Sheet1!$A$1:$C$40,2,FALSE)</f>
        <v>Not Identified</v>
      </c>
      <c r="R2252" t="str">
        <f>VLOOKUP(P2252,[1]Sheet1!$A$1:$C$40,3,FALSE)</f>
        <v>General Chemical</v>
      </c>
    </row>
    <row r="2253" spans="1:18" ht="22" customHeight="1" x14ac:dyDescent="0.3">
      <c r="A2253" s="2">
        <v>42194</v>
      </c>
      <c r="B2253" s="12" t="str">
        <f t="shared" si="584"/>
        <v>July, 2015</v>
      </c>
      <c r="C2253" s="12" t="str">
        <f t="shared" si="585"/>
        <v>July, 2015´</v>
      </c>
      <c r="D2253" s="3" t="s">
        <v>37</v>
      </c>
      <c r="E2253" s="9" t="s">
        <v>1942</v>
      </c>
      <c r="F2253" s="3" t="s">
        <v>20</v>
      </c>
      <c r="G2253" s="3" t="s">
        <v>171</v>
      </c>
      <c r="H2253" s="3" t="s">
        <v>34</v>
      </c>
      <c r="I2253" s="3" t="s">
        <v>21</v>
      </c>
      <c r="J2253" s="3" t="s">
        <v>22</v>
      </c>
      <c r="K2253" s="3" t="s">
        <v>1487</v>
      </c>
      <c r="L2253" s="4">
        <v>61680</v>
      </c>
      <c r="M2253" s="4">
        <v>61.68</v>
      </c>
      <c r="N2253" s="4">
        <v>5089000</v>
      </c>
      <c r="O2253">
        <f t="shared" si="580"/>
        <v>82.506485084306092</v>
      </c>
      <c r="P2253" t="str">
        <f t="shared" si="581"/>
        <v>Picloram</v>
      </c>
      <c r="Q2253" t="str">
        <f>VLOOKUP(P2253,[1]Sheet1!$A$1:$C$40,2,FALSE)</f>
        <v>Not Identified</v>
      </c>
      <c r="R2253" t="str">
        <f>VLOOKUP(P2253,[1]Sheet1!$A$1:$C$40,3,FALSE)</f>
        <v>Herbicide</v>
      </c>
    </row>
    <row r="2254" spans="1:18" ht="22" customHeight="1" x14ac:dyDescent="0.3">
      <c r="A2254" s="5">
        <v>42188</v>
      </c>
      <c r="B2254" s="12" t="str">
        <f t="shared" si="584"/>
        <v>July, 2015</v>
      </c>
      <c r="C2254" s="12" t="str">
        <f t="shared" si="585"/>
        <v>July, 2015´</v>
      </c>
      <c r="D2254" s="6" t="s">
        <v>37</v>
      </c>
      <c r="E2254" s="13" t="s">
        <v>1942</v>
      </c>
      <c r="F2254" s="6" t="s">
        <v>20</v>
      </c>
      <c r="G2254" s="6" t="s">
        <v>1682</v>
      </c>
      <c r="H2254" s="6" t="s">
        <v>1683</v>
      </c>
      <c r="I2254" s="6" t="s">
        <v>21</v>
      </c>
      <c r="J2254" s="6" t="s">
        <v>1201</v>
      </c>
      <c r="K2254" s="6" t="s">
        <v>1819</v>
      </c>
      <c r="L2254" s="7">
        <v>86000</v>
      </c>
      <c r="M2254" s="7">
        <v>86</v>
      </c>
      <c r="N2254" s="7">
        <v>316000</v>
      </c>
      <c r="O2254">
        <f t="shared" si="580"/>
        <v>3.6744186046511627</v>
      </c>
      <c r="P2254" t="str">
        <f t="shared" si="581"/>
        <v>Glyphosate</v>
      </c>
      <c r="Q2254" t="str">
        <f>VLOOKUP(P2254,[1]Sheet1!$A$1:$C$40,2,FALSE)</f>
        <v>Nufosate</v>
      </c>
      <c r="R2254" t="str">
        <f>VLOOKUP(P2254,[1]Sheet1!$A$1:$C$40,3,FALSE)</f>
        <v>Herbicide</v>
      </c>
    </row>
    <row r="2255" spans="1:18" ht="22" customHeight="1" x14ac:dyDescent="0.3">
      <c r="A2255" s="2">
        <v>42188</v>
      </c>
      <c r="B2255" s="12" t="str">
        <f t="shared" si="584"/>
        <v>July, 2015</v>
      </c>
      <c r="C2255" s="12" t="str">
        <f t="shared" si="585"/>
        <v>July, 2015´</v>
      </c>
      <c r="D2255" s="3" t="s">
        <v>37</v>
      </c>
      <c r="E2255" s="9" t="s">
        <v>1942</v>
      </c>
      <c r="F2255" s="3" t="s">
        <v>20</v>
      </c>
      <c r="G2255" s="3" t="s">
        <v>1682</v>
      </c>
      <c r="H2255" s="3" t="s">
        <v>1683</v>
      </c>
      <c r="I2255" s="3" t="s">
        <v>21</v>
      </c>
      <c r="J2255" s="3" t="s">
        <v>1201</v>
      </c>
      <c r="K2255" s="3" t="s">
        <v>1838</v>
      </c>
      <c r="L2255" s="4">
        <v>86000</v>
      </c>
      <c r="M2255" s="4">
        <v>86</v>
      </c>
      <c r="N2255" s="4">
        <v>316000</v>
      </c>
      <c r="O2255">
        <f t="shared" si="580"/>
        <v>3.6744186046511627</v>
      </c>
      <c r="P2255" t="str">
        <f t="shared" si="581"/>
        <v>Glyphosate</v>
      </c>
      <c r="Q2255" t="str">
        <f>VLOOKUP(P2255,[1]Sheet1!$A$1:$C$40,2,FALSE)</f>
        <v>Nufosate</v>
      </c>
      <c r="R2255" t="str">
        <f>VLOOKUP(P2255,[1]Sheet1!$A$1:$C$40,3,FALSE)</f>
        <v>Herbicide</v>
      </c>
    </row>
    <row r="2256" spans="1:18" ht="22" customHeight="1" x14ac:dyDescent="0.3">
      <c r="A2256" s="5">
        <v>42188</v>
      </c>
      <c r="B2256" s="12" t="str">
        <f t="shared" si="584"/>
        <v>July, 2015</v>
      </c>
      <c r="C2256" s="12" t="str">
        <f t="shared" si="585"/>
        <v>July, 2015´</v>
      </c>
      <c r="D2256" s="6" t="s">
        <v>37</v>
      </c>
      <c r="E2256" s="13" t="s">
        <v>1942</v>
      </c>
      <c r="F2256" s="6" t="s">
        <v>20</v>
      </c>
      <c r="G2256" s="6" t="s">
        <v>1682</v>
      </c>
      <c r="H2256" s="6" t="s">
        <v>1683</v>
      </c>
      <c r="I2256" s="6" t="s">
        <v>21</v>
      </c>
      <c r="J2256" s="6" t="s">
        <v>1201</v>
      </c>
      <c r="K2256" s="6" t="s">
        <v>1839</v>
      </c>
      <c r="L2256" s="7">
        <v>51600</v>
      </c>
      <c r="M2256" s="7">
        <v>51.6</v>
      </c>
      <c r="N2256" s="7">
        <v>190000</v>
      </c>
      <c r="O2256">
        <f t="shared" si="580"/>
        <v>3.6821705426356588</v>
      </c>
      <c r="P2256" t="str">
        <f t="shared" si="581"/>
        <v>Glyphosate</v>
      </c>
      <c r="Q2256" t="str">
        <f>VLOOKUP(P2256,[1]Sheet1!$A$1:$C$40,2,FALSE)</f>
        <v>Nufosate</v>
      </c>
      <c r="R2256" t="str">
        <f>VLOOKUP(P2256,[1]Sheet1!$A$1:$C$40,3,FALSE)</f>
        <v>Herbicide</v>
      </c>
    </row>
    <row r="2257" spans="1:18" ht="22" customHeight="1" x14ac:dyDescent="0.3">
      <c r="A2257" s="2">
        <v>42188</v>
      </c>
      <c r="B2257" s="12" t="str">
        <f t="shared" si="584"/>
        <v>July, 2015</v>
      </c>
      <c r="C2257" s="12" t="str">
        <f t="shared" si="585"/>
        <v>July, 2015´</v>
      </c>
      <c r="D2257" s="3" t="s">
        <v>37</v>
      </c>
      <c r="E2257" s="9" t="s">
        <v>1942</v>
      </c>
      <c r="F2257" s="3" t="s">
        <v>20</v>
      </c>
      <c r="G2257" s="3" t="s">
        <v>1682</v>
      </c>
      <c r="H2257" s="3" t="s">
        <v>1683</v>
      </c>
      <c r="I2257" s="3" t="s">
        <v>21</v>
      </c>
      <c r="J2257" s="3" t="s">
        <v>1201</v>
      </c>
      <c r="K2257" s="3" t="s">
        <v>1819</v>
      </c>
      <c r="L2257" s="4">
        <v>86000</v>
      </c>
      <c r="M2257" s="4">
        <v>86</v>
      </c>
      <c r="N2257" s="4">
        <v>316000</v>
      </c>
      <c r="O2257">
        <f t="shared" si="580"/>
        <v>3.6744186046511627</v>
      </c>
      <c r="P2257" t="str">
        <f t="shared" si="581"/>
        <v>Glyphosate</v>
      </c>
      <c r="Q2257" t="str">
        <f>VLOOKUP(P2257,[1]Sheet1!$A$1:$C$40,2,FALSE)</f>
        <v>Nufosate</v>
      </c>
      <c r="R2257" t="str">
        <f>VLOOKUP(P2257,[1]Sheet1!$A$1:$C$40,3,FALSE)</f>
        <v>Herbicide</v>
      </c>
    </row>
    <row r="2258" spans="1:18" ht="22" customHeight="1" x14ac:dyDescent="0.3">
      <c r="A2258" s="5">
        <v>42188</v>
      </c>
      <c r="B2258" s="12" t="str">
        <f t="shared" si="584"/>
        <v>July, 2015</v>
      </c>
      <c r="C2258" s="12" t="str">
        <f t="shared" si="585"/>
        <v>July, 2015´</v>
      </c>
      <c r="D2258" s="6" t="s">
        <v>37</v>
      </c>
      <c r="E2258" s="13" t="s">
        <v>1942</v>
      </c>
      <c r="F2258" s="6" t="s">
        <v>20</v>
      </c>
      <c r="G2258" s="6" t="s">
        <v>792</v>
      </c>
      <c r="H2258" s="6" t="s">
        <v>14</v>
      </c>
      <c r="I2258" s="6" t="s">
        <v>21</v>
      </c>
      <c r="J2258" s="6" t="s">
        <v>326</v>
      </c>
      <c r="K2258" s="6" t="s">
        <v>1840</v>
      </c>
      <c r="L2258" s="7">
        <v>3360</v>
      </c>
      <c r="M2258" s="7">
        <v>3.36</v>
      </c>
      <c r="N2258" s="7">
        <v>36600</v>
      </c>
      <c r="O2258">
        <f t="shared" si="580"/>
        <v>10.892857142857142</v>
      </c>
      <c r="P2258" t="str">
        <f t="shared" ref="P2258:P2259" si="587">IF(ISNUMBER(SEARCH("XYLENE",K2258)),"Xylene",IF(ISNUMBER(SEARCH("PARAQUAT",K2258)),"Paraquat",IF(ISNUMBER(SEARCH("LUFENURON",K2258)),"Lufenuron",IF(ISNUMBER(SEARCH("CLETHODIM",K2258)),"Clethodim",IF(ISNUMBER(SEARCH("ABAMECTIN",K2258)),"Abamectin")))))</f>
        <v>Abamectin</v>
      </c>
      <c r="Q2258" t="str">
        <f>VLOOKUP(P2258,[1]Sheet1!$A$1:$C$40,2,FALSE)</f>
        <v>Not Identified</v>
      </c>
      <c r="R2258" t="str">
        <f>VLOOKUP(P2258,[1]Sheet1!$A$1:$C$40,3,FALSE)</f>
        <v>Insecticide</v>
      </c>
    </row>
    <row r="2259" spans="1:18" ht="22" customHeight="1" x14ac:dyDescent="0.3">
      <c r="A2259" s="2">
        <v>42188</v>
      </c>
      <c r="B2259" s="12" t="str">
        <f t="shared" si="584"/>
        <v>July, 2015</v>
      </c>
      <c r="C2259" s="12" t="str">
        <f t="shared" si="585"/>
        <v>July, 2015´</v>
      </c>
      <c r="D2259" s="3" t="s">
        <v>37</v>
      </c>
      <c r="E2259" s="9" t="s">
        <v>1942</v>
      </c>
      <c r="F2259" s="3" t="s">
        <v>20</v>
      </c>
      <c r="G2259" s="3" t="s">
        <v>792</v>
      </c>
      <c r="H2259" s="3" t="s">
        <v>14</v>
      </c>
      <c r="I2259" s="3" t="s">
        <v>21</v>
      </c>
      <c r="J2259" s="3" t="s">
        <v>326</v>
      </c>
      <c r="K2259" s="3" t="s">
        <v>1841</v>
      </c>
      <c r="L2259" s="4">
        <v>3360</v>
      </c>
      <c r="M2259" s="4">
        <v>3.36</v>
      </c>
      <c r="N2259" s="4">
        <v>36600</v>
      </c>
      <c r="O2259">
        <f t="shared" si="580"/>
        <v>10.892857142857142</v>
      </c>
      <c r="P2259" t="str">
        <f t="shared" si="587"/>
        <v>Abamectin</v>
      </c>
      <c r="Q2259" t="str">
        <f>VLOOKUP(P2259,[1]Sheet1!$A$1:$C$40,2,FALSE)</f>
        <v>Not Identified</v>
      </c>
      <c r="R2259" t="str">
        <f>VLOOKUP(P2259,[1]Sheet1!$A$1:$C$40,3,FALSE)</f>
        <v>Insecticide</v>
      </c>
    </row>
    <row r="2260" spans="1:18" ht="22" customHeight="1" x14ac:dyDescent="0.3">
      <c r="A2260" s="5">
        <v>42188</v>
      </c>
      <c r="B2260" s="12" t="str">
        <f t="shared" si="584"/>
        <v>July, 2015</v>
      </c>
      <c r="C2260" s="12" t="str">
        <f t="shared" si="585"/>
        <v>July, 2015´</v>
      </c>
      <c r="D2260" s="6" t="s">
        <v>37</v>
      </c>
      <c r="E2260" s="13" t="s">
        <v>1942</v>
      </c>
      <c r="F2260" s="6" t="s">
        <v>20</v>
      </c>
      <c r="G2260" s="6" t="s">
        <v>378</v>
      </c>
      <c r="H2260" s="6" t="s">
        <v>14</v>
      </c>
      <c r="I2260" s="6" t="s">
        <v>21</v>
      </c>
      <c r="J2260" s="6" t="s">
        <v>31</v>
      </c>
      <c r="K2260" s="6" t="s">
        <v>1842</v>
      </c>
      <c r="L2260" s="7">
        <v>20120</v>
      </c>
      <c r="M2260" s="7">
        <v>20.12</v>
      </c>
      <c r="N2260" s="7">
        <v>292000</v>
      </c>
      <c r="O2260">
        <f t="shared" si="580"/>
        <v>14.512922465208748</v>
      </c>
      <c r="P2260" t="str">
        <f t="shared" ref="P2260" si="588">IF(ISNUMBER(SEARCH("CLORPIRIFOS",K2260)),"Chlorpyrifos",IF(ISNUMBER(SEARCH("TEBUCONAZOLE",K2260)),"Tebuconazole",IF(ISNUMBER(SEARCH("ACID",K2260)),"2,4-Dichlorophenoxyacetic acid",IF(ISNUMBER(SEARCH("ACETAMIPRID",K2260)),"Acetamiprid",IF(ISNUMBER(SEARCH("NUFURON",K2260)),"Metsulfuron",IF(ISNUMBER(SEARCH("MONOISOPROPYLAMINE",K2260)),"Isopropylamine","FIX IT"))))))</f>
        <v>Tebuconazole</v>
      </c>
      <c r="Q2260" t="str">
        <f>VLOOKUP(P2260,[1]Sheet1!$A$1:$C$40,2,FALSE)</f>
        <v>Torque</v>
      </c>
      <c r="R2260" t="str">
        <f>VLOOKUP(P2260,[1]Sheet1!$A$1:$C$40,3,FALSE)</f>
        <v>Fungicide</v>
      </c>
    </row>
    <row r="2261" spans="1:18" ht="22" customHeight="1" x14ac:dyDescent="0.3">
      <c r="A2261" s="2">
        <v>42188</v>
      </c>
      <c r="B2261" s="12" t="str">
        <f t="shared" si="584"/>
        <v>July, 2015</v>
      </c>
      <c r="C2261" s="12" t="str">
        <f t="shared" si="585"/>
        <v>July, 2015´</v>
      </c>
      <c r="D2261" s="3" t="s">
        <v>37</v>
      </c>
      <c r="E2261" s="9" t="s">
        <v>1942</v>
      </c>
      <c r="F2261" s="3" t="s">
        <v>20</v>
      </c>
      <c r="G2261" s="3" t="s">
        <v>792</v>
      </c>
      <c r="H2261" s="3" t="s">
        <v>14</v>
      </c>
      <c r="I2261" s="3" t="s">
        <v>21</v>
      </c>
      <c r="J2261" s="3" t="s">
        <v>326</v>
      </c>
      <c r="K2261" s="3" t="s">
        <v>1840</v>
      </c>
      <c r="L2261" s="4">
        <v>2240</v>
      </c>
      <c r="M2261" s="4">
        <v>2.2400000000000002</v>
      </c>
      <c r="N2261" s="4">
        <v>24400</v>
      </c>
      <c r="O2261">
        <f t="shared" si="580"/>
        <v>10.892857142857142</v>
      </c>
      <c r="P2261" t="str">
        <f t="shared" ref="P2261" si="589">IF(ISNUMBER(SEARCH("XYLENE",K2261)),"Xylene",IF(ISNUMBER(SEARCH("PARAQUAT",K2261)),"Paraquat",IF(ISNUMBER(SEARCH("LUFENURON",K2261)),"Lufenuron",IF(ISNUMBER(SEARCH("CLETHODIM",K2261)),"Clethodim",IF(ISNUMBER(SEARCH("ABAMECTIN",K2261)),"Abamectin")))))</f>
        <v>Abamectin</v>
      </c>
      <c r="Q2261" t="str">
        <f>VLOOKUP(P2261,[1]Sheet1!$A$1:$C$40,2,FALSE)</f>
        <v>Not Identified</v>
      </c>
      <c r="R2261" t="str">
        <f>VLOOKUP(P2261,[1]Sheet1!$A$1:$C$40,3,FALSE)</f>
        <v>Insecticide</v>
      </c>
    </row>
    <row r="2262" spans="1:18" ht="22" customHeight="1" x14ac:dyDescent="0.3">
      <c r="A2262" s="5">
        <v>42188</v>
      </c>
      <c r="B2262" s="12" t="str">
        <f t="shared" si="584"/>
        <v>July, 2015</v>
      </c>
      <c r="C2262" s="12" t="str">
        <f t="shared" si="585"/>
        <v>July, 2015´</v>
      </c>
      <c r="D2262" s="6" t="s">
        <v>37</v>
      </c>
      <c r="E2262" s="13" t="s">
        <v>1942</v>
      </c>
      <c r="F2262" s="6" t="s">
        <v>20</v>
      </c>
      <c r="G2262" s="6" t="s">
        <v>792</v>
      </c>
      <c r="H2262" s="6" t="s">
        <v>14</v>
      </c>
      <c r="I2262" s="6" t="s">
        <v>21</v>
      </c>
      <c r="J2262" s="6" t="s">
        <v>643</v>
      </c>
      <c r="K2262" s="6" t="s">
        <v>1843</v>
      </c>
      <c r="L2262" s="7">
        <v>63168</v>
      </c>
      <c r="M2262" s="7">
        <v>63.17</v>
      </c>
      <c r="N2262" s="7">
        <v>483000</v>
      </c>
      <c r="O2262">
        <f t="shared" si="580"/>
        <v>7.6462765957446805</v>
      </c>
      <c r="P2262" s="11" t="s">
        <v>1926</v>
      </c>
      <c r="Q2262" t="str">
        <f>VLOOKUP(P2262,[1]Sheet1!$A$1:$C$40,2,FALSE)</f>
        <v>Not Identified</v>
      </c>
      <c r="R2262" t="str">
        <f>VLOOKUP(P2262,[1]Sheet1!$A$1:$C$40,3,FALSE)</f>
        <v>Insecticide</v>
      </c>
    </row>
    <row r="2263" spans="1:18" ht="22" customHeight="1" x14ac:dyDescent="0.3">
      <c r="A2263" s="2">
        <v>42187</v>
      </c>
      <c r="B2263" s="12" t="str">
        <f t="shared" si="584"/>
        <v>July, 2015</v>
      </c>
      <c r="C2263" s="12" t="str">
        <f t="shared" si="585"/>
        <v>July, 2015´</v>
      </c>
      <c r="D2263" s="3" t="s">
        <v>37</v>
      </c>
      <c r="E2263" s="9" t="s">
        <v>1942</v>
      </c>
      <c r="F2263" s="4" t="s">
        <v>107</v>
      </c>
      <c r="G2263" s="3" t="s">
        <v>1844</v>
      </c>
      <c r="H2263" s="3" t="s">
        <v>43</v>
      </c>
      <c r="I2263" s="3" t="s">
        <v>15</v>
      </c>
      <c r="J2263" s="3" t="s">
        <v>1557</v>
      </c>
      <c r="K2263" s="3" t="s">
        <v>1845</v>
      </c>
      <c r="L2263" s="4">
        <v>38480</v>
      </c>
      <c r="M2263" s="4">
        <v>38.479999999999997</v>
      </c>
      <c r="N2263" s="4">
        <v>350000</v>
      </c>
      <c r="O2263">
        <f t="shared" si="580"/>
        <v>9.0956340956340949</v>
      </c>
      <c r="P2263" t="s">
        <v>1915</v>
      </c>
      <c r="Q2263" t="str">
        <f>VLOOKUP(P2263,[1]Sheet1!$A$1:$C$40,2,FALSE)</f>
        <v>Not Identified</v>
      </c>
      <c r="R2263" t="str">
        <f>VLOOKUP(P2263,[1]Sheet1!$A$1:$C$40,3,FALSE)</f>
        <v>General Chemical</v>
      </c>
    </row>
    <row r="2264" spans="1:18" ht="22" customHeight="1" x14ac:dyDescent="0.3">
      <c r="A2264" s="5">
        <v>42181</v>
      </c>
      <c r="B2264" s="12" t="str">
        <f t="shared" si="584"/>
        <v>June, 2015</v>
      </c>
      <c r="C2264" s="12" t="str">
        <f t="shared" si="585"/>
        <v>June, 2015´</v>
      </c>
      <c r="D2264" s="6" t="s">
        <v>37</v>
      </c>
      <c r="E2264" s="13" t="s">
        <v>1942</v>
      </c>
      <c r="F2264" s="6" t="s">
        <v>20</v>
      </c>
      <c r="G2264" s="6" t="s">
        <v>42</v>
      </c>
      <c r="H2264" s="6" t="s">
        <v>104</v>
      </c>
      <c r="I2264" s="6" t="s">
        <v>21</v>
      </c>
      <c r="J2264" s="6" t="s">
        <v>165</v>
      </c>
      <c r="K2264" s="6" t="s">
        <v>1846</v>
      </c>
      <c r="L2264" s="7">
        <v>16549</v>
      </c>
      <c r="M2264" s="7">
        <v>16.55</v>
      </c>
      <c r="N2264" s="7">
        <v>171000</v>
      </c>
      <c r="O2264">
        <f t="shared" ref="O2264:O2326" si="590">N2264/L2264</f>
        <v>10.332950631458095</v>
      </c>
      <c r="P2264" t="str">
        <f t="shared" ref="P2264:P2265" si="591">IF(ISNUMBER(SEARCH("FLUAZINAN",K2264)),"Fluazinan",IF(ISNUMBER(SEARCH("CYPERMETHRIN",K2264)),"Cypermethrin",IF(ISNUMBER(SEARCH("IMAZETAPIR",K2264)),"Imazetapyr",IF(ISNUMBER(SEARCH("FIPRONIL",K2264)),"Fipronil","FIX IT"))))</f>
        <v>Cypermethrin</v>
      </c>
      <c r="Q2264" t="str">
        <f>VLOOKUP(P2264,[1]Sheet1!$A$1:$C$40,2,FALSE)</f>
        <v>Not Identified</v>
      </c>
      <c r="R2264" t="str">
        <f>VLOOKUP(P2264,[1]Sheet1!$A$1:$C$40,3,FALSE)</f>
        <v>Insecticide</v>
      </c>
    </row>
    <row r="2265" spans="1:18" ht="22" customHeight="1" x14ac:dyDescent="0.3">
      <c r="A2265" s="2">
        <v>42181</v>
      </c>
      <c r="B2265" s="12" t="str">
        <f t="shared" si="584"/>
        <v>June, 2015</v>
      </c>
      <c r="C2265" s="12" t="str">
        <f t="shared" si="585"/>
        <v>June, 2015´</v>
      </c>
      <c r="D2265" s="3" t="s">
        <v>37</v>
      </c>
      <c r="E2265" s="9" t="s">
        <v>1942</v>
      </c>
      <c r="F2265" s="3" t="s">
        <v>20</v>
      </c>
      <c r="G2265" s="3" t="s">
        <v>42</v>
      </c>
      <c r="H2265" s="3" t="s">
        <v>104</v>
      </c>
      <c r="I2265" s="3" t="s">
        <v>21</v>
      </c>
      <c r="J2265" s="3" t="s">
        <v>165</v>
      </c>
      <c r="K2265" s="3" t="s">
        <v>1847</v>
      </c>
      <c r="L2265" s="4">
        <v>39520</v>
      </c>
      <c r="M2265" s="4">
        <v>39.520000000000003</v>
      </c>
      <c r="N2265" s="4">
        <v>409000</v>
      </c>
      <c r="O2265">
        <f t="shared" si="590"/>
        <v>10.34919028340081</v>
      </c>
      <c r="P2265" t="str">
        <f t="shared" si="591"/>
        <v>Cypermethrin</v>
      </c>
      <c r="Q2265" t="str">
        <f>VLOOKUP(P2265,[1]Sheet1!$A$1:$C$40,2,FALSE)</f>
        <v>Not Identified</v>
      </c>
      <c r="R2265" t="str">
        <f>VLOOKUP(P2265,[1]Sheet1!$A$1:$C$40,3,FALSE)</f>
        <v>Insecticide</v>
      </c>
    </row>
    <row r="2266" spans="1:18" ht="22" customHeight="1" x14ac:dyDescent="0.3">
      <c r="A2266" s="5">
        <v>42180</v>
      </c>
      <c r="B2266" s="12" t="str">
        <f t="shared" si="584"/>
        <v>June, 2015</v>
      </c>
      <c r="C2266" s="12" t="str">
        <f t="shared" si="585"/>
        <v>June, 2015´</v>
      </c>
      <c r="D2266" s="6" t="s">
        <v>37</v>
      </c>
      <c r="E2266" s="13" t="s">
        <v>1942</v>
      </c>
      <c r="F2266" s="6" t="s">
        <v>20</v>
      </c>
      <c r="G2266" s="6" t="s">
        <v>80</v>
      </c>
      <c r="H2266" s="6" t="s">
        <v>81</v>
      </c>
      <c r="I2266" s="6" t="s">
        <v>21</v>
      </c>
      <c r="J2266" s="6" t="s">
        <v>137</v>
      </c>
      <c r="K2266" s="6" t="s">
        <v>1848</v>
      </c>
      <c r="L2266" s="7">
        <v>55460</v>
      </c>
      <c r="M2266" s="7">
        <v>55.46</v>
      </c>
      <c r="N2266" s="7">
        <v>100000</v>
      </c>
      <c r="O2266">
        <f t="shared" si="590"/>
        <v>1.8031013342949873</v>
      </c>
      <c r="P2266" t="str">
        <f t="shared" ref="P2266" si="592">IF(ISNUMBER(SEARCH("TRITON",K2266)),"Surfactant",IF(ISNUMBER(SEARCH("DIMETHYLAMINE",K2266)),"Dimethylamine",IF(ISNUMBER(SEARCH("FLUAZINAN",K2266)),"Fluazinan","FIX IT")))</f>
        <v>Dimethylamine</v>
      </c>
      <c r="Q2266" t="str">
        <f>VLOOKUP(P2266,[1]Sheet1!$A$1:$C$40,2,FALSE)</f>
        <v>Not Identified</v>
      </c>
      <c r="R2266" t="str">
        <f>VLOOKUP(P2266,[1]Sheet1!$A$1:$C$40,3,FALSE)</f>
        <v>General Chemical</v>
      </c>
    </row>
    <row r="2267" spans="1:18" ht="22" customHeight="1" x14ac:dyDescent="0.3">
      <c r="A2267" s="2">
        <v>42180</v>
      </c>
      <c r="B2267" s="12" t="str">
        <f t="shared" si="584"/>
        <v>June, 2015</v>
      </c>
      <c r="C2267" s="12" t="str">
        <f t="shared" si="585"/>
        <v>June, 2015´</v>
      </c>
      <c r="D2267" s="3" t="s">
        <v>37</v>
      </c>
      <c r="E2267" s="9" t="s">
        <v>1942</v>
      </c>
      <c r="F2267" s="3" t="s">
        <v>20</v>
      </c>
      <c r="G2267" s="3" t="s">
        <v>1407</v>
      </c>
      <c r="H2267" s="3" t="s">
        <v>1711</v>
      </c>
      <c r="I2267" s="3" t="s">
        <v>21</v>
      </c>
      <c r="J2267" s="3" t="s">
        <v>201</v>
      </c>
      <c r="K2267" s="3" t="s">
        <v>1849</v>
      </c>
      <c r="L2267" s="4">
        <v>43015</v>
      </c>
      <c r="M2267" s="4">
        <v>43.01</v>
      </c>
      <c r="N2267" s="4">
        <v>806000</v>
      </c>
      <c r="O2267">
        <f t="shared" si="590"/>
        <v>18.737649657096362</v>
      </c>
      <c r="P2267" t="str">
        <f t="shared" ref="P2267:P2306" si="593">IF(ISNUMBER(SEARCH("IMAZETHAPYR",K2267)),"Imazethapyr",IF(ISNUMBER(SEARCH("NIPPON 40",K2267)),"Nicosulfuron",IF(ISNUMBER(SEARCH("PICLORAM",K2267)),"Picloram",IF(ISNUMBER(SEARCH("GLYPHOSATE",K2267)),"Glyphosate",IF(ISNUMBER(SEARCH("FLUTRIAFOL",K2267)),"Flutriafol",IF(ISNUMBER(SEARCH("IMIDACLOPRID",K2267)),"Imidacloprid",IF(ISNUMBER(SEARCH("CYHALOTHRIN",K2267)),"Cyhalothrin","FIX IT")))))))</f>
        <v>Cyhalothrin</v>
      </c>
      <c r="Q2267" t="str">
        <f>VLOOKUP(P2267,[1]Sheet1!$A$1:$C$40,2,FALSE)</f>
        <v>Kaiso</v>
      </c>
      <c r="R2267" t="str">
        <f>VLOOKUP(P2267,[1]Sheet1!$A$1:$C$40,3,FALSE)</f>
        <v>Pesticide</v>
      </c>
    </row>
    <row r="2268" spans="1:18" ht="22" customHeight="1" x14ac:dyDescent="0.3">
      <c r="A2268" s="5">
        <v>42178</v>
      </c>
      <c r="B2268" s="12" t="str">
        <f t="shared" si="584"/>
        <v>June, 2015</v>
      </c>
      <c r="C2268" s="12" t="str">
        <f t="shared" si="585"/>
        <v>June, 2015´</v>
      </c>
      <c r="D2268" s="6" t="s">
        <v>37</v>
      </c>
      <c r="E2268" s="13" t="s">
        <v>1942</v>
      </c>
      <c r="F2268" s="6" t="s">
        <v>20</v>
      </c>
      <c r="G2268" s="6" t="s">
        <v>1505</v>
      </c>
      <c r="H2268" s="6" t="s">
        <v>73</v>
      </c>
      <c r="I2268" s="6" t="s">
        <v>21</v>
      </c>
      <c r="J2268" s="6" t="s">
        <v>102</v>
      </c>
      <c r="K2268" s="6" t="s">
        <v>1804</v>
      </c>
      <c r="L2268" s="7">
        <v>101265</v>
      </c>
      <c r="M2268" s="7">
        <v>101.26</v>
      </c>
      <c r="N2268" s="7">
        <v>354000</v>
      </c>
      <c r="O2268">
        <f t="shared" si="590"/>
        <v>3.4957784031995258</v>
      </c>
      <c r="P2268" t="str">
        <f t="shared" ref="P2268:P2271" si="594">IF(ISNUMBER(SEARCH("CLORPIRIFOS",K2268)),"Chlorpyrifos",IF(ISNUMBER(SEARCH("TEBUCONAZOLE",K2268)),"Tebuconazole",IF(ISNUMBER(SEARCH("ACID",K2268)),"2,4-Dichlorophenoxyacetic acid",IF(ISNUMBER(SEARCH("ACETAMIPRID",K2268)),"Acetamiprid",IF(ISNUMBER(SEARCH("NUFURON",K2268)),"Metsulfuron",IF(ISNUMBER(SEARCH("MONOISOPROPYLAMINE",K2268)),"Isopropylamine","FIX IT"))))))</f>
        <v>Isopropylamine</v>
      </c>
      <c r="Q2268" t="str">
        <f>VLOOKUP(P2268,[1]Sheet1!$A$1:$C$40,2,FALSE)</f>
        <v>Not Identified</v>
      </c>
      <c r="R2268" t="str">
        <f>VLOOKUP(P2268,[1]Sheet1!$A$1:$C$40,3,FALSE)</f>
        <v>General Chemical</v>
      </c>
    </row>
    <row r="2269" spans="1:18" ht="22" customHeight="1" x14ac:dyDescent="0.3">
      <c r="A2269" s="2">
        <v>42178</v>
      </c>
      <c r="B2269" s="12" t="str">
        <f t="shared" si="584"/>
        <v>June, 2015</v>
      </c>
      <c r="C2269" s="12" t="str">
        <f t="shared" si="585"/>
        <v>June, 2015´</v>
      </c>
      <c r="D2269" s="3" t="s">
        <v>37</v>
      </c>
      <c r="E2269" s="9" t="s">
        <v>1942</v>
      </c>
      <c r="F2269" s="3" t="s">
        <v>20</v>
      </c>
      <c r="G2269" s="3" t="s">
        <v>579</v>
      </c>
      <c r="H2269" s="3" t="s">
        <v>1782</v>
      </c>
      <c r="I2269" s="3" t="s">
        <v>21</v>
      </c>
      <c r="J2269" s="3" t="s">
        <v>29</v>
      </c>
      <c r="K2269" s="3" t="s">
        <v>1850</v>
      </c>
      <c r="L2269" s="4">
        <v>81840</v>
      </c>
      <c r="M2269" s="4">
        <v>81.84</v>
      </c>
      <c r="N2269" s="4">
        <v>1877000</v>
      </c>
      <c r="O2269">
        <f t="shared" si="590"/>
        <v>22.934995112414466</v>
      </c>
      <c r="P2269" t="str">
        <f t="shared" si="594"/>
        <v>2,4-Dichlorophenoxyacetic acid</v>
      </c>
      <c r="Q2269" t="str">
        <f>VLOOKUP(P2269,[1]Sheet1!$A$1:$C$40,2,FALSE)</f>
        <v>2,4 D</v>
      </c>
      <c r="R2269" t="str">
        <f>VLOOKUP(P2269,[1]Sheet1!$A$1:$C$40,3,FALSE)</f>
        <v>Herbicide</v>
      </c>
    </row>
    <row r="2270" spans="1:18" ht="22" customHeight="1" x14ac:dyDescent="0.3">
      <c r="A2270" s="5">
        <v>42178</v>
      </c>
      <c r="B2270" s="12" t="str">
        <f t="shared" si="584"/>
        <v>June, 2015</v>
      </c>
      <c r="C2270" s="12" t="str">
        <f t="shared" si="585"/>
        <v>June, 2015´</v>
      </c>
      <c r="D2270" s="6" t="s">
        <v>37</v>
      </c>
      <c r="E2270" s="13" t="s">
        <v>1942</v>
      </c>
      <c r="F2270" s="6" t="s">
        <v>20</v>
      </c>
      <c r="G2270" s="6" t="s">
        <v>579</v>
      </c>
      <c r="H2270" s="6" t="s">
        <v>1782</v>
      </c>
      <c r="I2270" s="6" t="s">
        <v>21</v>
      </c>
      <c r="J2270" s="6" t="s">
        <v>29</v>
      </c>
      <c r="K2270" s="6" t="s">
        <v>1851</v>
      </c>
      <c r="L2270" s="7">
        <v>81840</v>
      </c>
      <c r="M2270" s="7">
        <v>81.84</v>
      </c>
      <c r="N2270" s="7">
        <v>1877000</v>
      </c>
      <c r="O2270">
        <f t="shared" si="590"/>
        <v>22.934995112414466</v>
      </c>
      <c r="P2270" t="str">
        <f t="shared" si="594"/>
        <v>2,4-Dichlorophenoxyacetic acid</v>
      </c>
      <c r="Q2270" t="str">
        <f>VLOOKUP(P2270,[1]Sheet1!$A$1:$C$40,2,FALSE)</f>
        <v>2,4 D</v>
      </c>
      <c r="R2270" t="str">
        <f>VLOOKUP(P2270,[1]Sheet1!$A$1:$C$40,3,FALSE)</f>
        <v>Herbicide</v>
      </c>
    </row>
    <row r="2271" spans="1:18" ht="22" customHeight="1" x14ac:dyDescent="0.3">
      <c r="A2271" s="2">
        <v>42178</v>
      </c>
      <c r="B2271" s="12" t="str">
        <f t="shared" si="584"/>
        <v>June, 2015</v>
      </c>
      <c r="C2271" s="12" t="str">
        <f t="shared" si="585"/>
        <v>June, 2015´</v>
      </c>
      <c r="D2271" s="3" t="s">
        <v>37</v>
      </c>
      <c r="E2271" s="9" t="s">
        <v>1942</v>
      </c>
      <c r="F2271" s="3" t="s">
        <v>20</v>
      </c>
      <c r="G2271" s="3" t="s">
        <v>1505</v>
      </c>
      <c r="H2271" s="3" t="s">
        <v>73</v>
      </c>
      <c r="I2271" s="3" t="s">
        <v>21</v>
      </c>
      <c r="J2271" s="3" t="s">
        <v>102</v>
      </c>
      <c r="K2271" s="3" t="s">
        <v>1804</v>
      </c>
      <c r="L2271" s="4">
        <v>101499</v>
      </c>
      <c r="M2271" s="4">
        <v>101.5</v>
      </c>
      <c r="N2271" s="4">
        <v>354000</v>
      </c>
      <c r="O2271">
        <f t="shared" si="590"/>
        <v>3.487719090828481</v>
      </c>
      <c r="P2271" t="str">
        <f t="shared" si="594"/>
        <v>Isopropylamine</v>
      </c>
      <c r="Q2271" t="str">
        <f>VLOOKUP(P2271,[1]Sheet1!$A$1:$C$40,2,FALSE)</f>
        <v>Not Identified</v>
      </c>
      <c r="R2271" t="str">
        <f>VLOOKUP(P2271,[1]Sheet1!$A$1:$C$40,3,FALSE)</f>
        <v>General Chemical</v>
      </c>
    </row>
    <row r="2272" spans="1:18" ht="22" customHeight="1" x14ac:dyDescent="0.3">
      <c r="A2272" s="5">
        <v>42175</v>
      </c>
      <c r="B2272" s="12" t="str">
        <f t="shared" si="584"/>
        <v>June, 2015</v>
      </c>
      <c r="C2272" s="12" t="str">
        <f t="shared" si="585"/>
        <v>June, 2015´</v>
      </c>
      <c r="D2272" s="6" t="s">
        <v>37</v>
      </c>
      <c r="E2272" s="13" t="s">
        <v>1942</v>
      </c>
      <c r="F2272" s="6" t="s">
        <v>20</v>
      </c>
      <c r="G2272" s="6" t="s">
        <v>654</v>
      </c>
      <c r="H2272" s="6" t="s">
        <v>14</v>
      </c>
      <c r="I2272" s="6" t="s">
        <v>21</v>
      </c>
      <c r="J2272" s="6" t="s">
        <v>1201</v>
      </c>
      <c r="K2272" s="6" t="s">
        <v>1693</v>
      </c>
      <c r="L2272" s="7">
        <v>100300</v>
      </c>
      <c r="M2272" s="7">
        <v>100.3</v>
      </c>
      <c r="N2272" s="7">
        <v>375000</v>
      </c>
      <c r="O2272">
        <f t="shared" si="590"/>
        <v>3.7387836490528414</v>
      </c>
      <c r="P2272" s="11" t="s">
        <v>1918</v>
      </c>
      <c r="Q2272" t="str">
        <f>VLOOKUP(P2272,[1]Sheet1!$A$1:$C$40,2,FALSE)</f>
        <v>Nufosate</v>
      </c>
      <c r="R2272" t="str">
        <f>VLOOKUP(P2272,[1]Sheet1!$A$1:$C$40,3,FALSE)</f>
        <v>Herbicide</v>
      </c>
    </row>
    <row r="2273" spans="1:18" ht="22" customHeight="1" x14ac:dyDescent="0.3">
      <c r="A2273" s="2">
        <v>42175</v>
      </c>
      <c r="B2273" s="12" t="str">
        <f t="shared" si="584"/>
        <v>June, 2015</v>
      </c>
      <c r="C2273" s="12" t="str">
        <f t="shared" si="585"/>
        <v>June, 2015´</v>
      </c>
      <c r="D2273" s="3" t="s">
        <v>37</v>
      </c>
      <c r="E2273" s="9" t="s">
        <v>1942</v>
      </c>
      <c r="F2273" s="3" t="s">
        <v>20</v>
      </c>
      <c r="G2273" s="3" t="s">
        <v>654</v>
      </c>
      <c r="H2273" s="3" t="s">
        <v>14</v>
      </c>
      <c r="I2273" s="3" t="s">
        <v>21</v>
      </c>
      <c r="J2273" s="3" t="s">
        <v>1201</v>
      </c>
      <c r="K2273" s="3" t="s">
        <v>1693</v>
      </c>
      <c r="L2273" s="4">
        <v>100300</v>
      </c>
      <c r="M2273" s="4">
        <v>100.3</v>
      </c>
      <c r="N2273" s="4">
        <v>375000</v>
      </c>
      <c r="O2273">
        <f t="shared" si="590"/>
        <v>3.7387836490528414</v>
      </c>
      <c r="P2273" s="11" t="s">
        <v>1918</v>
      </c>
      <c r="Q2273" t="str">
        <f>VLOOKUP(P2273,[1]Sheet1!$A$1:$C$40,2,FALSE)</f>
        <v>Nufosate</v>
      </c>
      <c r="R2273" t="str">
        <f>VLOOKUP(P2273,[1]Sheet1!$A$1:$C$40,3,FALSE)</f>
        <v>Herbicide</v>
      </c>
    </row>
    <row r="2274" spans="1:18" ht="22" customHeight="1" x14ac:dyDescent="0.3">
      <c r="A2274" s="5">
        <v>42175</v>
      </c>
      <c r="B2274" s="12" t="str">
        <f t="shared" si="584"/>
        <v>June, 2015</v>
      </c>
      <c r="C2274" s="12" t="str">
        <f t="shared" si="585"/>
        <v>June, 2015´</v>
      </c>
      <c r="D2274" s="6" t="s">
        <v>37</v>
      </c>
      <c r="E2274" s="13" t="s">
        <v>1942</v>
      </c>
      <c r="F2274" s="6" t="s">
        <v>20</v>
      </c>
      <c r="G2274" s="6" t="s">
        <v>654</v>
      </c>
      <c r="H2274" s="6" t="s">
        <v>14</v>
      </c>
      <c r="I2274" s="6" t="s">
        <v>21</v>
      </c>
      <c r="J2274" s="6" t="s">
        <v>1201</v>
      </c>
      <c r="K2274" s="6" t="s">
        <v>1693</v>
      </c>
      <c r="L2274" s="7">
        <v>100300</v>
      </c>
      <c r="M2274" s="7">
        <v>100.3</v>
      </c>
      <c r="N2274" s="7">
        <v>375000</v>
      </c>
      <c r="O2274">
        <f t="shared" si="590"/>
        <v>3.7387836490528414</v>
      </c>
      <c r="P2274" s="11" t="s">
        <v>1918</v>
      </c>
      <c r="Q2274" t="str">
        <f>VLOOKUP(P2274,[1]Sheet1!$A$1:$C$40,2,FALSE)</f>
        <v>Nufosate</v>
      </c>
      <c r="R2274" t="str">
        <f>VLOOKUP(P2274,[1]Sheet1!$A$1:$C$40,3,FALSE)</f>
        <v>Herbicide</v>
      </c>
    </row>
    <row r="2275" spans="1:18" ht="22" customHeight="1" x14ac:dyDescent="0.3">
      <c r="A2275" s="2">
        <v>42175</v>
      </c>
      <c r="B2275" s="12" t="str">
        <f t="shared" si="584"/>
        <v>June, 2015</v>
      </c>
      <c r="C2275" s="12" t="str">
        <f t="shared" si="585"/>
        <v>June, 2015´</v>
      </c>
      <c r="D2275" s="3" t="s">
        <v>37</v>
      </c>
      <c r="E2275" s="9" t="s">
        <v>1942</v>
      </c>
      <c r="F2275" s="3" t="s">
        <v>20</v>
      </c>
      <c r="G2275" s="3" t="s">
        <v>654</v>
      </c>
      <c r="H2275" s="3" t="s">
        <v>14</v>
      </c>
      <c r="I2275" s="3" t="s">
        <v>21</v>
      </c>
      <c r="J2275" s="3" t="s">
        <v>1201</v>
      </c>
      <c r="K2275" s="3" t="s">
        <v>1693</v>
      </c>
      <c r="L2275" s="4">
        <v>100300</v>
      </c>
      <c r="M2275" s="4">
        <v>100.3</v>
      </c>
      <c r="N2275" s="4">
        <v>375000</v>
      </c>
      <c r="O2275">
        <f t="shared" si="590"/>
        <v>3.7387836490528414</v>
      </c>
      <c r="P2275" s="11" t="s">
        <v>1918</v>
      </c>
      <c r="Q2275" t="str">
        <f>VLOOKUP(P2275,[1]Sheet1!$A$1:$C$40,2,FALSE)</f>
        <v>Nufosate</v>
      </c>
      <c r="R2275" t="str">
        <f>VLOOKUP(P2275,[1]Sheet1!$A$1:$C$40,3,FALSE)</f>
        <v>Herbicide</v>
      </c>
    </row>
    <row r="2276" spans="1:18" ht="22" customHeight="1" x14ac:dyDescent="0.3">
      <c r="A2276" s="5">
        <v>42175</v>
      </c>
      <c r="B2276" s="12" t="str">
        <f t="shared" si="584"/>
        <v>June, 2015</v>
      </c>
      <c r="C2276" s="12" t="str">
        <f t="shared" si="585"/>
        <v>June, 2015´</v>
      </c>
      <c r="D2276" s="6" t="s">
        <v>37</v>
      </c>
      <c r="E2276" s="13" t="s">
        <v>1942</v>
      </c>
      <c r="F2276" s="6" t="s">
        <v>20</v>
      </c>
      <c r="G2276" s="6" t="s">
        <v>654</v>
      </c>
      <c r="H2276" s="6" t="s">
        <v>14</v>
      </c>
      <c r="I2276" s="6" t="s">
        <v>21</v>
      </c>
      <c r="J2276" s="6" t="s">
        <v>1201</v>
      </c>
      <c r="K2276" s="6" t="s">
        <v>1693</v>
      </c>
      <c r="L2276" s="7">
        <v>100300</v>
      </c>
      <c r="M2276" s="7">
        <v>100.3</v>
      </c>
      <c r="N2276" s="7">
        <v>375000</v>
      </c>
      <c r="O2276">
        <f t="shared" si="590"/>
        <v>3.7387836490528414</v>
      </c>
      <c r="P2276" s="11" t="s">
        <v>1918</v>
      </c>
      <c r="Q2276" t="str">
        <f>VLOOKUP(P2276,[1]Sheet1!$A$1:$C$40,2,FALSE)</f>
        <v>Nufosate</v>
      </c>
      <c r="R2276" t="str">
        <f>VLOOKUP(P2276,[1]Sheet1!$A$1:$C$40,3,FALSE)</f>
        <v>Herbicide</v>
      </c>
    </row>
    <row r="2277" spans="1:18" ht="22" customHeight="1" x14ac:dyDescent="0.3">
      <c r="A2277" s="2">
        <v>42175</v>
      </c>
      <c r="B2277" s="12" t="str">
        <f t="shared" si="584"/>
        <v>June, 2015</v>
      </c>
      <c r="C2277" s="12" t="str">
        <f t="shared" si="585"/>
        <v>June, 2015´</v>
      </c>
      <c r="D2277" s="3" t="s">
        <v>37</v>
      </c>
      <c r="E2277" s="9" t="s">
        <v>1942</v>
      </c>
      <c r="F2277" s="3" t="s">
        <v>20</v>
      </c>
      <c r="G2277" s="3" t="s">
        <v>1160</v>
      </c>
      <c r="H2277" s="3" t="s">
        <v>14</v>
      </c>
      <c r="I2277" s="3" t="s">
        <v>21</v>
      </c>
      <c r="J2277" s="3" t="s">
        <v>31</v>
      </c>
      <c r="K2277" s="3" t="s">
        <v>1852</v>
      </c>
      <c r="L2277" s="4">
        <v>10080</v>
      </c>
      <c r="M2277" s="4">
        <v>10.08</v>
      </c>
      <c r="N2277" s="4">
        <v>154000</v>
      </c>
      <c r="O2277">
        <f t="shared" si="590"/>
        <v>15.277777777777779</v>
      </c>
      <c r="P2277" t="str">
        <f t="shared" si="593"/>
        <v>Flutriafol</v>
      </c>
      <c r="Q2277" t="str">
        <f>VLOOKUP(P2277,[1]Sheet1!$A$1:$C$40,2,FALSE)</f>
        <v>Intake</v>
      </c>
      <c r="R2277" t="str">
        <f>VLOOKUP(P2277,[1]Sheet1!$A$1:$C$40,3,FALSE)</f>
        <v>Fungicide</v>
      </c>
    </row>
    <row r="2278" spans="1:18" ht="22" customHeight="1" x14ac:dyDescent="0.3">
      <c r="A2278" s="5">
        <v>42175</v>
      </c>
      <c r="B2278" s="12" t="str">
        <f t="shared" si="584"/>
        <v>June, 2015</v>
      </c>
      <c r="C2278" s="12" t="str">
        <f t="shared" si="585"/>
        <v>June, 2015´</v>
      </c>
      <c r="D2278" s="6" t="s">
        <v>37</v>
      </c>
      <c r="E2278" s="13" t="s">
        <v>1942</v>
      </c>
      <c r="F2278" s="6" t="s">
        <v>20</v>
      </c>
      <c r="G2278" s="6" t="s">
        <v>654</v>
      </c>
      <c r="H2278" s="6" t="s">
        <v>14</v>
      </c>
      <c r="I2278" s="6" t="s">
        <v>21</v>
      </c>
      <c r="J2278" s="6" t="s">
        <v>1201</v>
      </c>
      <c r="K2278" s="6" t="s">
        <v>1693</v>
      </c>
      <c r="L2278" s="7">
        <v>100300</v>
      </c>
      <c r="M2278" s="7">
        <v>100.3</v>
      </c>
      <c r="N2278" s="7">
        <v>375000</v>
      </c>
      <c r="O2278">
        <f t="shared" si="590"/>
        <v>3.7387836490528414</v>
      </c>
      <c r="P2278" s="11" t="s">
        <v>1918</v>
      </c>
      <c r="Q2278" t="str">
        <f>VLOOKUP(P2278,[1]Sheet1!$A$1:$C$40,2,FALSE)</f>
        <v>Nufosate</v>
      </c>
      <c r="R2278" t="str">
        <f>VLOOKUP(P2278,[1]Sheet1!$A$1:$C$40,3,FALSE)</f>
        <v>Herbicide</v>
      </c>
    </row>
    <row r="2279" spans="1:18" ht="22" customHeight="1" x14ac:dyDescent="0.3">
      <c r="A2279" s="2">
        <v>42175</v>
      </c>
      <c r="B2279" s="12" t="str">
        <f t="shared" si="584"/>
        <v>June, 2015</v>
      </c>
      <c r="C2279" s="12" t="str">
        <f t="shared" si="585"/>
        <v>June, 2015´</v>
      </c>
      <c r="D2279" s="3" t="s">
        <v>37</v>
      </c>
      <c r="E2279" s="9" t="s">
        <v>1942</v>
      </c>
      <c r="F2279" s="3" t="s">
        <v>20</v>
      </c>
      <c r="G2279" s="3" t="s">
        <v>654</v>
      </c>
      <c r="H2279" s="3" t="s">
        <v>14</v>
      </c>
      <c r="I2279" s="3" t="s">
        <v>21</v>
      </c>
      <c r="J2279" s="3" t="s">
        <v>1201</v>
      </c>
      <c r="K2279" s="3" t="s">
        <v>1693</v>
      </c>
      <c r="L2279" s="4">
        <v>100300</v>
      </c>
      <c r="M2279" s="4">
        <v>100.3</v>
      </c>
      <c r="N2279" s="4">
        <v>375000</v>
      </c>
      <c r="O2279">
        <f t="shared" si="590"/>
        <v>3.7387836490528414</v>
      </c>
      <c r="P2279" s="11" t="s">
        <v>1918</v>
      </c>
      <c r="Q2279" t="str">
        <f>VLOOKUP(P2279,[1]Sheet1!$A$1:$C$40,2,FALSE)</f>
        <v>Nufosate</v>
      </c>
      <c r="R2279" t="str">
        <f>VLOOKUP(P2279,[1]Sheet1!$A$1:$C$40,3,FALSE)</f>
        <v>Herbicide</v>
      </c>
    </row>
    <row r="2280" spans="1:18" ht="22" customHeight="1" x14ac:dyDescent="0.3">
      <c r="A2280" s="5">
        <v>42175</v>
      </c>
      <c r="B2280" s="12" t="str">
        <f t="shared" si="584"/>
        <v>June, 2015</v>
      </c>
      <c r="C2280" s="12" t="str">
        <f t="shared" si="585"/>
        <v>June, 2015´</v>
      </c>
      <c r="D2280" s="6" t="s">
        <v>37</v>
      </c>
      <c r="E2280" s="13" t="s">
        <v>1942</v>
      </c>
      <c r="F2280" s="6" t="s">
        <v>20</v>
      </c>
      <c r="G2280" s="6" t="s">
        <v>654</v>
      </c>
      <c r="H2280" s="6" t="s">
        <v>14</v>
      </c>
      <c r="I2280" s="6" t="s">
        <v>21</v>
      </c>
      <c r="J2280" s="6" t="s">
        <v>1201</v>
      </c>
      <c r="K2280" s="6" t="s">
        <v>1693</v>
      </c>
      <c r="L2280" s="7">
        <v>100300</v>
      </c>
      <c r="M2280" s="7">
        <v>100.3</v>
      </c>
      <c r="N2280" s="7">
        <v>375000</v>
      </c>
      <c r="O2280">
        <f t="shared" si="590"/>
        <v>3.7387836490528414</v>
      </c>
      <c r="P2280" s="11" t="s">
        <v>1918</v>
      </c>
      <c r="Q2280" t="str">
        <f>VLOOKUP(P2280,[1]Sheet1!$A$1:$C$40,2,FALSE)</f>
        <v>Nufosate</v>
      </c>
      <c r="R2280" t="str">
        <f>VLOOKUP(P2280,[1]Sheet1!$A$1:$C$40,3,FALSE)</f>
        <v>Herbicide</v>
      </c>
    </row>
    <row r="2281" spans="1:18" ht="22" customHeight="1" x14ac:dyDescent="0.3">
      <c r="A2281" s="2">
        <v>42175</v>
      </c>
      <c r="B2281" s="12" t="str">
        <f t="shared" si="584"/>
        <v>June, 2015</v>
      </c>
      <c r="C2281" s="12" t="str">
        <f t="shared" si="585"/>
        <v>June, 2015´</v>
      </c>
      <c r="D2281" s="3" t="s">
        <v>37</v>
      </c>
      <c r="E2281" s="9" t="s">
        <v>1942</v>
      </c>
      <c r="F2281" s="4" t="s">
        <v>107</v>
      </c>
      <c r="G2281" s="3" t="s">
        <v>1050</v>
      </c>
      <c r="H2281" s="3" t="s">
        <v>14</v>
      </c>
      <c r="I2281" s="3" t="s">
        <v>15</v>
      </c>
      <c r="J2281" s="3" t="s">
        <v>18</v>
      </c>
      <c r="K2281" s="3" t="s">
        <v>1853</v>
      </c>
      <c r="L2281" s="4">
        <v>36225</v>
      </c>
      <c r="M2281" s="4">
        <v>36.22</v>
      </c>
      <c r="N2281" s="4">
        <v>212000</v>
      </c>
      <c r="O2281">
        <f t="shared" si="590"/>
        <v>5.8523119392684606</v>
      </c>
      <c r="P2281" s="11" t="str">
        <f t="shared" ref="P2281" si="595">IF(ISNUMBER(SEARCH("NUFOSATE",K2281)),"Glyphosate",IF(ISNUMBER(SEARCH("HALOXYFOP",K2281)),"Haloxyfop - P",IF(ISNUMBER(SEARCH("AZOXYSTROBIN",K2281)),"Azoxystrobin",IF(ISNUMBER(SEARCH("ETHEPHON",K2281)),"Ethephon",IF(ISNUMBER(SEARCH("KROMO",K2281)),"Clorimuron",IF(ISNUMBER(SEARCH("MAESTRO",K2281)),"3,5-dibromo-4-hydroxybenzonitrile",))))))</f>
        <v>Clorimuron</v>
      </c>
      <c r="Q2281" t="str">
        <f>VLOOKUP(P2281,[1]Sheet1!$A$1:$C$40,2,FALSE)</f>
        <v>Kromo</v>
      </c>
      <c r="R2281" t="str">
        <f>VLOOKUP(P2281,[1]Sheet1!$A$1:$C$40,3,FALSE)</f>
        <v>Herbicide</v>
      </c>
    </row>
    <row r="2282" spans="1:18" ht="22" customHeight="1" x14ac:dyDescent="0.3">
      <c r="A2282" s="5">
        <v>42175</v>
      </c>
      <c r="B2282" s="12" t="str">
        <f t="shared" si="584"/>
        <v>June, 2015</v>
      </c>
      <c r="C2282" s="12" t="str">
        <f t="shared" si="585"/>
        <v>June, 2015´</v>
      </c>
      <c r="D2282" s="6" t="s">
        <v>37</v>
      </c>
      <c r="E2282" s="13" t="s">
        <v>1942</v>
      </c>
      <c r="F2282" s="6" t="s">
        <v>20</v>
      </c>
      <c r="G2282" s="6" t="s">
        <v>654</v>
      </c>
      <c r="H2282" s="6" t="s">
        <v>14</v>
      </c>
      <c r="I2282" s="6" t="s">
        <v>21</v>
      </c>
      <c r="J2282" s="6" t="s">
        <v>1201</v>
      </c>
      <c r="K2282" s="6" t="s">
        <v>1693</v>
      </c>
      <c r="L2282" s="7">
        <v>100300</v>
      </c>
      <c r="M2282" s="7">
        <v>100.3</v>
      </c>
      <c r="N2282" s="7">
        <v>375000</v>
      </c>
      <c r="O2282">
        <f t="shared" si="590"/>
        <v>3.7387836490528414</v>
      </c>
      <c r="P2282" s="11" t="s">
        <v>1918</v>
      </c>
      <c r="Q2282" t="str">
        <f>VLOOKUP(P2282,[1]Sheet1!$A$1:$C$40,2,FALSE)</f>
        <v>Nufosate</v>
      </c>
      <c r="R2282" t="str">
        <f>VLOOKUP(P2282,[1]Sheet1!$A$1:$C$40,3,FALSE)</f>
        <v>Herbicide</v>
      </c>
    </row>
    <row r="2283" spans="1:18" ht="22" customHeight="1" x14ac:dyDescent="0.3">
      <c r="A2283" s="2">
        <v>42175</v>
      </c>
      <c r="B2283" s="12" t="str">
        <f t="shared" si="584"/>
        <v>June, 2015</v>
      </c>
      <c r="C2283" s="12" t="str">
        <f t="shared" si="585"/>
        <v>June, 2015´</v>
      </c>
      <c r="D2283" s="3" t="s">
        <v>37</v>
      </c>
      <c r="E2283" s="9" t="s">
        <v>1942</v>
      </c>
      <c r="F2283" s="3" t="s">
        <v>20</v>
      </c>
      <c r="G2283" s="3" t="s">
        <v>654</v>
      </c>
      <c r="H2283" s="3" t="s">
        <v>14</v>
      </c>
      <c r="I2283" s="3" t="s">
        <v>21</v>
      </c>
      <c r="J2283" s="3" t="s">
        <v>1201</v>
      </c>
      <c r="K2283" s="3" t="s">
        <v>1693</v>
      </c>
      <c r="L2283" s="4">
        <v>100300</v>
      </c>
      <c r="M2283" s="4">
        <v>100.3</v>
      </c>
      <c r="N2283" s="4">
        <v>375000</v>
      </c>
      <c r="O2283">
        <f t="shared" si="590"/>
        <v>3.7387836490528414</v>
      </c>
      <c r="P2283" s="11" t="s">
        <v>1918</v>
      </c>
      <c r="Q2283" t="str">
        <f>VLOOKUP(P2283,[1]Sheet1!$A$1:$C$40,2,FALSE)</f>
        <v>Nufosate</v>
      </c>
      <c r="R2283" t="str">
        <f>VLOOKUP(P2283,[1]Sheet1!$A$1:$C$40,3,FALSE)</f>
        <v>Herbicide</v>
      </c>
    </row>
    <row r="2284" spans="1:18" ht="22" customHeight="1" x14ac:dyDescent="0.3">
      <c r="A2284" s="5">
        <v>42175</v>
      </c>
      <c r="B2284" s="12" t="str">
        <f t="shared" si="584"/>
        <v>June, 2015</v>
      </c>
      <c r="C2284" s="12" t="str">
        <f t="shared" si="585"/>
        <v>June, 2015´</v>
      </c>
      <c r="D2284" s="6" t="s">
        <v>37</v>
      </c>
      <c r="E2284" s="13" t="s">
        <v>1942</v>
      </c>
      <c r="F2284" s="6" t="s">
        <v>20</v>
      </c>
      <c r="G2284" s="6" t="s">
        <v>654</v>
      </c>
      <c r="H2284" s="6" t="s">
        <v>14</v>
      </c>
      <c r="I2284" s="6" t="s">
        <v>21</v>
      </c>
      <c r="J2284" s="6" t="s">
        <v>1201</v>
      </c>
      <c r="K2284" s="6" t="s">
        <v>1693</v>
      </c>
      <c r="L2284" s="7">
        <v>100300</v>
      </c>
      <c r="M2284" s="7">
        <v>100.3</v>
      </c>
      <c r="N2284" s="7">
        <v>375000</v>
      </c>
      <c r="O2284">
        <f t="shared" si="590"/>
        <v>3.7387836490528414</v>
      </c>
      <c r="P2284" s="11" t="s">
        <v>1918</v>
      </c>
      <c r="Q2284" t="str">
        <f>VLOOKUP(P2284,[1]Sheet1!$A$1:$C$40,2,FALSE)</f>
        <v>Nufosate</v>
      </c>
      <c r="R2284" t="str">
        <f>VLOOKUP(P2284,[1]Sheet1!$A$1:$C$40,3,FALSE)</f>
        <v>Herbicide</v>
      </c>
    </row>
    <row r="2285" spans="1:18" ht="22" customHeight="1" x14ac:dyDescent="0.3">
      <c r="A2285" s="2">
        <v>42175</v>
      </c>
      <c r="B2285" s="12" t="str">
        <f t="shared" si="584"/>
        <v>June, 2015</v>
      </c>
      <c r="C2285" s="12" t="str">
        <f t="shared" si="585"/>
        <v>June, 2015´</v>
      </c>
      <c r="D2285" s="3" t="s">
        <v>37</v>
      </c>
      <c r="E2285" s="9" t="s">
        <v>1942</v>
      </c>
      <c r="F2285" s="3" t="s">
        <v>20</v>
      </c>
      <c r="G2285" s="3" t="s">
        <v>654</v>
      </c>
      <c r="H2285" s="3" t="s">
        <v>14</v>
      </c>
      <c r="I2285" s="3" t="s">
        <v>21</v>
      </c>
      <c r="J2285" s="3" t="s">
        <v>1201</v>
      </c>
      <c r="K2285" s="3" t="s">
        <v>1693</v>
      </c>
      <c r="L2285" s="4">
        <v>100300</v>
      </c>
      <c r="M2285" s="4">
        <v>100.3</v>
      </c>
      <c r="N2285" s="4">
        <v>375000</v>
      </c>
      <c r="O2285">
        <f t="shared" si="590"/>
        <v>3.7387836490528414</v>
      </c>
      <c r="P2285" s="11" t="s">
        <v>1918</v>
      </c>
      <c r="Q2285" t="str">
        <f>VLOOKUP(P2285,[1]Sheet1!$A$1:$C$40,2,FALSE)</f>
        <v>Nufosate</v>
      </c>
      <c r="R2285" t="str">
        <f>VLOOKUP(P2285,[1]Sheet1!$A$1:$C$40,3,FALSE)</f>
        <v>Herbicide</v>
      </c>
    </row>
    <row r="2286" spans="1:18" ht="22" customHeight="1" x14ac:dyDescent="0.3">
      <c r="A2286" s="5">
        <v>42173</v>
      </c>
      <c r="B2286" s="12" t="str">
        <f t="shared" si="584"/>
        <v>June, 2015</v>
      </c>
      <c r="C2286" s="12" t="str">
        <f t="shared" si="585"/>
        <v>June, 2015´</v>
      </c>
      <c r="D2286" s="6" t="s">
        <v>37</v>
      </c>
      <c r="E2286" s="13" t="s">
        <v>1942</v>
      </c>
      <c r="F2286" s="6" t="s">
        <v>20</v>
      </c>
      <c r="G2286" s="6" t="s">
        <v>579</v>
      </c>
      <c r="H2286" s="6" t="s">
        <v>28</v>
      </c>
      <c r="I2286" s="6" t="s">
        <v>21</v>
      </c>
      <c r="J2286" s="6" t="s">
        <v>29</v>
      </c>
      <c r="K2286" s="6" t="s">
        <v>1854</v>
      </c>
      <c r="L2286" s="7">
        <v>81840</v>
      </c>
      <c r="M2286" s="7">
        <v>81.84</v>
      </c>
      <c r="N2286" s="7">
        <v>1877000</v>
      </c>
      <c r="O2286">
        <f t="shared" si="590"/>
        <v>22.934995112414466</v>
      </c>
      <c r="P2286" t="str">
        <f t="shared" ref="P2286" si="596">IF(ISNUMBER(SEARCH("CLORPIRIFOS",K2286)),"Chlorpyrifos",IF(ISNUMBER(SEARCH("TEBUCONAZOLE",K2286)),"Tebuconazole",IF(ISNUMBER(SEARCH("ACID",K2286)),"2,4-Dichlorophenoxyacetic acid",IF(ISNUMBER(SEARCH("ACETAMIPRID",K2286)),"Acetamiprid",IF(ISNUMBER(SEARCH("NUFURON",K2286)),"Metsulfuron",IF(ISNUMBER(SEARCH("MONOISOPROPYLAMINE",K2286)),"Isopropylamine","FIX IT"))))))</f>
        <v>2,4-Dichlorophenoxyacetic acid</v>
      </c>
      <c r="Q2286" t="str">
        <f>VLOOKUP(P2286,[1]Sheet1!$A$1:$C$40,2,FALSE)</f>
        <v>2,4 D</v>
      </c>
      <c r="R2286" t="str">
        <f>VLOOKUP(P2286,[1]Sheet1!$A$1:$C$40,3,FALSE)</f>
        <v>Herbicide</v>
      </c>
    </row>
    <row r="2287" spans="1:18" ht="22" customHeight="1" x14ac:dyDescent="0.3">
      <c r="A2287" s="2">
        <v>42173</v>
      </c>
      <c r="B2287" s="12" t="str">
        <f t="shared" si="584"/>
        <v>June, 2015</v>
      </c>
      <c r="C2287" s="12" t="str">
        <f t="shared" si="585"/>
        <v>June, 2015´</v>
      </c>
      <c r="D2287" s="3" t="s">
        <v>37</v>
      </c>
      <c r="E2287" s="9" t="s">
        <v>1942</v>
      </c>
      <c r="F2287" s="4" t="s">
        <v>107</v>
      </c>
      <c r="G2287" s="3" t="s">
        <v>1556</v>
      </c>
      <c r="H2287" s="3" t="s">
        <v>43</v>
      </c>
      <c r="I2287" s="3" t="s">
        <v>15</v>
      </c>
      <c r="J2287" s="3" t="s">
        <v>1557</v>
      </c>
      <c r="K2287" s="3" t="s">
        <v>1609</v>
      </c>
      <c r="L2287" s="4">
        <v>19240</v>
      </c>
      <c r="M2287" s="4">
        <v>19.239999999999998</v>
      </c>
      <c r="N2287" s="4">
        <v>171000</v>
      </c>
      <c r="O2287">
        <f t="shared" si="590"/>
        <v>8.8877338877338872</v>
      </c>
      <c r="P2287" t="s">
        <v>1915</v>
      </c>
      <c r="Q2287" t="str">
        <f>VLOOKUP(P2287,[1]Sheet1!$A$1:$C$40,2,FALSE)</f>
        <v>Not Identified</v>
      </c>
      <c r="R2287" t="str">
        <f>VLOOKUP(P2287,[1]Sheet1!$A$1:$C$40,3,FALSE)</f>
        <v>General Chemical</v>
      </c>
    </row>
    <row r="2288" spans="1:18" ht="22" customHeight="1" x14ac:dyDescent="0.3">
      <c r="A2288" s="5">
        <v>42173</v>
      </c>
      <c r="B2288" s="12" t="str">
        <f t="shared" si="584"/>
        <v>June, 2015</v>
      </c>
      <c r="C2288" s="12" t="str">
        <f t="shared" si="585"/>
        <v>June, 2015´</v>
      </c>
      <c r="D2288" s="6" t="s">
        <v>37</v>
      </c>
      <c r="E2288" s="13" t="s">
        <v>1942</v>
      </c>
      <c r="F2288" s="6" t="s">
        <v>20</v>
      </c>
      <c r="G2288" s="6" t="s">
        <v>1407</v>
      </c>
      <c r="H2288" s="6" t="s">
        <v>1711</v>
      </c>
      <c r="I2288" s="6" t="s">
        <v>21</v>
      </c>
      <c r="J2288" s="6" t="s">
        <v>201</v>
      </c>
      <c r="K2288" s="6" t="s">
        <v>1855</v>
      </c>
      <c r="L2288" s="7">
        <v>21568</v>
      </c>
      <c r="M2288" s="7">
        <v>21.57</v>
      </c>
      <c r="N2288" s="7">
        <v>404000</v>
      </c>
      <c r="O2288">
        <f t="shared" si="590"/>
        <v>18.731454005934719</v>
      </c>
      <c r="P2288" t="str">
        <f t="shared" si="593"/>
        <v>Cyhalothrin</v>
      </c>
      <c r="Q2288" t="str">
        <f>VLOOKUP(P2288,[1]Sheet1!$A$1:$C$40,2,FALSE)</f>
        <v>Kaiso</v>
      </c>
      <c r="R2288" t="str">
        <f>VLOOKUP(P2288,[1]Sheet1!$A$1:$C$40,3,FALSE)</f>
        <v>Pesticide</v>
      </c>
    </row>
    <row r="2289" spans="1:18" ht="22" customHeight="1" x14ac:dyDescent="0.3">
      <c r="A2289" s="2">
        <v>42171</v>
      </c>
      <c r="B2289" s="12" t="str">
        <f t="shared" si="584"/>
        <v>June, 2015</v>
      </c>
      <c r="C2289" s="12" t="str">
        <f t="shared" si="585"/>
        <v>June, 2015´</v>
      </c>
      <c r="D2289" s="3" t="s">
        <v>37</v>
      </c>
      <c r="E2289" s="9" t="s">
        <v>1942</v>
      </c>
      <c r="F2289" s="3" t="s">
        <v>20</v>
      </c>
      <c r="G2289" s="3" t="s">
        <v>1505</v>
      </c>
      <c r="H2289" s="3" t="s">
        <v>73</v>
      </c>
      <c r="I2289" s="3" t="s">
        <v>21</v>
      </c>
      <c r="J2289" s="3" t="s">
        <v>102</v>
      </c>
      <c r="K2289" s="3" t="s">
        <v>1856</v>
      </c>
      <c r="L2289" s="4">
        <v>28866</v>
      </c>
      <c r="M2289" s="4">
        <v>28.87</v>
      </c>
      <c r="N2289" s="4">
        <v>101000</v>
      </c>
      <c r="O2289">
        <f t="shared" si="590"/>
        <v>3.4989260721956628</v>
      </c>
      <c r="P2289" t="str">
        <f t="shared" ref="P2289:P2304" si="597">IF(ISNUMBER(SEARCH("CLORPIRIFOS",K2289)),"Chlorpyrifos",IF(ISNUMBER(SEARCH("TEBUCONAZOLE",K2289)),"Tebuconazole",IF(ISNUMBER(SEARCH("ACID",K2289)),"2,4-Dichlorophenoxyacetic acid",IF(ISNUMBER(SEARCH("ACETAMIPRID",K2289)),"Acetamiprid",IF(ISNUMBER(SEARCH("NUFURON",K2289)),"Metsulfuron",IF(ISNUMBER(SEARCH("MONOISOPROPYLAMINE",K2289)),"Isopropylamine","FIX IT"))))))</f>
        <v>Isopropylamine</v>
      </c>
      <c r="Q2289" t="str">
        <f>VLOOKUP(P2289,[1]Sheet1!$A$1:$C$40,2,FALSE)</f>
        <v>Not Identified</v>
      </c>
      <c r="R2289" t="str">
        <f>VLOOKUP(P2289,[1]Sheet1!$A$1:$C$40,3,FALSE)</f>
        <v>General Chemical</v>
      </c>
    </row>
    <row r="2290" spans="1:18" ht="22" customHeight="1" x14ac:dyDescent="0.3">
      <c r="A2290" s="5">
        <v>42170</v>
      </c>
      <c r="B2290" s="12" t="str">
        <f t="shared" si="584"/>
        <v>June, 2015</v>
      </c>
      <c r="C2290" s="12" t="str">
        <f t="shared" si="585"/>
        <v>June, 2015´</v>
      </c>
      <c r="D2290" s="6" t="s">
        <v>37</v>
      </c>
      <c r="E2290" s="13" t="s">
        <v>1942</v>
      </c>
      <c r="F2290" s="7" t="s">
        <v>107</v>
      </c>
      <c r="G2290" s="6" t="s">
        <v>180</v>
      </c>
      <c r="H2290" s="6" t="s">
        <v>14</v>
      </c>
      <c r="I2290" s="6" t="s">
        <v>15</v>
      </c>
      <c r="J2290" s="6" t="s">
        <v>18</v>
      </c>
      <c r="K2290" s="6" t="s">
        <v>1857</v>
      </c>
      <c r="L2290" s="7">
        <v>5460</v>
      </c>
      <c r="M2290" s="7">
        <v>5.46</v>
      </c>
      <c r="N2290" s="7">
        <v>31900</v>
      </c>
      <c r="O2290">
        <f t="shared" si="590"/>
        <v>5.8424908424908422</v>
      </c>
      <c r="P2290" s="11" t="s">
        <v>1930</v>
      </c>
      <c r="Q2290" t="str">
        <f>VLOOKUP(P2290,[1]Sheet1!$A$1:$C$40,2,FALSE)</f>
        <v>Nufuron</v>
      </c>
      <c r="R2290" t="str">
        <f>VLOOKUP(P2290,[1]Sheet1!$A$1:$C$40,3,FALSE)</f>
        <v>Herbicide</v>
      </c>
    </row>
    <row r="2291" spans="1:18" ht="22" customHeight="1" x14ac:dyDescent="0.3">
      <c r="A2291" s="2">
        <v>42170</v>
      </c>
      <c r="B2291" s="12" t="str">
        <f t="shared" si="584"/>
        <v>June, 2015</v>
      </c>
      <c r="C2291" s="12" t="str">
        <f t="shared" si="585"/>
        <v>June, 2015´</v>
      </c>
      <c r="D2291" s="3" t="s">
        <v>37</v>
      </c>
      <c r="E2291" s="9" t="s">
        <v>1942</v>
      </c>
      <c r="F2291" s="3" t="s">
        <v>20</v>
      </c>
      <c r="G2291" s="3" t="s">
        <v>579</v>
      </c>
      <c r="H2291" s="3" t="s">
        <v>1782</v>
      </c>
      <c r="I2291" s="3" t="s">
        <v>21</v>
      </c>
      <c r="J2291" s="3" t="s">
        <v>29</v>
      </c>
      <c r="K2291" s="3" t="s">
        <v>1858</v>
      </c>
      <c r="L2291" s="4">
        <v>40920</v>
      </c>
      <c r="M2291" s="4">
        <v>40.92</v>
      </c>
      <c r="N2291" s="4">
        <v>938000</v>
      </c>
      <c r="O2291">
        <f t="shared" si="590"/>
        <v>22.922776148582599</v>
      </c>
      <c r="P2291" t="str">
        <f t="shared" si="597"/>
        <v>2,4-Dichlorophenoxyacetic acid</v>
      </c>
      <c r="Q2291" t="str">
        <f>VLOOKUP(P2291,[1]Sheet1!$A$1:$C$40,2,FALSE)</f>
        <v>2,4 D</v>
      </c>
      <c r="R2291" t="str">
        <f>VLOOKUP(P2291,[1]Sheet1!$A$1:$C$40,3,FALSE)</f>
        <v>Herbicide</v>
      </c>
    </row>
    <row r="2292" spans="1:18" ht="22" customHeight="1" x14ac:dyDescent="0.3">
      <c r="A2292" s="5">
        <v>42170</v>
      </c>
      <c r="B2292" s="12" t="str">
        <f t="shared" si="584"/>
        <v>June, 2015</v>
      </c>
      <c r="C2292" s="12" t="str">
        <f t="shared" si="585"/>
        <v>June, 2015´</v>
      </c>
      <c r="D2292" s="6" t="s">
        <v>37</v>
      </c>
      <c r="E2292" s="13" t="s">
        <v>1942</v>
      </c>
      <c r="F2292" s="7" t="s">
        <v>107</v>
      </c>
      <c r="G2292" s="6" t="s">
        <v>180</v>
      </c>
      <c r="H2292" s="6" t="s">
        <v>14</v>
      </c>
      <c r="I2292" s="6" t="s">
        <v>15</v>
      </c>
      <c r="J2292" s="6" t="s">
        <v>18</v>
      </c>
      <c r="K2292" s="6" t="s">
        <v>1859</v>
      </c>
      <c r="L2292" s="7">
        <v>6960</v>
      </c>
      <c r="M2292" s="7">
        <v>6.96</v>
      </c>
      <c r="N2292" s="7">
        <v>40700</v>
      </c>
      <c r="O2292">
        <f t="shared" si="590"/>
        <v>5.8477011494252871</v>
      </c>
      <c r="P2292" s="11" t="s">
        <v>1930</v>
      </c>
      <c r="Q2292" t="str">
        <f>VLOOKUP(P2292,[1]Sheet1!$A$1:$C$40,2,FALSE)</f>
        <v>Nufuron</v>
      </c>
      <c r="R2292" t="str">
        <f>VLOOKUP(P2292,[1]Sheet1!$A$1:$C$40,3,FALSE)</f>
        <v>Herbicide</v>
      </c>
    </row>
    <row r="2293" spans="1:18" ht="22" customHeight="1" x14ac:dyDescent="0.3">
      <c r="A2293" s="2">
        <v>42166</v>
      </c>
      <c r="B2293" s="12" t="str">
        <f t="shared" si="584"/>
        <v>June, 2015</v>
      </c>
      <c r="C2293" s="12" t="str">
        <f t="shared" si="585"/>
        <v>June, 2015´</v>
      </c>
      <c r="D2293" s="3" t="s">
        <v>37</v>
      </c>
      <c r="E2293" s="9" t="s">
        <v>1942</v>
      </c>
      <c r="F2293" s="3" t="s">
        <v>20</v>
      </c>
      <c r="G2293" s="3" t="s">
        <v>1307</v>
      </c>
      <c r="H2293" s="3" t="s">
        <v>81</v>
      </c>
      <c r="I2293" s="3" t="s">
        <v>21</v>
      </c>
      <c r="J2293" s="3" t="s">
        <v>137</v>
      </c>
      <c r="K2293" s="3" t="s">
        <v>1860</v>
      </c>
      <c r="L2293" s="4">
        <v>111160</v>
      </c>
      <c r="M2293" s="4">
        <v>111.16</v>
      </c>
      <c r="N2293" s="4">
        <v>201000</v>
      </c>
      <c r="O2293">
        <f t="shared" si="590"/>
        <v>1.80820439006837</v>
      </c>
      <c r="P2293" t="str">
        <f t="shared" ref="P2293" si="598">IF(ISNUMBER(SEARCH("TRITON",K2293)),"Surfactant",IF(ISNUMBER(SEARCH("DIMETHYLAMINE",K2293)),"Dimethylamine",IF(ISNUMBER(SEARCH("FLUAZINAN",K2293)),"Fluazinan","FIX IT")))</f>
        <v>Dimethylamine</v>
      </c>
      <c r="Q2293" t="str">
        <f>VLOOKUP(P2293,[1]Sheet1!$A$1:$C$40,2,FALSE)</f>
        <v>Not Identified</v>
      </c>
      <c r="R2293" t="str">
        <f>VLOOKUP(P2293,[1]Sheet1!$A$1:$C$40,3,FALSE)</f>
        <v>General Chemical</v>
      </c>
    </row>
    <row r="2294" spans="1:18" ht="22" customHeight="1" x14ac:dyDescent="0.3">
      <c r="A2294" s="5">
        <v>42165</v>
      </c>
      <c r="B2294" s="12" t="str">
        <f t="shared" si="584"/>
        <v>June, 2015</v>
      </c>
      <c r="C2294" s="12" t="str">
        <f t="shared" si="585"/>
        <v>June, 2015´</v>
      </c>
      <c r="D2294" s="6" t="s">
        <v>37</v>
      </c>
      <c r="E2294" s="13" t="s">
        <v>1942</v>
      </c>
      <c r="F2294" s="6" t="s">
        <v>20</v>
      </c>
      <c r="G2294" s="6" t="s">
        <v>568</v>
      </c>
      <c r="H2294" s="6" t="s">
        <v>14</v>
      </c>
      <c r="I2294" s="6" t="s">
        <v>21</v>
      </c>
      <c r="J2294" s="6" t="s">
        <v>569</v>
      </c>
      <c r="K2294" s="6" t="s">
        <v>1861</v>
      </c>
      <c r="L2294" s="7">
        <v>21720</v>
      </c>
      <c r="M2294" s="7">
        <v>21.72</v>
      </c>
      <c r="N2294" s="7">
        <v>381000</v>
      </c>
      <c r="O2294">
        <f t="shared" si="590"/>
        <v>17.541436464088399</v>
      </c>
      <c r="P2294" s="11" t="s">
        <v>1923</v>
      </c>
      <c r="Q2294" t="str">
        <f>VLOOKUP(P2294,[1]Sheet1!$A$1:$C$40,2,FALSE)</f>
        <v>Not Identified</v>
      </c>
      <c r="R2294" t="str">
        <f>VLOOKUP(P2294,[1]Sheet1!$A$1:$C$40,3,FALSE)</f>
        <v>Herbicide</v>
      </c>
    </row>
    <row r="2295" spans="1:18" ht="22" customHeight="1" x14ac:dyDescent="0.3">
      <c r="A2295" s="2">
        <v>42158</v>
      </c>
      <c r="B2295" s="12" t="str">
        <f t="shared" si="584"/>
        <v>June, 2015</v>
      </c>
      <c r="C2295" s="12" t="str">
        <f t="shared" si="585"/>
        <v>June, 2015´</v>
      </c>
      <c r="D2295" s="3" t="s">
        <v>37</v>
      </c>
      <c r="E2295" s="9" t="s">
        <v>1942</v>
      </c>
      <c r="F2295" s="3" t="s">
        <v>20</v>
      </c>
      <c r="G2295" s="3" t="s">
        <v>654</v>
      </c>
      <c r="H2295" s="3" t="s">
        <v>14</v>
      </c>
      <c r="I2295" s="3" t="s">
        <v>21</v>
      </c>
      <c r="J2295" s="3" t="s">
        <v>1201</v>
      </c>
      <c r="K2295" s="3" t="s">
        <v>1693</v>
      </c>
      <c r="L2295" s="4">
        <v>100300</v>
      </c>
      <c r="M2295" s="4">
        <v>100.3</v>
      </c>
      <c r="N2295" s="4">
        <v>375000</v>
      </c>
      <c r="O2295">
        <f t="shared" si="590"/>
        <v>3.7387836490528414</v>
      </c>
      <c r="P2295" s="11" t="s">
        <v>1918</v>
      </c>
      <c r="Q2295" t="str">
        <f>VLOOKUP(P2295,[1]Sheet1!$A$1:$C$40,2,FALSE)</f>
        <v>Nufosate</v>
      </c>
      <c r="R2295" t="str">
        <f>VLOOKUP(P2295,[1]Sheet1!$A$1:$C$40,3,FALSE)</f>
        <v>Herbicide</v>
      </c>
    </row>
    <row r="2296" spans="1:18" ht="22" customHeight="1" x14ac:dyDescent="0.3">
      <c r="A2296" s="5">
        <v>42158</v>
      </c>
      <c r="B2296" s="12" t="str">
        <f t="shared" si="584"/>
        <v>June, 2015</v>
      </c>
      <c r="C2296" s="12" t="str">
        <f t="shared" si="585"/>
        <v>June, 2015´</v>
      </c>
      <c r="D2296" s="6" t="s">
        <v>37</v>
      </c>
      <c r="E2296" s="13" t="s">
        <v>1942</v>
      </c>
      <c r="F2296" s="6" t="s">
        <v>20</v>
      </c>
      <c r="G2296" s="6" t="s">
        <v>654</v>
      </c>
      <c r="H2296" s="6" t="s">
        <v>14</v>
      </c>
      <c r="I2296" s="6" t="s">
        <v>21</v>
      </c>
      <c r="J2296" s="6" t="s">
        <v>1201</v>
      </c>
      <c r="K2296" s="6" t="s">
        <v>1693</v>
      </c>
      <c r="L2296" s="7">
        <v>100300</v>
      </c>
      <c r="M2296" s="7">
        <v>100.3</v>
      </c>
      <c r="N2296" s="7">
        <v>375000</v>
      </c>
      <c r="O2296">
        <f t="shared" si="590"/>
        <v>3.7387836490528414</v>
      </c>
      <c r="P2296" s="11" t="s">
        <v>1918</v>
      </c>
      <c r="Q2296" t="str">
        <f>VLOOKUP(P2296,[1]Sheet1!$A$1:$C$40,2,FALSE)</f>
        <v>Nufosate</v>
      </c>
      <c r="R2296" t="str">
        <f>VLOOKUP(P2296,[1]Sheet1!$A$1:$C$40,3,FALSE)</f>
        <v>Herbicide</v>
      </c>
    </row>
    <row r="2297" spans="1:18" ht="22" customHeight="1" x14ac:dyDescent="0.3">
      <c r="A2297" s="2">
        <v>42158</v>
      </c>
      <c r="B2297" s="12" t="str">
        <f t="shared" si="584"/>
        <v>June, 2015</v>
      </c>
      <c r="C2297" s="12" t="str">
        <f t="shared" si="585"/>
        <v>June, 2015´</v>
      </c>
      <c r="D2297" s="3" t="s">
        <v>37</v>
      </c>
      <c r="E2297" s="9" t="s">
        <v>1942</v>
      </c>
      <c r="F2297" s="3" t="s">
        <v>20</v>
      </c>
      <c r="G2297" s="3" t="s">
        <v>654</v>
      </c>
      <c r="H2297" s="3" t="s">
        <v>14</v>
      </c>
      <c r="I2297" s="3" t="s">
        <v>21</v>
      </c>
      <c r="J2297" s="3" t="s">
        <v>1201</v>
      </c>
      <c r="K2297" s="3" t="s">
        <v>1693</v>
      </c>
      <c r="L2297" s="4">
        <v>100300</v>
      </c>
      <c r="M2297" s="4">
        <v>100.3</v>
      </c>
      <c r="N2297" s="4">
        <v>375000</v>
      </c>
      <c r="O2297">
        <f t="shared" si="590"/>
        <v>3.7387836490528414</v>
      </c>
      <c r="P2297" s="11" t="s">
        <v>1918</v>
      </c>
      <c r="Q2297" t="str">
        <f>VLOOKUP(P2297,[1]Sheet1!$A$1:$C$40,2,FALSE)</f>
        <v>Nufosate</v>
      </c>
      <c r="R2297" t="str">
        <f>VLOOKUP(P2297,[1]Sheet1!$A$1:$C$40,3,FALSE)</f>
        <v>Herbicide</v>
      </c>
    </row>
    <row r="2298" spans="1:18" ht="22" customHeight="1" x14ac:dyDescent="0.3">
      <c r="A2298" s="5">
        <v>42158</v>
      </c>
      <c r="B2298" s="12" t="str">
        <f t="shared" si="584"/>
        <v>June, 2015</v>
      </c>
      <c r="C2298" s="12" t="str">
        <f t="shared" si="585"/>
        <v>June, 2015´</v>
      </c>
      <c r="D2298" s="6" t="s">
        <v>37</v>
      </c>
      <c r="E2298" s="13" t="s">
        <v>1942</v>
      </c>
      <c r="F2298" s="6" t="s">
        <v>20</v>
      </c>
      <c r="G2298" s="6" t="s">
        <v>654</v>
      </c>
      <c r="H2298" s="6" t="s">
        <v>14</v>
      </c>
      <c r="I2298" s="6" t="s">
        <v>21</v>
      </c>
      <c r="J2298" s="6" t="s">
        <v>1201</v>
      </c>
      <c r="K2298" s="6" t="s">
        <v>1693</v>
      </c>
      <c r="L2298" s="7">
        <v>100300</v>
      </c>
      <c r="M2298" s="7">
        <v>100.3</v>
      </c>
      <c r="N2298" s="7">
        <v>375000</v>
      </c>
      <c r="O2298">
        <f t="shared" si="590"/>
        <v>3.7387836490528414</v>
      </c>
      <c r="P2298" s="11" t="s">
        <v>1918</v>
      </c>
      <c r="Q2298" t="str">
        <f>VLOOKUP(P2298,[1]Sheet1!$A$1:$C$40,2,FALSE)</f>
        <v>Nufosate</v>
      </c>
      <c r="R2298" t="str">
        <f>VLOOKUP(P2298,[1]Sheet1!$A$1:$C$40,3,FALSE)</f>
        <v>Herbicide</v>
      </c>
    </row>
    <row r="2299" spans="1:18" ht="22" customHeight="1" x14ac:dyDescent="0.3">
      <c r="A2299" s="2">
        <v>42158</v>
      </c>
      <c r="B2299" s="12" t="str">
        <f t="shared" si="584"/>
        <v>June, 2015</v>
      </c>
      <c r="C2299" s="12" t="str">
        <f t="shared" si="585"/>
        <v>June, 2015´</v>
      </c>
      <c r="D2299" s="3" t="s">
        <v>37</v>
      </c>
      <c r="E2299" s="9" t="s">
        <v>1942</v>
      </c>
      <c r="F2299" s="3" t="s">
        <v>20</v>
      </c>
      <c r="G2299" s="3" t="s">
        <v>654</v>
      </c>
      <c r="H2299" s="3" t="s">
        <v>14</v>
      </c>
      <c r="I2299" s="3" t="s">
        <v>21</v>
      </c>
      <c r="J2299" s="3" t="s">
        <v>1201</v>
      </c>
      <c r="K2299" s="3" t="s">
        <v>1693</v>
      </c>
      <c r="L2299" s="4">
        <v>100300</v>
      </c>
      <c r="M2299" s="4">
        <v>100.3</v>
      </c>
      <c r="N2299" s="4">
        <v>375000</v>
      </c>
      <c r="O2299">
        <f t="shared" si="590"/>
        <v>3.7387836490528414</v>
      </c>
      <c r="P2299" s="11" t="s">
        <v>1918</v>
      </c>
      <c r="Q2299" t="str">
        <f>VLOOKUP(P2299,[1]Sheet1!$A$1:$C$40,2,FALSE)</f>
        <v>Nufosate</v>
      </c>
      <c r="R2299" t="str">
        <f>VLOOKUP(P2299,[1]Sheet1!$A$1:$C$40,3,FALSE)</f>
        <v>Herbicide</v>
      </c>
    </row>
    <row r="2300" spans="1:18" ht="22" customHeight="1" x14ac:dyDescent="0.3">
      <c r="A2300" s="5">
        <v>42158</v>
      </c>
      <c r="B2300" s="12" t="str">
        <f t="shared" si="584"/>
        <v>June, 2015</v>
      </c>
      <c r="C2300" s="12" t="str">
        <f t="shared" si="585"/>
        <v>June, 2015´</v>
      </c>
      <c r="D2300" s="6" t="s">
        <v>37</v>
      </c>
      <c r="E2300" s="13" t="s">
        <v>1942</v>
      </c>
      <c r="F2300" s="6" t="s">
        <v>20</v>
      </c>
      <c r="G2300" s="6" t="s">
        <v>654</v>
      </c>
      <c r="H2300" s="6" t="s">
        <v>14</v>
      </c>
      <c r="I2300" s="6" t="s">
        <v>21</v>
      </c>
      <c r="J2300" s="6" t="s">
        <v>1201</v>
      </c>
      <c r="K2300" s="6" t="s">
        <v>1862</v>
      </c>
      <c r="L2300" s="7">
        <v>80240</v>
      </c>
      <c r="M2300" s="7">
        <v>80.239999999999995</v>
      </c>
      <c r="N2300" s="7">
        <v>300000</v>
      </c>
      <c r="O2300">
        <f t="shared" si="590"/>
        <v>3.7387836490528414</v>
      </c>
      <c r="P2300" s="11" t="s">
        <v>1918</v>
      </c>
      <c r="Q2300" t="str">
        <f>VLOOKUP(P2300,[1]Sheet1!$A$1:$C$40,2,FALSE)</f>
        <v>Nufosate</v>
      </c>
      <c r="R2300" t="str">
        <f>VLOOKUP(P2300,[1]Sheet1!$A$1:$C$40,3,FALSE)</f>
        <v>Herbicide</v>
      </c>
    </row>
    <row r="2301" spans="1:18" ht="22" customHeight="1" x14ac:dyDescent="0.3">
      <c r="A2301" s="2">
        <v>42158</v>
      </c>
      <c r="B2301" s="12" t="str">
        <f t="shared" si="584"/>
        <v>June, 2015</v>
      </c>
      <c r="C2301" s="12" t="str">
        <f t="shared" si="585"/>
        <v>June, 2015´</v>
      </c>
      <c r="D2301" s="3" t="s">
        <v>37</v>
      </c>
      <c r="E2301" s="9" t="s">
        <v>1942</v>
      </c>
      <c r="F2301" s="3" t="s">
        <v>20</v>
      </c>
      <c r="G2301" s="3" t="s">
        <v>654</v>
      </c>
      <c r="H2301" s="3" t="s">
        <v>14</v>
      </c>
      <c r="I2301" s="3" t="s">
        <v>21</v>
      </c>
      <c r="J2301" s="3" t="s">
        <v>1201</v>
      </c>
      <c r="K2301" s="3" t="s">
        <v>1693</v>
      </c>
      <c r="L2301" s="4">
        <v>100300</v>
      </c>
      <c r="M2301" s="4">
        <v>100.3</v>
      </c>
      <c r="N2301" s="4">
        <v>375000</v>
      </c>
      <c r="O2301">
        <f t="shared" si="590"/>
        <v>3.7387836490528414</v>
      </c>
      <c r="P2301" s="11" t="s">
        <v>1918</v>
      </c>
      <c r="Q2301" t="str">
        <f>VLOOKUP(P2301,[1]Sheet1!$A$1:$C$40,2,FALSE)</f>
        <v>Nufosate</v>
      </c>
      <c r="R2301" t="str">
        <f>VLOOKUP(P2301,[1]Sheet1!$A$1:$C$40,3,FALSE)</f>
        <v>Herbicide</v>
      </c>
    </row>
    <row r="2302" spans="1:18" ht="22" customHeight="1" x14ac:dyDescent="0.3">
      <c r="A2302" s="5">
        <v>42158</v>
      </c>
      <c r="B2302" s="12" t="str">
        <f t="shared" si="584"/>
        <v>June, 2015</v>
      </c>
      <c r="C2302" s="12" t="str">
        <f t="shared" si="585"/>
        <v>June, 2015´</v>
      </c>
      <c r="D2302" s="6" t="s">
        <v>37</v>
      </c>
      <c r="E2302" s="13" t="s">
        <v>1942</v>
      </c>
      <c r="F2302" s="6" t="s">
        <v>20</v>
      </c>
      <c r="G2302" s="6" t="s">
        <v>654</v>
      </c>
      <c r="H2302" s="6" t="s">
        <v>14</v>
      </c>
      <c r="I2302" s="6" t="s">
        <v>21</v>
      </c>
      <c r="J2302" s="6" t="s">
        <v>1201</v>
      </c>
      <c r="K2302" s="6" t="s">
        <v>1693</v>
      </c>
      <c r="L2302" s="7">
        <v>100300</v>
      </c>
      <c r="M2302" s="7">
        <v>100.3</v>
      </c>
      <c r="N2302" s="7">
        <v>375000</v>
      </c>
      <c r="O2302">
        <f t="shared" si="590"/>
        <v>3.7387836490528414</v>
      </c>
      <c r="P2302" s="11" t="s">
        <v>1918</v>
      </c>
      <c r="Q2302" t="str">
        <f>VLOOKUP(P2302,[1]Sheet1!$A$1:$C$40,2,FALSE)</f>
        <v>Nufosate</v>
      </c>
      <c r="R2302" t="str">
        <f>VLOOKUP(P2302,[1]Sheet1!$A$1:$C$40,3,FALSE)</f>
        <v>Herbicide</v>
      </c>
    </row>
    <row r="2303" spans="1:18" ht="22" customHeight="1" x14ac:dyDescent="0.3">
      <c r="A2303" s="2">
        <v>42157</v>
      </c>
      <c r="B2303" s="12" t="str">
        <f t="shared" si="584"/>
        <v>June, 2015</v>
      </c>
      <c r="C2303" s="12" t="str">
        <f t="shared" si="585"/>
        <v>June, 2015´</v>
      </c>
      <c r="D2303" s="3" t="s">
        <v>37</v>
      </c>
      <c r="E2303" s="9" t="s">
        <v>1942</v>
      </c>
      <c r="F2303" s="3" t="s">
        <v>20</v>
      </c>
      <c r="G2303" s="3" t="s">
        <v>1505</v>
      </c>
      <c r="H2303" s="3" t="s">
        <v>73</v>
      </c>
      <c r="I2303" s="3" t="s">
        <v>21</v>
      </c>
      <c r="J2303" s="3" t="s">
        <v>102</v>
      </c>
      <c r="K2303" s="3" t="s">
        <v>1863</v>
      </c>
      <c r="L2303" s="4">
        <v>101455</v>
      </c>
      <c r="M2303" s="4">
        <v>101.46</v>
      </c>
      <c r="N2303" s="4">
        <v>354000</v>
      </c>
      <c r="O2303">
        <f t="shared" si="590"/>
        <v>3.4892316790695381</v>
      </c>
      <c r="P2303" t="str">
        <f t="shared" ref="P2303" si="599">IF(ISNUMBER(SEARCH("CIPERMET",K2303)),"Cypermethrin",IF(ISNUMBER(SEARCH("MANFIL",K2303)),"Mancozeb",IF(ISNUMBER(SEARCH("ISOPROPYLAMINE",K2303)),"Isopropylamine",IF(ISNUMBER(SEARCH("CARBENDAZIN",K2303)),"Carbendazin",IF(ISNUMBER(SEARCH("CHLORPYRIFOS",K2303)),"Chlorpyrifos","FIX IT")))))</f>
        <v>Isopropylamine</v>
      </c>
      <c r="Q2303" t="str">
        <f>VLOOKUP(P2303,[1]Sheet1!$A$1:$C$40,2,FALSE)</f>
        <v>Not Identified</v>
      </c>
      <c r="R2303" t="str">
        <f>VLOOKUP(P2303,[1]Sheet1!$A$1:$C$40,3,FALSE)</f>
        <v>General Chemical</v>
      </c>
    </row>
    <row r="2304" spans="1:18" ht="22" customHeight="1" x14ac:dyDescent="0.3">
      <c r="A2304" s="5">
        <v>42157</v>
      </c>
      <c r="B2304" s="12" t="str">
        <f t="shared" si="584"/>
        <v>June, 2015</v>
      </c>
      <c r="C2304" s="12" t="str">
        <f t="shared" si="585"/>
        <v>June, 2015´</v>
      </c>
      <c r="D2304" s="6" t="s">
        <v>37</v>
      </c>
      <c r="E2304" s="13" t="s">
        <v>1942</v>
      </c>
      <c r="F2304" s="6" t="s">
        <v>20</v>
      </c>
      <c r="G2304" s="6" t="s">
        <v>1505</v>
      </c>
      <c r="H2304" s="6" t="s">
        <v>73</v>
      </c>
      <c r="I2304" s="6" t="s">
        <v>21</v>
      </c>
      <c r="J2304" s="6" t="s">
        <v>102</v>
      </c>
      <c r="K2304" s="6" t="s">
        <v>1864</v>
      </c>
      <c r="L2304" s="7">
        <v>101455</v>
      </c>
      <c r="M2304" s="7">
        <v>101.46</v>
      </c>
      <c r="N2304" s="7">
        <v>354000</v>
      </c>
      <c r="O2304">
        <f t="shared" si="590"/>
        <v>3.4892316790695381</v>
      </c>
      <c r="P2304" t="str">
        <f t="shared" si="597"/>
        <v>Isopropylamine</v>
      </c>
      <c r="Q2304" t="str">
        <f>VLOOKUP(P2304,[1]Sheet1!$A$1:$C$40,2,FALSE)</f>
        <v>Not Identified</v>
      </c>
      <c r="R2304" t="str">
        <f>VLOOKUP(P2304,[1]Sheet1!$A$1:$C$40,3,FALSE)</f>
        <v>General Chemical</v>
      </c>
    </row>
    <row r="2305" spans="1:18" ht="22" customHeight="1" x14ac:dyDescent="0.3">
      <c r="A2305" s="2">
        <v>42154</v>
      </c>
      <c r="B2305" s="12" t="str">
        <f t="shared" si="584"/>
        <v>May, 2015</v>
      </c>
      <c r="C2305" s="12" t="str">
        <f t="shared" si="585"/>
        <v>May, 2015´</v>
      </c>
      <c r="D2305" s="3" t="s">
        <v>37</v>
      </c>
      <c r="E2305" s="9" t="s">
        <v>1942</v>
      </c>
      <c r="F2305" s="3" t="s">
        <v>20</v>
      </c>
      <c r="G2305" s="3" t="s">
        <v>171</v>
      </c>
      <c r="H2305" s="3" t="s">
        <v>34</v>
      </c>
      <c r="I2305" s="3" t="s">
        <v>21</v>
      </c>
      <c r="J2305" s="3" t="s">
        <v>22</v>
      </c>
      <c r="K2305" s="3" t="s">
        <v>1584</v>
      </c>
      <c r="L2305" s="4">
        <v>20560</v>
      </c>
      <c r="M2305" s="4">
        <v>20.56</v>
      </c>
      <c r="N2305" s="4">
        <v>1796000</v>
      </c>
      <c r="O2305">
        <f t="shared" si="590"/>
        <v>87.354085603112836</v>
      </c>
      <c r="P2305" t="str">
        <f t="shared" si="593"/>
        <v>Picloram</v>
      </c>
      <c r="Q2305" t="str">
        <f>VLOOKUP(P2305,[1]Sheet1!$A$1:$C$40,2,FALSE)</f>
        <v>Not Identified</v>
      </c>
      <c r="R2305" t="str">
        <f>VLOOKUP(P2305,[1]Sheet1!$A$1:$C$40,3,FALSE)</f>
        <v>Herbicide</v>
      </c>
    </row>
    <row r="2306" spans="1:18" ht="22" customHeight="1" x14ac:dyDescent="0.3">
      <c r="A2306" s="5">
        <v>42154</v>
      </c>
      <c r="B2306" s="12" t="str">
        <f t="shared" si="584"/>
        <v>May, 2015</v>
      </c>
      <c r="C2306" s="12" t="str">
        <f t="shared" si="585"/>
        <v>May, 2015´</v>
      </c>
      <c r="D2306" s="6" t="s">
        <v>37</v>
      </c>
      <c r="E2306" s="13" t="s">
        <v>1942</v>
      </c>
      <c r="F2306" s="6" t="s">
        <v>20</v>
      </c>
      <c r="G2306" s="6" t="s">
        <v>171</v>
      </c>
      <c r="H2306" s="6" t="s">
        <v>34</v>
      </c>
      <c r="I2306" s="6" t="s">
        <v>21</v>
      </c>
      <c r="J2306" s="6" t="s">
        <v>22</v>
      </c>
      <c r="K2306" s="6" t="s">
        <v>1584</v>
      </c>
      <c r="L2306" s="7">
        <v>20560</v>
      </c>
      <c r="M2306" s="7">
        <v>20.56</v>
      </c>
      <c r="N2306" s="7">
        <v>1796000</v>
      </c>
      <c r="O2306">
        <f t="shared" si="590"/>
        <v>87.354085603112836</v>
      </c>
      <c r="P2306" t="str">
        <f t="shared" si="593"/>
        <v>Picloram</v>
      </c>
      <c r="Q2306" t="str">
        <f>VLOOKUP(P2306,[1]Sheet1!$A$1:$C$40,2,FALSE)</f>
        <v>Not Identified</v>
      </c>
      <c r="R2306" t="str">
        <f>VLOOKUP(P2306,[1]Sheet1!$A$1:$C$40,3,FALSE)</f>
        <v>Herbicide</v>
      </c>
    </row>
    <row r="2307" spans="1:18" ht="22" customHeight="1" x14ac:dyDescent="0.3">
      <c r="A2307" s="2">
        <v>42152</v>
      </c>
      <c r="B2307" s="12" t="str">
        <f t="shared" ref="B2307:B2370" si="600">TEXT(A2307,"MMMM, YYYY")</f>
        <v>May, 2015</v>
      </c>
      <c r="C2307" s="12" t="str">
        <f t="shared" ref="C2307:C2370" si="601">B2307&amp;"´"</f>
        <v>May, 2015´</v>
      </c>
      <c r="D2307" s="3" t="s">
        <v>37</v>
      </c>
      <c r="E2307" s="9" t="s">
        <v>1942</v>
      </c>
      <c r="F2307" s="3" t="s">
        <v>20</v>
      </c>
      <c r="G2307" s="3" t="s">
        <v>579</v>
      </c>
      <c r="H2307" s="3" t="s">
        <v>28</v>
      </c>
      <c r="I2307" s="3" t="s">
        <v>21</v>
      </c>
      <c r="J2307" s="3" t="s">
        <v>560</v>
      </c>
      <c r="K2307" s="3" t="s">
        <v>1349</v>
      </c>
      <c r="L2307" s="4">
        <v>122760</v>
      </c>
      <c r="M2307" s="4">
        <v>122.76</v>
      </c>
      <c r="N2307" s="4">
        <v>2867000</v>
      </c>
      <c r="O2307">
        <f t="shared" si="590"/>
        <v>23.354512870641901</v>
      </c>
      <c r="P2307" t="str">
        <f t="shared" ref="P2307:P2340" si="602">IF(ISNUMBER(SEARCH("CLORPIRIFOS",K2307)),"Chlorpyrifos",IF(ISNUMBER(SEARCH("TEBUCONAZOLE",K2307)),"Tebuconazole",IF(ISNUMBER(SEARCH("ACID",K2307)),"2,4-Dichlorophenoxyacetic acid",IF(ISNUMBER(SEARCH("ACETAMIPRID",K2307)),"Acetamiprid",IF(ISNUMBER(SEARCH("NUFURON",K2307)),"Metsulfuron",IF(ISNUMBER(SEARCH("MONOISOPROPYLAMINE",K2307)),"Isopropylamine","FIX IT"))))))</f>
        <v>2,4-Dichlorophenoxyacetic acid</v>
      </c>
      <c r="Q2307" t="str">
        <f>VLOOKUP(P2307,[1]Sheet1!$A$1:$C$40,2,FALSE)</f>
        <v>2,4 D</v>
      </c>
      <c r="R2307" t="str">
        <f>VLOOKUP(P2307,[1]Sheet1!$A$1:$C$40,3,FALSE)</f>
        <v>Herbicide</v>
      </c>
    </row>
    <row r="2308" spans="1:18" ht="22" customHeight="1" x14ac:dyDescent="0.3">
      <c r="A2308" s="5">
        <v>42151</v>
      </c>
      <c r="B2308" s="12" t="str">
        <f t="shared" si="600"/>
        <v>May, 2015</v>
      </c>
      <c r="C2308" s="12" t="str">
        <f t="shared" si="601"/>
        <v>May, 2015´</v>
      </c>
      <c r="D2308" s="6" t="s">
        <v>37</v>
      </c>
      <c r="E2308" s="13" t="s">
        <v>1942</v>
      </c>
      <c r="F2308" s="6" t="s">
        <v>20</v>
      </c>
      <c r="G2308" s="6" t="s">
        <v>568</v>
      </c>
      <c r="H2308" s="6" t="s">
        <v>14</v>
      </c>
      <c r="I2308" s="6" t="s">
        <v>21</v>
      </c>
      <c r="J2308" s="6" t="s">
        <v>569</v>
      </c>
      <c r="K2308" s="6" t="s">
        <v>1865</v>
      </c>
      <c r="L2308" s="7">
        <v>21720</v>
      </c>
      <c r="M2308" s="7">
        <v>21.72</v>
      </c>
      <c r="N2308" s="7">
        <v>371000</v>
      </c>
      <c r="O2308">
        <f t="shared" si="590"/>
        <v>17.081031307550646</v>
      </c>
      <c r="P2308" s="11" t="s">
        <v>1923</v>
      </c>
      <c r="Q2308" t="str">
        <f>VLOOKUP(P2308,[1]Sheet1!$A$1:$C$40,2,FALSE)</f>
        <v>Not Identified</v>
      </c>
      <c r="R2308" t="str">
        <f>VLOOKUP(P2308,[1]Sheet1!$A$1:$C$40,3,FALSE)</f>
        <v>Herbicide</v>
      </c>
    </row>
    <row r="2309" spans="1:18" ht="22" customHeight="1" x14ac:dyDescent="0.3">
      <c r="A2309" s="2">
        <v>42145</v>
      </c>
      <c r="B2309" s="12" t="str">
        <f t="shared" si="600"/>
        <v>May, 2015</v>
      </c>
      <c r="C2309" s="12" t="str">
        <f t="shared" si="601"/>
        <v>May, 2015´</v>
      </c>
      <c r="D2309" s="3" t="s">
        <v>37</v>
      </c>
      <c r="E2309" s="9" t="s">
        <v>1942</v>
      </c>
      <c r="F2309" s="3" t="s">
        <v>20</v>
      </c>
      <c r="G2309" s="3" t="s">
        <v>1622</v>
      </c>
      <c r="H2309" s="3" t="s">
        <v>14</v>
      </c>
      <c r="I2309" s="3" t="s">
        <v>21</v>
      </c>
      <c r="J2309" s="3" t="s">
        <v>16</v>
      </c>
      <c r="K2309" s="3" t="s">
        <v>1866</v>
      </c>
      <c r="L2309" s="4">
        <v>19200</v>
      </c>
      <c r="M2309" s="4">
        <v>19.2</v>
      </c>
      <c r="N2309" s="4">
        <v>288000</v>
      </c>
      <c r="O2309">
        <f t="shared" si="590"/>
        <v>15</v>
      </c>
      <c r="P2309" t="str">
        <f>IF(ISNUMBER(SEARCH("FLUAZINAN",K2309)),"Fluazinan",IF(ISNUMBER(SEARCH("CYPERMETHRIN",K2309)),"Cypermethrin",IF(ISNUMBER(SEARCH("IMAZETAPIR",K2309)),"Imazethapyr",IF(ISNUMBER(SEARCH("FIPRONIL",K2309)),"Fipronil","FIX IT"))))</f>
        <v>Imazethapyr</v>
      </c>
      <c r="Q2309" t="str">
        <f>VLOOKUP(P2309,[1]Sheet1!$A$1:$C$40,2,FALSE)</f>
        <v>Kyte</v>
      </c>
      <c r="R2309" t="str">
        <f>VLOOKUP(P2309,[1]Sheet1!$A$1:$C$40,3,FALSE)</f>
        <v>Herbicide</v>
      </c>
    </row>
    <row r="2310" spans="1:18" ht="22" customHeight="1" x14ac:dyDescent="0.3">
      <c r="A2310" s="5">
        <v>42144</v>
      </c>
      <c r="B2310" s="12" t="str">
        <f t="shared" si="600"/>
        <v>May, 2015</v>
      </c>
      <c r="C2310" s="12" t="str">
        <f t="shared" si="601"/>
        <v>May, 2015´</v>
      </c>
      <c r="D2310" s="6" t="s">
        <v>37</v>
      </c>
      <c r="E2310" s="13" t="s">
        <v>1942</v>
      </c>
      <c r="F2310" s="6" t="s">
        <v>20</v>
      </c>
      <c r="G2310" s="6" t="s">
        <v>654</v>
      </c>
      <c r="H2310" s="6" t="s">
        <v>14</v>
      </c>
      <c r="I2310" s="6" t="s">
        <v>21</v>
      </c>
      <c r="J2310" s="6" t="s">
        <v>1201</v>
      </c>
      <c r="K2310" s="6" t="s">
        <v>1695</v>
      </c>
      <c r="L2310" s="7">
        <v>100300</v>
      </c>
      <c r="M2310" s="7">
        <v>100.3</v>
      </c>
      <c r="N2310" s="7">
        <v>378000</v>
      </c>
      <c r="O2310">
        <f t="shared" si="590"/>
        <v>3.7686939182452641</v>
      </c>
      <c r="P2310" s="11" t="s">
        <v>1918</v>
      </c>
      <c r="Q2310" t="str">
        <f>VLOOKUP(P2310,[1]Sheet1!$A$1:$C$40,2,FALSE)</f>
        <v>Nufosate</v>
      </c>
      <c r="R2310" t="str">
        <f>VLOOKUP(P2310,[1]Sheet1!$A$1:$C$40,3,FALSE)</f>
        <v>Herbicide</v>
      </c>
    </row>
    <row r="2311" spans="1:18" ht="22" customHeight="1" x14ac:dyDescent="0.3">
      <c r="A2311" s="2">
        <v>42144</v>
      </c>
      <c r="B2311" s="12" t="str">
        <f t="shared" si="600"/>
        <v>May, 2015</v>
      </c>
      <c r="C2311" s="12" t="str">
        <f t="shared" si="601"/>
        <v>May, 2015´</v>
      </c>
      <c r="D2311" s="3" t="s">
        <v>37</v>
      </c>
      <c r="E2311" s="9" t="s">
        <v>1942</v>
      </c>
      <c r="F2311" s="3" t="s">
        <v>20</v>
      </c>
      <c r="G2311" s="3" t="s">
        <v>654</v>
      </c>
      <c r="H2311" s="3" t="s">
        <v>14</v>
      </c>
      <c r="I2311" s="3" t="s">
        <v>21</v>
      </c>
      <c r="J2311" s="3" t="s">
        <v>1201</v>
      </c>
      <c r="K2311" s="3" t="s">
        <v>1693</v>
      </c>
      <c r="L2311" s="4">
        <v>100300</v>
      </c>
      <c r="M2311" s="4">
        <v>100.3</v>
      </c>
      <c r="N2311" s="4">
        <v>378000</v>
      </c>
      <c r="O2311">
        <f t="shared" si="590"/>
        <v>3.7686939182452641</v>
      </c>
      <c r="P2311" s="11" t="s">
        <v>1918</v>
      </c>
      <c r="Q2311" t="str">
        <f>VLOOKUP(P2311,[1]Sheet1!$A$1:$C$40,2,FALSE)</f>
        <v>Nufosate</v>
      </c>
      <c r="R2311" t="str">
        <f>VLOOKUP(P2311,[1]Sheet1!$A$1:$C$40,3,FALSE)</f>
        <v>Herbicide</v>
      </c>
    </row>
    <row r="2312" spans="1:18" ht="22" customHeight="1" x14ac:dyDescent="0.3">
      <c r="A2312" s="5">
        <v>42144</v>
      </c>
      <c r="B2312" s="12" t="str">
        <f t="shared" si="600"/>
        <v>May, 2015</v>
      </c>
      <c r="C2312" s="12" t="str">
        <f t="shared" si="601"/>
        <v>May, 2015´</v>
      </c>
      <c r="D2312" s="6" t="s">
        <v>37</v>
      </c>
      <c r="E2312" s="13" t="s">
        <v>1942</v>
      </c>
      <c r="F2312" s="6" t="s">
        <v>20</v>
      </c>
      <c r="G2312" s="6" t="s">
        <v>654</v>
      </c>
      <c r="H2312" s="6" t="s">
        <v>14</v>
      </c>
      <c r="I2312" s="6" t="s">
        <v>21</v>
      </c>
      <c r="J2312" s="6" t="s">
        <v>1201</v>
      </c>
      <c r="K2312" s="6" t="s">
        <v>1693</v>
      </c>
      <c r="L2312" s="7">
        <v>100300</v>
      </c>
      <c r="M2312" s="7">
        <v>100.3</v>
      </c>
      <c r="N2312" s="7">
        <v>378000</v>
      </c>
      <c r="O2312">
        <f t="shared" si="590"/>
        <v>3.7686939182452641</v>
      </c>
      <c r="P2312" s="11" t="s">
        <v>1918</v>
      </c>
      <c r="Q2312" t="str">
        <f>VLOOKUP(P2312,[1]Sheet1!$A$1:$C$40,2,FALSE)</f>
        <v>Nufosate</v>
      </c>
      <c r="R2312" t="str">
        <f>VLOOKUP(P2312,[1]Sheet1!$A$1:$C$40,3,FALSE)</f>
        <v>Herbicide</v>
      </c>
    </row>
    <row r="2313" spans="1:18" ht="22" customHeight="1" x14ac:dyDescent="0.3">
      <c r="A2313" s="2">
        <v>42144</v>
      </c>
      <c r="B2313" s="12" t="str">
        <f t="shared" si="600"/>
        <v>May, 2015</v>
      </c>
      <c r="C2313" s="12" t="str">
        <f t="shared" si="601"/>
        <v>May, 2015´</v>
      </c>
      <c r="D2313" s="3" t="s">
        <v>37</v>
      </c>
      <c r="E2313" s="9" t="s">
        <v>1942</v>
      </c>
      <c r="F2313" s="3" t="s">
        <v>20</v>
      </c>
      <c r="G2313" s="3" t="s">
        <v>654</v>
      </c>
      <c r="H2313" s="3" t="s">
        <v>14</v>
      </c>
      <c r="I2313" s="3" t="s">
        <v>21</v>
      </c>
      <c r="J2313" s="3" t="s">
        <v>1201</v>
      </c>
      <c r="K2313" s="3" t="s">
        <v>1693</v>
      </c>
      <c r="L2313" s="4">
        <v>100300</v>
      </c>
      <c r="M2313" s="4">
        <v>100.3</v>
      </c>
      <c r="N2313" s="4">
        <v>378000</v>
      </c>
      <c r="O2313">
        <f t="shared" si="590"/>
        <v>3.7686939182452641</v>
      </c>
      <c r="P2313" s="11" t="s">
        <v>1918</v>
      </c>
      <c r="Q2313" t="str">
        <f>VLOOKUP(P2313,[1]Sheet1!$A$1:$C$40,2,FALSE)</f>
        <v>Nufosate</v>
      </c>
      <c r="R2313" t="str">
        <f>VLOOKUP(P2313,[1]Sheet1!$A$1:$C$40,3,FALSE)</f>
        <v>Herbicide</v>
      </c>
    </row>
    <row r="2314" spans="1:18" ht="22" customHeight="1" x14ac:dyDescent="0.3">
      <c r="A2314" s="5">
        <v>42144</v>
      </c>
      <c r="B2314" s="12" t="str">
        <f t="shared" si="600"/>
        <v>May, 2015</v>
      </c>
      <c r="C2314" s="12" t="str">
        <f t="shared" si="601"/>
        <v>May, 2015´</v>
      </c>
      <c r="D2314" s="6" t="s">
        <v>37</v>
      </c>
      <c r="E2314" s="13" t="s">
        <v>1942</v>
      </c>
      <c r="F2314" s="6" t="s">
        <v>20</v>
      </c>
      <c r="G2314" s="6" t="s">
        <v>654</v>
      </c>
      <c r="H2314" s="6" t="s">
        <v>14</v>
      </c>
      <c r="I2314" s="6" t="s">
        <v>21</v>
      </c>
      <c r="J2314" s="6" t="s">
        <v>1201</v>
      </c>
      <c r="K2314" s="6" t="s">
        <v>1695</v>
      </c>
      <c r="L2314" s="7">
        <v>100300</v>
      </c>
      <c r="M2314" s="7">
        <v>100.3</v>
      </c>
      <c r="N2314" s="7">
        <v>378000</v>
      </c>
      <c r="O2314">
        <f t="shared" si="590"/>
        <v>3.7686939182452641</v>
      </c>
      <c r="P2314" s="11" t="s">
        <v>1918</v>
      </c>
      <c r="Q2314" t="str">
        <f>VLOOKUP(P2314,[1]Sheet1!$A$1:$C$40,2,FALSE)</f>
        <v>Nufosate</v>
      </c>
      <c r="R2314" t="str">
        <f>VLOOKUP(P2314,[1]Sheet1!$A$1:$C$40,3,FALSE)</f>
        <v>Herbicide</v>
      </c>
    </row>
    <row r="2315" spans="1:18" ht="22" customHeight="1" x14ac:dyDescent="0.3">
      <c r="A2315" s="5">
        <v>42144</v>
      </c>
      <c r="B2315" s="12" t="str">
        <f t="shared" si="600"/>
        <v>May, 2015</v>
      </c>
      <c r="C2315" s="12" t="str">
        <f t="shared" si="601"/>
        <v>May, 2015´</v>
      </c>
      <c r="D2315" s="6" t="s">
        <v>37</v>
      </c>
      <c r="E2315" s="9" t="s">
        <v>1942</v>
      </c>
      <c r="F2315" s="6" t="s">
        <v>20</v>
      </c>
      <c r="G2315" s="6" t="s">
        <v>654</v>
      </c>
      <c r="H2315" s="6" t="s">
        <v>14</v>
      </c>
      <c r="I2315" s="6" t="s">
        <v>21</v>
      </c>
      <c r="J2315" s="6" t="s">
        <v>1201</v>
      </c>
      <c r="K2315" s="6" t="s">
        <v>1695</v>
      </c>
      <c r="L2315" s="7">
        <v>100300</v>
      </c>
      <c r="M2315" s="7">
        <v>100.3</v>
      </c>
      <c r="N2315" s="7">
        <v>378000</v>
      </c>
      <c r="O2315">
        <f t="shared" si="590"/>
        <v>3.7686939182452641</v>
      </c>
      <c r="P2315" s="11" t="s">
        <v>1918</v>
      </c>
      <c r="Q2315" t="str">
        <f>VLOOKUP(P2315,[1]Sheet1!$A$1:$C$40,2,FALSE)</f>
        <v>Nufosate</v>
      </c>
      <c r="R2315" t="str">
        <f>VLOOKUP(P2315,[1]Sheet1!$A$1:$C$40,3,FALSE)</f>
        <v>Herbicide</v>
      </c>
    </row>
    <row r="2316" spans="1:18" ht="22" customHeight="1" x14ac:dyDescent="0.3">
      <c r="A2316" s="2">
        <v>42144</v>
      </c>
      <c r="B2316" s="12" t="str">
        <f t="shared" si="600"/>
        <v>May, 2015</v>
      </c>
      <c r="C2316" s="12" t="str">
        <f t="shared" si="601"/>
        <v>May, 2015´</v>
      </c>
      <c r="D2316" s="3" t="s">
        <v>37</v>
      </c>
      <c r="E2316" s="13" t="s">
        <v>1942</v>
      </c>
      <c r="F2316" s="3" t="s">
        <v>20</v>
      </c>
      <c r="G2316" s="3" t="s">
        <v>654</v>
      </c>
      <c r="H2316" s="3" t="s">
        <v>14</v>
      </c>
      <c r="I2316" s="3" t="s">
        <v>21</v>
      </c>
      <c r="J2316" s="3" t="s">
        <v>1201</v>
      </c>
      <c r="K2316" s="3" t="s">
        <v>1693</v>
      </c>
      <c r="L2316" s="4">
        <v>100300</v>
      </c>
      <c r="M2316" s="4">
        <v>100.3</v>
      </c>
      <c r="N2316" s="4">
        <v>378000</v>
      </c>
      <c r="O2316">
        <f t="shared" si="590"/>
        <v>3.7686939182452641</v>
      </c>
      <c r="P2316" s="11" t="s">
        <v>1918</v>
      </c>
      <c r="Q2316" t="str">
        <f>VLOOKUP(P2316,[1]Sheet1!$A$1:$C$40,2,FALSE)</f>
        <v>Nufosate</v>
      </c>
      <c r="R2316" t="str">
        <f>VLOOKUP(P2316,[1]Sheet1!$A$1:$C$40,3,FALSE)</f>
        <v>Herbicide</v>
      </c>
    </row>
    <row r="2317" spans="1:18" ht="22" customHeight="1" x14ac:dyDescent="0.3">
      <c r="A2317" s="5">
        <v>42144</v>
      </c>
      <c r="B2317" s="12" t="str">
        <f t="shared" si="600"/>
        <v>May, 2015</v>
      </c>
      <c r="C2317" s="12" t="str">
        <f t="shared" si="601"/>
        <v>May, 2015´</v>
      </c>
      <c r="D2317" s="6" t="s">
        <v>37</v>
      </c>
      <c r="E2317" s="9" t="s">
        <v>1942</v>
      </c>
      <c r="F2317" s="6" t="s">
        <v>20</v>
      </c>
      <c r="G2317" s="6" t="s">
        <v>654</v>
      </c>
      <c r="H2317" s="6" t="s">
        <v>14</v>
      </c>
      <c r="I2317" s="6" t="s">
        <v>21</v>
      </c>
      <c r="J2317" s="6" t="s">
        <v>1201</v>
      </c>
      <c r="K2317" s="6" t="s">
        <v>1695</v>
      </c>
      <c r="L2317" s="7">
        <v>100300</v>
      </c>
      <c r="M2317" s="7">
        <v>100.3</v>
      </c>
      <c r="N2317" s="7">
        <v>378000</v>
      </c>
      <c r="O2317">
        <f t="shared" si="590"/>
        <v>3.7686939182452641</v>
      </c>
      <c r="P2317" s="11" t="s">
        <v>1918</v>
      </c>
      <c r="Q2317" t="str">
        <f>VLOOKUP(P2317,[1]Sheet1!$A$1:$C$40,2,FALSE)</f>
        <v>Nufosate</v>
      </c>
      <c r="R2317" t="str">
        <f>VLOOKUP(P2317,[1]Sheet1!$A$1:$C$40,3,FALSE)</f>
        <v>Herbicide</v>
      </c>
    </row>
    <row r="2318" spans="1:18" ht="22" customHeight="1" x14ac:dyDescent="0.3">
      <c r="A2318" s="2">
        <v>42138</v>
      </c>
      <c r="B2318" s="12" t="str">
        <f t="shared" si="600"/>
        <v>May, 2015</v>
      </c>
      <c r="C2318" s="12" t="str">
        <f t="shared" si="601"/>
        <v>May, 2015´</v>
      </c>
      <c r="D2318" s="3" t="s">
        <v>37</v>
      </c>
      <c r="E2318" s="13" t="s">
        <v>1942</v>
      </c>
      <c r="F2318" s="3" t="s">
        <v>20</v>
      </c>
      <c r="G2318" s="3" t="s">
        <v>80</v>
      </c>
      <c r="H2318" s="3" t="s">
        <v>81</v>
      </c>
      <c r="I2318" s="3" t="s">
        <v>21</v>
      </c>
      <c r="J2318" s="3" t="s">
        <v>137</v>
      </c>
      <c r="K2318" s="3" t="s">
        <v>1860</v>
      </c>
      <c r="L2318" s="4">
        <v>111060</v>
      </c>
      <c r="M2318" s="4">
        <v>111.06</v>
      </c>
      <c r="N2318" s="4">
        <v>188000</v>
      </c>
      <c r="O2318">
        <f t="shared" si="590"/>
        <v>1.6927786781919683</v>
      </c>
      <c r="P2318" t="str">
        <f t="shared" ref="P2318" si="603">IF(ISNUMBER(SEARCH("TRITON",K2318)),"Surfactant",IF(ISNUMBER(SEARCH("DIMETHYLAMINE",K2318)),"Dimethylamine",IF(ISNUMBER(SEARCH("FLUAZINAN",K2318)),"Fluazinan","FIX IT")))</f>
        <v>Dimethylamine</v>
      </c>
      <c r="Q2318" t="str">
        <f>VLOOKUP(P2318,[1]Sheet1!$A$1:$C$40,2,FALSE)</f>
        <v>Not Identified</v>
      </c>
      <c r="R2318" t="str">
        <f>VLOOKUP(P2318,[1]Sheet1!$A$1:$C$40,3,FALSE)</f>
        <v>General Chemical</v>
      </c>
    </row>
    <row r="2319" spans="1:18" ht="22" customHeight="1" x14ac:dyDescent="0.3">
      <c r="A2319" s="5">
        <v>42138</v>
      </c>
      <c r="B2319" s="12" t="str">
        <f t="shared" si="600"/>
        <v>May, 2015</v>
      </c>
      <c r="C2319" s="12" t="str">
        <f t="shared" si="601"/>
        <v>May, 2015´</v>
      </c>
      <c r="D2319" s="6" t="s">
        <v>37</v>
      </c>
      <c r="E2319" s="9" t="s">
        <v>1942</v>
      </c>
      <c r="F2319" s="6" t="s">
        <v>20</v>
      </c>
      <c r="G2319" s="6" t="s">
        <v>568</v>
      </c>
      <c r="H2319" s="6" t="s">
        <v>14</v>
      </c>
      <c r="I2319" s="6" t="s">
        <v>21</v>
      </c>
      <c r="J2319" s="6" t="s">
        <v>569</v>
      </c>
      <c r="K2319" s="6" t="s">
        <v>1865</v>
      </c>
      <c r="L2319" s="7">
        <v>21720</v>
      </c>
      <c r="M2319" s="7">
        <v>21.72</v>
      </c>
      <c r="N2319" s="7">
        <v>371000</v>
      </c>
      <c r="O2319">
        <f t="shared" si="590"/>
        <v>17.081031307550646</v>
      </c>
      <c r="P2319" s="11" t="s">
        <v>1923</v>
      </c>
      <c r="Q2319" t="str">
        <f>VLOOKUP(P2319,[1]Sheet1!$A$1:$C$40,2,FALSE)</f>
        <v>Not Identified</v>
      </c>
      <c r="R2319" t="str">
        <f>VLOOKUP(P2319,[1]Sheet1!$A$1:$C$40,3,FALSE)</f>
        <v>Herbicide</v>
      </c>
    </row>
    <row r="2320" spans="1:18" ht="22" customHeight="1" x14ac:dyDescent="0.3">
      <c r="A2320" s="2">
        <v>42138</v>
      </c>
      <c r="B2320" s="12" t="str">
        <f t="shared" si="600"/>
        <v>May, 2015</v>
      </c>
      <c r="C2320" s="12" t="str">
        <f t="shared" si="601"/>
        <v>May, 2015´</v>
      </c>
      <c r="D2320" s="3" t="s">
        <v>37</v>
      </c>
      <c r="E2320" s="13" t="s">
        <v>1942</v>
      </c>
      <c r="F2320" s="3" t="s">
        <v>20</v>
      </c>
      <c r="G2320" s="3" t="s">
        <v>654</v>
      </c>
      <c r="H2320" s="3" t="s">
        <v>14</v>
      </c>
      <c r="I2320" s="3" t="s">
        <v>21</v>
      </c>
      <c r="J2320" s="3" t="s">
        <v>1201</v>
      </c>
      <c r="K2320" s="3" t="s">
        <v>1695</v>
      </c>
      <c r="L2320" s="4">
        <v>100300</v>
      </c>
      <c r="M2320" s="4">
        <v>100.3</v>
      </c>
      <c r="N2320" s="4">
        <v>378000</v>
      </c>
      <c r="O2320">
        <f t="shared" si="590"/>
        <v>3.7686939182452641</v>
      </c>
      <c r="P2320" s="11" t="s">
        <v>1918</v>
      </c>
      <c r="Q2320" t="str">
        <f>VLOOKUP(P2320,[1]Sheet1!$A$1:$C$40,2,FALSE)</f>
        <v>Nufosate</v>
      </c>
      <c r="R2320" t="str">
        <f>VLOOKUP(P2320,[1]Sheet1!$A$1:$C$40,3,FALSE)</f>
        <v>Herbicide</v>
      </c>
    </row>
    <row r="2321" spans="1:18" ht="22" customHeight="1" x14ac:dyDescent="0.3">
      <c r="A2321" s="5">
        <v>42138</v>
      </c>
      <c r="B2321" s="12" t="str">
        <f t="shared" si="600"/>
        <v>May, 2015</v>
      </c>
      <c r="C2321" s="12" t="str">
        <f t="shared" si="601"/>
        <v>May, 2015´</v>
      </c>
      <c r="D2321" s="6" t="s">
        <v>37</v>
      </c>
      <c r="E2321" s="9" t="s">
        <v>1942</v>
      </c>
      <c r="F2321" s="6" t="s">
        <v>20</v>
      </c>
      <c r="G2321" s="6" t="s">
        <v>654</v>
      </c>
      <c r="H2321" s="6" t="s">
        <v>14</v>
      </c>
      <c r="I2321" s="6" t="s">
        <v>21</v>
      </c>
      <c r="J2321" s="6" t="s">
        <v>1201</v>
      </c>
      <c r="K2321" s="6" t="s">
        <v>1695</v>
      </c>
      <c r="L2321" s="7">
        <v>100300</v>
      </c>
      <c r="M2321" s="7">
        <v>100.3</v>
      </c>
      <c r="N2321" s="7">
        <v>378000</v>
      </c>
      <c r="O2321">
        <f t="shared" si="590"/>
        <v>3.7686939182452641</v>
      </c>
      <c r="P2321" s="11" t="s">
        <v>1918</v>
      </c>
      <c r="Q2321" t="str">
        <f>VLOOKUP(P2321,[1]Sheet1!$A$1:$C$40,2,FALSE)</f>
        <v>Nufosate</v>
      </c>
      <c r="R2321" t="str">
        <f>VLOOKUP(P2321,[1]Sheet1!$A$1:$C$40,3,FALSE)</f>
        <v>Herbicide</v>
      </c>
    </row>
    <row r="2322" spans="1:18" ht="22" customHeight="1" x14ac:dyDescent="0.3">
      <c r="A2322" s="2">
        <v>42138</v>
      </c>
      <c r="B2322" s="12" t="str">
        <f t="shared" si="600"/>
        <v>May, 2015</v>
      </c>
      <c r="C2322" s="12" t="str">
        <f t="shared" si="601"/>
        <v>May, 2015´</v>
      </c>
      <c r="D2322" s="3" t="s">
        <v>37</v>
      </c>
      <c r="E2322" s="13" t="s">
        <v>1942</v>
      </c>
      <c r="F2322" s="3" t="s">
        <v>20</v>
      </c>
      <c r="G2322" s="3" t="s">
        <v>654</v>
      </c>
      <c r="H2322" s="3" t="s">
        <v>14</v>
      </c>
      <c r="I2322" s="3" t="s">
        <v>21</v>
      </c>
      <c r="J2322" s="3" t="s">
        <v>1201</v>
      </c>
      <c r="K2322" s="3" t="s">
        <v>1693</v>
      </c>
      <c r="L2322" s="4">
        <v>100300</v>
      </c>
      <c r="M2322" s="4">
        <v>100.3</v>
      </c>
      <c r="N2322" s="4">
        <v>378000</v>
      </c>
      <c r="O2322">
        <f t="shared" si="590"/>
        <v>3.7686939182452641</v>
      </c>
      <c r="P2322" s="11" t="s">
        <v>1918</v>
      </c>
      <c r="Q2322" t="str">
        <f>VLOOKUP(P2322,[1]Sheet1!$A$1:$C$40,2,FALSE)</f>
        <v>Nufosate</v>
      </c>
      <c r="R2322" t="str">
        <f>VLOOKUP(P2322,[1]Sheet1!$A$1:$C$40,3,FALSE)</f>
        <v>Herbicide</v>
      </c>
    </row>
    <row r="2323" spans="1:18" ht="22" customHeight="1" x14ac:dyDescent="0.3">
      <c r="A2323" s="5">
        <v>42138</v>
      </c>
      <c r="B2323" s="12" t="str">
        <f t="shared" si="600"/>
        <v>May, 2015</v>
      </c>
      <c r="C2323" s="12" t="str">
        <f t="shared" si="601"/>
        <v>May, 2015´</v>
      </c>
      <c r="D2323" s="6" t="s">
        <v>37</v>
      </c>
      <c r="E2323" s="9" t="s">
        <v>1942</v>
      </c>
      <c r="F2323" s="6" t="s">
        <v>20</v>
      </c>
      <c r="G2323" s="6" t="s">
        <v>1622</v>
      </c>
      <c r="H2323" s="6" t="s">
        <v>14</v>
      </c>
      <c r="I2323" s="6" t="s">
        <v>21</v>
      </c>
      <c r="J2323" s="6" t="s">
        <v>16</v>
      </c>
      <c r="K2323" s="6" t="s">
        <v>794</v>
      </c>
      <c r="L2323" s="7">
        <v>27648</v>
      </c>
      <c r="M2323" s="7">
        <v>27.65</v>
      </c>
      <c r="N2323" s="7">
        <v>414000</v>
      </c>
      <c r="O2323">
        <f t="shared" si="590"/>
        <v>14.973958333333334</v>
      </c>
      <c r="P2323" t="str">
        <f>IF(ISNUMBER(SEARCH("FLUAZINAN",K2323)),"Fluazinan",IF(ISNUMBER(SEARCH("CYPERMETHRIN",K2323)),"Cypermethrin",IF(ISNUMBER(SEARCH("IMAZETAPIR",K2323)),"Imazethapyr",IF(ISNUMBER(SEARCH("FIPRONIL",K2323)),"Fipronil","FIX IT"))))</f>
        <v>Imazethapyr</v>
      </c>
      <c r="Q2323" t="str">
        <f>VLOOKUP(P2323,[1]Sheet1!$A$1:$C$40,2,FALSE)</f>
        <v>Kyte</v>
      </c>
      <c r="R2323" t="str">
        <f>VLOOKUP(P2323,[1]Sheet1!$A$1:$C$40,3,FALSE)</f>
        <v>Herbicide</v>
      </c>
    </row>
    <row r="2324" spans="1:18" ht="22" customHeight="1" x14ac:dyDescent="0.3">
      <c r="A2324" s="2">
        <v>42138</v>
      </c>
      <c r="B2324" s="12" t="str">
        <f t="shared" si="600"/>
        <v>May, 2015</v>
      </c>
      <c r="C2324" s="12" t="str">
        <f t="shared" si="601"/>
        <v>May, 2015´</v>
      </c>
      <c r="D2324" s="3" t="s">
        <v>37</v>
      </c>
      <c r="E2324" s="13" t="s">
        <v>1942</v>
      </c>
      <c r="F2324" s="3" t="s">
        <v>20</v>
      </c>
      <c r="G2324" s="3" t="s">
        <v>654</v>
      </c>
      <c r="H2324" s="3" t="s">
        <v>14</v>
      </c>
      <c r="I2324" s="3" t="s">
        <v>21</v>
      </c>
      <c r="J2324" s="3" t="s">
        <v>1201</v>
      </c>
      <c r="K2324" s="3" t="s">
        <v>1695</v>
      </c>
      <c r="L2324" s="4">
        <v>100300</v>
      </c>
      <c r="M2324" s="4">
        <v>100.3</v>
      </c>
      <c r="N2324" s="4">
        <v>378000</v>
      </c>
      <c r="O2324">
        <f t="shared" si="590"/>
        <v>3.7686939182452641</v>
      </c>
      <c r="P2324" s="11" t="s">
        <v>1918</v>
      </c>
      <c r="Q2324" t="str">
        <f>VLOOKUP(P2324,[1]Sheet1!$A$1:$C$40,2,FALSE)</f>
        <v>Nufosate</v>
      </c>
      <c r="R2324" t="str">
        <f>VLOOKUP(P2324,[1]Sheet1!$A$1:$C$40,3,FALSE)</f>
        <v>Herbicide</v>
      </c>
    </row>
    <row r="2325" spans="1:18" ht="22" customHeight="1" x14ac:dyDescent="0.3">
      <c r="A2325" s="5">
        <v>42138</v>
      </c>
      <c r="B2325" s="12" t="str">
        <f t="shared" si="600"/>
        <v>May, 2015</v>
      </c>
      <c r="C2325" s="12" t="str">
        <f t="shared" si="601"/>
        <v>May, 2015´</v>
      </c>
      <c r="D2325" s="6" t="s">
        <v>37</v>
      </c>
      <c r="E2325" s="9" t="s">
        <v>1942</v>
      </c>
      <c r="F2325" s="6" t="s">
        <v>20</v>
      </c>
      <c r="G2325" s="6" t="s">
        <v>654</v>
      </c>
      <c r="H2325" s="6" t="s">
        <v>14</v>
      </c>
      <c r="I2325" s="6" t="s">
        <v>21</v>
      </c>
      <c r="J2325" s="6" t="s">
        <v>1201</v>
      </c>
      <c r="K2325" s="6" t="s">
        <v>1695</v>
      </c>
      <c r="L2325" s="7">
        <v>100300</v>
      </c>
      <c r="M2325" s="7">
        <v>100.3</v>
      </c>
      <c r="N2325" s="7">
        <v>378000</v>
      </c>
      <c r="O2325">
        <f t="shared" si="590"/>
        <v>3.7686939182452641</v>
      </c>
      <c r="P2325" s="11" t="s">
        <v>1918</v>
      </c>
      <c r="Q2325" t="str">
        <f>VLOOKUP(P2325,[1]Sheet1!$A$1:$C$40,2,FALSE)</f>
        <v>Nufosate</v>
      </c>
      <c r="R2325" t="str">
        <f>VLOOKUP(P2325,[1]Sheet1!$A$1:$C$40,3,FALSE)</f>
        <v>Herbicide</v>
      </c>
    </row>
    <row r="2326" spans="1:18" ht="22" customHeight="1" x14ac:dyDescent="0.3">
      <c r="A2326" s="2">
        <v>42138</v>
      </c>
      <c r="B2326" s="12" t="str">
        <f t="shared" si="600"/>
        <v>May, 2015</v>
      </c>
      <c r="C2326" s="12" t="str">
        <f t="shared" si="601"/>
        <v>May, 2015´</v>
      </c>
      <c r="D2326" s="3" t="s">
        <v>37</v>
      </c>
      <c r="E2326" s="13" t="s">
        <v>1942</v>
      </c>
      <c r="F2326" s="3" t="s">
        <v>20</v>
      </c>
      <c r="G2326" s="3" t="s">
        <v>654</v>
      </c>
      <c r="H2326" s="3" t="s">
        <v>14</v>
      </c>
      <c r="I2326" s="3" t="s">
        <v>21</v>
      </c>
      <c r="J2326" s="3" t="s">
        <v>1201</v>
      </c>
      <c r="K2326" s="3" t="s">
        <v>1867</v>
      </c>
      <c r="L2326" s="4">
        <v>100300</v>
      </c>
      <c r="M2326" s="4">
        <v>100.3</v>
      </c>
      <c r="N2326" s="4">
        <v>378000</v>
      </c>
      <c r="O2326">
        <f t="shared" si="590"/>
        <v>3.7686939182452641</v>
      </c>
      <c r="P2326" s="11" t="s">
        <v>1918</v>
      </c>
      <c r="Q2326" t="str">
        <f>VLOOKUP(P2326,[1]Sheet1!$A$1:$C$40,2,FALSE)</f>
        <v>Nufosate</v>
      </c>
      <c r="R2326" t="str">
        <f>VLOOKUP(P2326,[1]Sheet1!$A$1:$C$40,3,FALSE)</f>
        <v>Herbicide</v>
      </c>
    </row>
    <row r="2327" spans="1:18" ht="22" customHeight="1" x14ac:dyDescent="0.3">
      <c r="A2327" s="5">
        <v>42138</v>
      </c>
      <c r="B2327" s="12" t="str">
        <f t="shared" si="600"/>
        <v>May, 2015</v>
      </c>
      <c r="C2327" s="12" t="str">
        <f t="shared" si="601"/>
        <v>May, 2015´</v>
      </c>
      <c r="D2327" s="6" t="s">
        <v>37</v>
      </c>
      <c r="E2327" s="9" t="s">
        <v>1942</v>
      </c>
      <c r="F2327" s="6" t="s">
        <v>20</v>
      </c>
      <c r="G2327" s="6" t="s">
        <v>654</v>
      </c>
      <c r="H2327" s="6" t="s">
        <v>14</v>
      </c>
      <c r="I2327" s="6" t="s">
        <v>21</v>
      </c>
      <c r="J2327" s="6" t="s">
        <v>1201</v>
      </c>
      <c r="K2327" s="6" t="s">
        <v>1868</v>
      </c>
      <c r="L2327" s="7">
        <v>80240</v>
      </c>
      <c r="M2327" s="7">
        <v>80.239999999999995</v>
      </c>
      <c r="N2327" s="7">
        <v>302000</v>
      </c>
      <c r="O2327">
        <f t="shared" ref="O2327:O2379" si="604">N2327/L2327</f>
        <v>3.7637088733798603</v>
      </c>
      <c r="P2327" s="11" t="s">
        <v>1918</v>
      </c>
      <c r="Q2327" t="str">
        <f>VLOOKUP(P2327,[1]Sheet1!$A$1:$C$40,2,FALSE)</f>
        <v>Nufosate</v>
      </c>
      <c r="R2327" t="str">
        <f>VLOOKUP(P2327,[1]Sheet1!$A$1:$C$40,3,FALSE)</f>
        <v>Herbicide</v>
      </c>
    </row>
    <row r="2328" spans="1:18" ht="22" customHeight="1" x14ac:dyDescent="0.3">
      <c r="A2328" s="2">
        <v>42138</v>
      </c>
      <c r="B2328" s="12" t="str">
        <f t="shared" si="600"/>
        <v>May, 2015</v>
      </c>
      <c r="C2328" s="12" t="str">
        <f t="shared" si="601"/>
        <v>May, 2015´</v>
      </c>
      <c r="D2328" s="3" t="s">
        <v>37</v>
      </c>
      <c r="E2328" s="13" t="s">
        <v>1942</v>
      </c>
      <c r="F2328" s="3" t="s">
        <v>20</v>
      </c>
      <c r="G2328" s="3" t="s">
        <v>654</v>
      </c>
      <c r="H2328" s="3" t="s">
        <v>14</v>
      </c>
      <c r="I2328" s="3" t="s">
        <v>21</v>
      </c>
      <c r="J2328" s="3" t="s">
        <v>1201</v>
      </c>
      <c r="K2328" s="3" t="s">
        <v>1693</v>
      </c>
      <c r="L2328" s="4">
        <v>100300</v>
      </c>
      <c r="M2328" s="4">
        <v>100.3</v>
      </c>
      <c r="N2328" s="4">
        <v>378000</v>
      </c>
      <c r="O2328">
        <f t="shared" si="604"/>
        <v>3.7686939182452641</v>
      </c>
      <c r="P2328" s="11" t="s">
        <v>1918</v>
      </c>
      <c r="Q2328" t="str">
        <f>VLOOKUP(P2328,[1]Sheet1!$A$1:$C$40,2,FALSE)</f>
        <v>Nufosate</v>
      </c>
      <c r="R2328" t="str">
        <f>VLOOKUP(P2328,[1]Sheet1!$A$1:$C$40,3,FALSE)</f>
        <v>Herbicide</v>
      </c>
    </row>
    <row r="2329" spans="1:18" ht="22" customHeight="1" x14ac:dyDescent="0.3">
      <c r="A2329" s="5">
        <v>42136</v>
      </c>
      <c r="B2329" s="12" t="str">
        <f t="shared" si="600"/>
        <v>May, 2015</v>
      </c>
      <c r="C2329" s="12" t="str">
        <f t="shared" si="601"/>
        <v>May, 2015´</v>
      </c>
      <c r="D2329" s="6" t="s">
        <v>37</v>
      </c>
      <c r="E2329" s="9" t="s">
        <v>1942</v>
      </c>
      <c r="F2329" s="6" t="s">
        <v>20</v>
      </c>
      <c r="G2329" s="6" t="s">
        <v>1505</v>
      </c>
      <c r="H2329" s="6" t="s">
        <v>73</v>
      </c>
      <c r="I2329" s="6" t="s">
        <v>21</v>
      </c>
      <c r="J2329" s="6" t="s">
        <v>102</v>
      </c>
      <c r="K2329" s="6" t="s">
        <v>1869</v>
      </c>
      <c r="L2329" s="7">
        <v>101301</v>
      </c>
      <c r="M2329" s="7">
        <v>101.3</v>
      </c>
      <c r="N2329" s="7">
        <v>357000</v>
      </c>
      <c r="O2329">
        <f t="shared" si="604"/>
        <v>3.5241507981165041</v>
      </c>
      <c r="P2329" t="str">
        <f t="shared" si="602"/>
        <v>Isopropylamine</v>
      </c>
      <c r="Q2329" t="str">
        <f>VLOOKUP(P2329,[1]Sheet1!$A$1:$C$40,2,FALSE)</f>
        <v>Not Identified</v>
      </c>
      <c r="R2329" t="str">
        <f>VLOOKUP(P2329,[1]Sheet1!$A$1:$C$40,3,FALSE)</f>
        <v>General Chemical</v>
      </c>
    </row>
    <row r="2330" spans="1:18" ht="22" customHeight="1" x14ac:dyDescent="0.3">
      <c r="A2330" s="2">
        <v>42136</v>
      </c>
      <c r="B2330" s="12" t="str">
        <f t="shared" si="600"/>
        <v>May, 2015</v>
      </c>
      <c r="C2330" s="12" t="str">
        <f t="shared" si="601"/>
        <v>May, 2015´</v>
      </c>
      <c r="D2330" s="3" t="s">
        <v>37</v>
      </c>
      <c r="E2330" s="13" t="s">
        <v>1942</v>
      </c>
      <c r="F2330" s="3" t="s">
        <v>20</v>
      </c>
      <c r="G2330" s="3" t="s">
        <v>1505</v>
      </c>
      <c r="H2330" s="3" t="s">
        <v>73</v>
      </c>
      <c r="I2330" s="3" t="s">
        <v>21</v>
      </c>
      <c r="J2330" s="3" t="s">
        <v>102</v>
      </c>
      <c r="K2330" s="3" t="s">
        <v>1870</v>
      </c>
      <c r="L2330" s="4">
        <v>72336</v>
      </c>
      <c r="M2330" s="4">
        <v>72.34</v>
      </c>
      <c r="N2330" s="4">
        <v>255000</v>
      </c>
      <c r="O2330">
        <f t="shared" si="604"/>
        <v>3.5252156602521567</v>
      </c>
      <c r="P2330" t="str">
        <f t="shared" si="602"/>
        <v>Isopropylamine</v>
      </c>
      <c r="Q2330" t="str">
        <f>VLOOKUP(P2330,[1]Sheet1!$A$1:$C$40,2,FALSE)</f>
        <v>Not Identified</v>
      </c>
      <c r="R2330" t="str">
        <f>VLOOKUP(P2330,[1]Sheet1!$A$1:$C$40,3,FALSE)</f>
        <v>General Chemical</v>
      </c>
    </row>
    <row r="2331" spans="1:18" ht="22" customHeight="1" x14ac:dyDescent="0.3">
      <c r="A2331" s="5">
        <v>42136</v>
      </c>
      <c r="B2331" s="12" t="str">
        <f t="shared" si="600"/>
        <v>May, 2015</v>
      </c>
      <c r="C2331" s="12" t="str">
        <f t="shared" si="601"/>
        <v>May, 2015´</v>
      </c>
      <c r="D2331" s="6" t="s">
        <v>37</v>
      </c>
      <c r="E2331" s="9" t="s">
        <v>1942</v>
      </c>
      <c r="F2331" s="6" t="s">
        <v>20</v>
      </c>
      <c r="G2331" s="6" t="s">
        <v>1505</v>
      </c>
      <c r="H2331" s="6" t="s">
        <v>73</v>
      </c>
      <c r="I2331" s="6" t="s">
        <v>21</v>
      </c>
      <c r="J2331" s="6" t="s">
        <v>102</v>
      </c>
      <c r="K2331" s="6" t="s">
        <v>1871</v>
      </c>
      <c r="L2331" s="7">
        <v>86905</v>
      </c>
      <c r="M2331" s="7">
        <v>86.9</v>
      </c>
      <c r="N2331" s="7">
        <v>307000</v>
      </c>
      <c r="O2331">
        <f t="shared" si="604"/>
        <v>3.532593061388873</v>
      </c>
      <c r="P2331" t="str">
        <f t="shared" si="602"/>
        <v>Isopropylamine</v>
      </c>
      <c r="Q2331" t="str">
        <f>VLOOKUP(P2331,[1]Sheet1!$A$1:$C$40,2,FALSE)</f>
        <v>Not Identified</v>
      </c>
      <c r="R2331" t="str">
        <f>VLOOKUP(P2331,[1]Sheet1!$A$1:$C$40,3,FALSE)</f>
        <v>General Chemical</v>
      </c>
    </row>
    <row r="2332" spans="1:18" ht="22" customHeight="1" x14ac:dyDescent="0.3">
      <c r="A2332" s="2">
        <v>42129</v>
      </c>
      <c r="B2332" s="12" t="str">
        <f t="shared" si="600"/>
        <v>May, 2015</v>
      </c>
      <c r="C2332" s="12" t="str">
        <f t="shared" si="601"/>
        <v>May, 2015´</v>
      </c>
      <c r="D2332" s="3" t="s">
        <v>37</v>
      </c>
      <c r="E2332" s="13" t="s">
        <v>1942</v>
      </c>
      <c r="F2332" s="3" t="s">
        <v>20</v>
      </c>
      <c r="G2332" s="3" t="s">
        <v>1505</v>
      </c>
      <c r="H2332" s="3" t="s">
        <v>73</v>
      </c>
      <c r="I2332" s="3" t="s">
        <v>21</v>
      </c>
      <c r="J2332" s="3" t="s">
        <v>102</v>
      </c>
      <c r="K2332" s="3" t="s">
        <v>1804</v>
      </c>
      <c r="L2332" s="4">
        <v>101355</v>
      </c>
      <c r="M2332" s="4">
        <v>101.36</v>
      </c>
      <c r="N2332" s="4">
        <v>358000</v>
      </c>
      <c r="O2332">
        <f t="shared" si="604"/>
        <v>3.5321395096443196</v>
      </c>
      <c r="P2332" t="str">
        <f t="shared" si="602"/>
        <v>Isopropylamine</v>
      </c>
      <c r="Q2332" t="str">
        <f>VLOOKUP(P2332,[1]Sheet1!$A$1:$C$40,2,FALSE)</f>
        <v>Not Identified</v>
      </c>
      <c r="R2332" t="str">
        <f>VLOOKUP(P2332,[1]Sheet1!$A$1:$C$40,3,FALSE)</f>
        <v>General Chemical</v>
      </c>
    </row>
    <row r="2333" spans="1:18" ht="22" customHeight="1" x14ac:dyDescent="0.3">
      <c r="A2333" s="5">
        <v>42128</v>
      </c>
      <c r="B2333" s="12" t="str">
        <f t="shared" si="600"/>
        <v>May, 2015</v>
      </c>
      <c r="C2333" s="12" t="str">
        <f t="shared" si="601"/>
        <v>May, 2015´</v>
      </c>
      <c r="D2333" s="6" t="s">
        <v>37</v>
      </c>
      <c r="E2333" s="9" t="s">
        <v>1942</v>
      </c>
      <c r="F2333" s="6" t="s">
        <v>20</v>
      </c>
      <c r="G2333" s="6" t="s">
        <v>579</v>
      </c>
      <c r="H2333" s="6" t="s">
        <v>1782</v>
      </c>
      <c r="I2333" s="6" t="s">
        <v>21</v>
      </c>
      <c r="J2333" s="6" t="s">
        <v>29</v>
      </c>
      <c r="K2333" s="6" t="s">
        <v>1872</v>
      </c>
      <c r="L2333" s="7">
        <v>122760</v>
      </c>
      <c r="M2333" s="7">
        <v>122.76</v>
      </c>
      <c r="N2333" s="7">
        <v>2867000</v>
      </c>
      <c r="O2333">
        <f t="shared" si="604"/>
        <v>23.354512870641901</v>
      </c>
      <c r="P2333" t="str">
        <f t="shared" si="602"/>
        <v>2,4-Dichlorophenoxyacetic acid</v>
      </c>
      <c r="Q2333" t="str">
        <f>VLOOKUP(P2333,[1]Sheet1!$A$1:$C$40,2,FALSE)</f>
        <v>2,4 D</v>
      </c>
      <c r="R2333" t="str">
        <f>VLOOKUP(P2333,[1]Sheet1!$A$1:$C$40,3,FALSE)</f>
        <v>Herbicide</v>
      </c>
    </row>
    <row r="2334" spans="1:18" ht="22" customHeight="1" x14ac:dyDescent="0.3">
      <c r="A2334" s="2">
        <v>42124</v>
      </c>
      <c r="B2334" s="12" t="str">
        <f t="shared" si="600"/>
        <v>April, 2015</v>
      </c>
      <c r="C2334" s="12" t="str">
        <f t="shared" si="601"/>
        <v>April, 2015´</v>
      </c>
      <c r="D2334" s="3" t="s">
        <v>37</v>
      </c>
      <c r="E2334" s="13" t="s">
        <v>1942</v>
      </c>
      <c r="F2334" s="3" t="s">
        <v>20</v>
      </c>
      <c r="G2334" s="3" t="s">
        <v>579</v>
      </c>
      <c r="H2334" s="3" t="s">
        <v>28</v>
      </c>
      <c r="I2334" s="3" t="s">
        <v>21</v>
      </c>
      <c r="J2334" s="3" t="s">
        <v>29</v>
      </c>
      <c r="K2334" s="3" t="s">
        <v>1873</v>
      </c>
      <c r="L2334" s="4">
        <v>81840</v>
      </c>
      <c r="M2334" s="4">
        <v>81.84</v>
      </c>
      <c r="N2334" s="4">
        <v>1805000</v>
      </c>
      <c r="O2334">
        <f t="shared" si="604"/>
        <v>22.055229716520039</v>
      </c>
      <c r="P2334" t="str">
        <f t="shared" si="602"/>
        <v>2,4-Dichlorophenoxyacetic acid</v>
      </c>
      <c r="Q2334" t="str">
        <f>VLOOKUP(P2334,[1]Sheet1!$A$1:$C$40,2,FALSE)</f>
        <v>2,4 D</v>
      </c>
      <c r="R2334" t="str">
        <f>VLOOKUP(P2334,[1]Sheet1!$A$1:$C$40,3,FALSE)</f>
        <v>Herbicide</v>
      </c>
    </row>
    <row r="2335" spans="1:18" ht="22" customHeight="1" x14ac:dyDescent="0.3">
      <c r="A2335" s="5">
        <v>42122</v>
      </c>
      <c r="B2335" s="12" t="str">
        <f t="shared" si="600"/>
        <v>April, 2015</v>
      </c>
      <c r="C2335" s="12" t="str">
        <f t="shared" si="601"/>
        <v>April, 2015´</v>
      </c>
      <c r="D2335" s="6" t="s">
        <v>37</v>
      </c>
      <c r="E2335" s="9" t="s">
        <v>1942</v>
      </c>
      <c r="F2335" s="6" t="s">
        <v>20</v>
      </c>
      <c r="G2335" s="6" t="s">
        <v>42</v>
      </c>
      <c r="H2335" s="6" t="s">
        <v>43</v>
      </c>
      <c r="I2335" s="6" t="s">
        <v>21</v>
      </c>
      <c r="J2335" s="6" t="s">
        <v>702</v>
      </c>
      <c r="K2335" s="6" t="s">
        <v>1874</v>
      </c>
      <c r="L2335" s="7">
        <v>40160</v>
      </c>
      <c r="M2335" s="7">
        <v>40.159999999999997</v>
      </c>
      <c r="N2335" s="7">
        <v>1817000</v>
      </c>
      <c r="O2335">
        <f t="shared" si="604"/>
        <v>45.244023904382473</v>
      </c>
      <c r="P2335" s="11" t="s">
        <v>1925</v>
      </c>
      <c r="Q2335" t="str">
        <f>VLOOKUP(P2335,[1]Sheet1!$A$1:$C$40,2,FALSE)</f>
        <v>Not Identified</v>
      </c>
      <c r="R2335" t="str">
        <f>VLOOKUP(P2335,[1]Sheet1!$A$1:$C$40,3,FALSE)</f>
        <v>Insecticide</v>
      </c>
    </row>
    <row r="2336" spans="1:18" ht="22" customHeight="1" x14ac:dyDescent="0.3">
      <c r="A2336" s="2">
        <v>42120</v>
      </c>
      <c r="B2336" s="12" t="str">
        <f t="shared" si="600"/>
        <v>April, 2015</v>
      </c>
      <c r="C2336" s="12" t="str">
        <f t="shared" si="601"/>
        <v>April, 2015´</v>
      </c>
      <c r="D2336" s="3" t="s">
        <v>37</v>
      </c>
      <c r="E2336" s="13" t="s">
        <v>1942</v>
      </c>
      <c r="F2336" s="4" t="s">
        <v>107</v>
      </c>
      <c r="G2336" s="3" t="s">
        <v>180</v>
      </c>
      <c r="H2336" s="3" t="s">
        <v>14</v>
      </c>
      <c r="I2336" s="3" t="s">
        <v>15</v>
      </c>
      <c r="J2336" s="3" t="s">
        <v>18</v>
      </c>
      <c r="K2336" s="3" t="s">
        <v>1857</v>
      </c>
      <c r="L2336" s="4">
        <v>5460</v>
      </c>
      <c r="M2336" s="4">
        <v>5.46</v>
      </c>
      <c r="N2336" s="4">
        <v>26600</v>
      </c>
      <c r="O2336">
        <f t="shared" si="604"/>
        <v>4.8717948717948714</v>
      </c>
      <c r="P2336" s="11" t="s">
        <v>1930</v>
      </c>
      <c r="Q2336" t="str">
        <f>VLOOKUP(P2336,[1]Sheet1!$A$1:$C$40,2,FALSE)</f>
        <v>Nufuron</v>
      </c>
      <c r="R2336" t="str">
        <f>VLOOKUP(P2336,[1]Sheet1!$A$1:$C$40,3,FALSE)</f>
        <v>Herbicide</v>
      </c>
    </row>
    <row r="2337" spans="1:18" ht="22" customHeight="1" x14ac:dyDescent="0.3">
      <c r="A2337" s="5">
        <v>42120</v>
      </c>
      <c r="B2337" s="12" t="str">
        <f t="shared" si="600"/>
        <v>April, 2015</v>
      </c>
      <c r="C2337" s="12" t="str">
        <f t="shared" si="601"/>
        <v>April, 2015´</v>
      </c>
      <c r="D2337" s="6" t="s">
        <v>37</v>
      </c>
      <c r="E2337" s="9" t="s">
        <v>1942</v>
      </c>
      <c r="F2337" s="7" t="s">
        <v>107</v>
      </c>
      <c r="G2337" s="6" t="s">
        <v>180</v>
      </c>
      <c r="H2337" s="6" t="s">
        <v>14</v>
      </c>
      <c r="I2337" s="6" t="s">
        <v>15</v>
      </c>
      <c r="J2337" s="6" t="s">
        <v>18</v>
      </c>
      <c r="K2337" s="6" t="s">
        <v>1875</v>
      </c>
      <c r="L2337" s="7">
        <v>7700</v>
      </c>
      <c r="M2337" s="7">
        <v>7.7</v>
      </c>
      <c r="N2337" s="7">
        <v>37500</v>
      </c>
      <c r="O2337">
        <f t="shared" si="604"/>
        <v>4.8701298701298699</v>
      </c>
      <c r="P2337" s="11" t="s">
        <v>1930</v>
      </c>
      <c r="Q2337" t="str">
        <f>VLOOKUP(P2337,[1]Sheet1!$A$1:$C$40,2,FALSE)</f>
        <v>Nufuron</v>
      </c>
      <c r="R2337" t="str">
        <f>VLOOKUP(P2337,[1]Sheet1!$A$1:$C$40,3,FALSE)</f>
        <v>Herbicide</v>
      </c>
    </row>
    <row r="2338" spans="1:18" ht="22" customHeight="1" x14ac:dyDescent="0.3">
      <c r="A2338" s="2">
        <v>42117</v>
      </c>
      <c r="B2338" s="12" t="str">
        <f t="shared" si="600"/>
        <v>April, 2015</v>
      </c>
      <c r="C2338" s="12" t="str">
        <f t="shared" si="601"/>
        <v>April, 2015´</v>
      </c>
      <c r="D2338" s="3" t="s">
        <v>37</v>
      </c>
      <c r="E2338" s="13" t="s">
        <v>1942</v>
      </c>
      <c r="F2338" s="4" t="s">
        <v>107</v>
      </c>
      <c r="G2338" s="3" t="s">
        <v>1556</v>
      </c>
      <c r="H2338" s="3" t="s">
        <v>43</v>
      </c>
      <c r="I2338" s="3" t="s">
        <v>15</v>
      </c>
      <c r="J2338" s="3" t="s">
        <v>1557</v>
      </c>
      <c r="K2338" s="3" t="s">
        <v>1876</v>
      </c>
      <c r="L2338" s="4">
        <v>19240</v>
      </c>
      <c r="M2338" s="4">
        <v>19.239999999999998</v>
      </c>
      <c r="N2338" s="4">
        <v>237000</v>
      </c>
      <c r="O2338">
        <f t="shared" si="604"/>
        <v>12.318087318087318</v>
      </c>
      <c r="P2338" t="s">
        <v>1915</v>
      </c>
      <c r="Q2338" t="str">
        <f>VLOOKUP(P2338,[1]Sheet1!$A$1:$C$40,2,FALSE)</f>
        <v>Not Identified</v>
      </c>
      <c r="R2338" t="str">
        <f>VLOOKUP(P2338,[1]Sheet1!$A$1:$C$40,3,FALSE)</f>
        <v>General Chemical</v>
      </c>
    </row>
    <row r="2339" spans="1:18" ht="22" customHeight="1" x14ac:dyDescent="0.3">
      <c r="A2339" s="5">
        <v>42116</v>
      </c>
      <c r="B2339" s="12" t="str">
        <f t="shared" si="600"/>
        <v>April, 2015</v>
      </c>
      <c r="C2339" s="12" t="str">
        <f t="shared" si="601"/>
        <v>April, 2015´</v>
      </c>
      <c r="D2339" s="6" t="s">
        <v>37</v>
      </c>
      <c r="E2339" s="9" t="s">
        <v>1942</v>
      </c>
      <c r="F2339" s="6" t="s">
        <v>20</v>
      </c>
      <c r="G2339" s="6" t="s">
        <v>1505</v>
      </c>
      <c r="H2339" s="6" t="s">
        <v>73</v>
      </c>
      <c r="I2339" s="6" t="s">
        <v>21</v>
      </c>
      <c r="J2339" s="6" t="s">
        <v>102</v>
      </c>
      <c r="K2339" s="6" t="s">
        <v>1804</v>
      </c>
      <c r="L2339" s="7">
        <v>101265</v>
      </c>
      <c r="M2339" s="7">
        <v>101.26</v>
      </c>
      <c r="N2339" s="7">
        <v>313000</v>
      </c>
      <c r="O2339">
        <f t="shared" si="604"/>
        <v>3.0909001135634226</v>
      </c>
      <c r="P2339" t="str">
        <f t="shared" si="602"/>
        <v>Isopropylamine</v>
      </c>
      <c r="Q2339" t="str">
        <f>VLOOKUP(P2339,[1]Sheet1!$A$1:$C$40,2,FALSE)</f>
        <v>Not Identified</v>
      </c>
      <c r="R2339" t="str">
        <f>VLOOKUP(P2339,[1]Sheet1!$A$1:$C$40,3,FALSE)</f>
        <v>General Chemical</v>
      </c>
    </row>
    <row r="2340" spans="1:18" ht="22" customHeight="1" x14ac:dyDescent="0.3">
      <c r="A2340" s="2">
        <v>42116</v>
      </c>
      <c r="B2340" s="12" t="str">
        <f t="shared" si="600"/>
        <v>April, 2015</v>
      </c>
      <c r="C2340" s="12" t="str">
        <f t="shared" si="601"/>
        <v>April, 2015´</v>
      </c>
      <c r="D2340" s="3" t="s">
        <v>37</v>
      </c>
      <c r="E2340" s="13" t="s">
        <v>1942</v>
      </c>
      <c r="F2340" s="3" t="s">
        <v>20</v>
      </c>
      <c r="G2340" s="3" t="s">
        <v>1505</v>
      </c>
      <c r="H2340" s="3" t="s">
        <v>73</v>
      </c>
      <c r="I2340" s="3" t="s">
        <v>21</v>
      </c>
      <c r="J2340" s="3" t="s">
        <v>102</v>
      </c>
      <c r="K2340" s="3" t="s">
        <v>1804</v>
      </c>
      <c r="L2340" s="4">
        <v>101364</v>
      </c>
      <c r="M2340" s="4">
        <v>101.36</v>
      </c>
      <c r="N2340" s="4">
        <v>313000</v>
      </c>
      <c r="O2340">
        <f t="shared" si="604"/>
        <v>3.0878812990805415</v>
      </c>
      <c r="P2340" t="str">
        <f t="shared" si="602"/>
        <v>Isopropylamine</v>
      </c>
      <c r="Q2340" t="str">
        <f>VLOOKUP(P2340,[1]Sheet1!$A$1:$C$40,2,FALSE)</f>
        <v>Not Identified</v>
      </c>
      <c r="R2340" t="str">
        <f>VLOOKUP(P2340,[1]Sheet1!$A$1:$C$40,3,FALSE)</f>
        <v>General Chemical</v>
      </c>
    </row>
    <row r="2341" spans="1:18" ht="22" customHeight="1" x14ac:dyDescent="0.3">
      <c r="A2341" s="5">
        <v>42110</v>
      </c>
      <c r="B2341" s="12" t="str">
        <f t="shared" si="600"/>
        <v>April, 2015</v>
      </c>
      <c r="C2341" s="12" t="str">
        <f t="shared" si="601"/>
        <v>April, 2015´</v>
      </c>
      <c r="D2341" s="6" t="s">
        <v>37</v>
      </c>
      <c r="E2341" s="9" t="s">
        <v>1942</v>
      </c>
      <c r="F2341" s="6" t="s">
        <v>20</v>
      </c>
      <c r="G2341" s="6" t="s">
        <v>171</v>
      </c>
      <c r="H2341" s="6" t="s">
        <v>34</v>
      </c>
      <c r="I2341" s="6" t="s">
        <v>21</v>
      </c>
      <c r="J2341" s="6" t="s">
        <v>22</v>
      </c>
      <c r="K2341" s="6" t="s">
        <v>1747</v>
      </c>
      <c r="L2341" s="7">
        <v>20560</v>
      </c>
      <c r="M2341" s="7">
        <v>20.56</v>
      </c>
      <c r="N2341" s="7">
        <v>1912000</v>
      </c>
      <c r="O2341">
        <f t="shared" si="604"/>
        <v>92.996108949416339</v>
      </c>
      <c r="P2341" t="str">
        <f t="shared" ref="P2341:P2378" si="605">IF(ISNUMBER(SEARCH("IMAZETHAPYR",K2341)),"Imazethapyr",IF(ISNUMBER(SEARCH("NIPPON 40",K2341)),"Nicosulfuron",IF(ISNUMBER(SEARCH("PICLORAM",K2341)),"Picloram",IF(ISNUMBER(SEARCH("GLYPHOSATE",K2341)),"Glyphosate",IF(ISNUMBER(SEARCH("FLUTRIAFOL",K2341)),"Flutriafol",IF(ISNUMBER(SEARCH("IMIDACLOPRID",K2341)),"Imidacloprid",IF(ISNUMBER(SEARCH("CYHALOTHRIN",K2341)),"Cyhalothrin","FIX IT")))))))</f>
        <v>Picloram</v>
      </c>
      <c r="Q2341" t="str">
        <f>VLOOKUP(P2341,[1]Sheet1!$A$1:$C$40,2,FALSE)</f>
        <v>Not Identified</v>
      </c>
      <c r="R2341" t="str">
        <f>VLOOKUP(P2341,[1]Sheet1!$A$1:$C$40,3,FALSE)</f>
        <v>Herbicide</v>
      </c>
    </row>
    <row r="2342" spans="1:18" ht="22" customHeight="1" x14ac:dyDescent="0.3">
      <c r="A2342" s="2">
        <v>42110</v>
      </c>
      <c r="B2342" s="12" t="str">
        <f t="shared" si="600"/>
        <v>April, 2015</v>
      </c>
      <c r="C2342" s="12" t="str">
        <f t="shared" si="601"/>
        <v>April, 2015´</v>
      </c>
      <c r="D2342" s="3" t="s">
        <v>37</v>
      </c>
      <c r="E2342" s="13" t="s">
        <v>1942</v>
      </c>
      <c r="F2342" s="3" t="s">
        <v>20</v>
      </c>
      <c r="G2342" s="3" t="s">
        <v>80</v>
      </c>
      <c r="H2342" s="3" t="s">
        <v>81</v>
      </c>
      <c r="I2342" s="3" t="s">
        <v>21</v>
      </c>
      <c r="J2342" s="3" t="s">
        <v>137</v>
      </c>
      <c r="K2342" s="3" t="s">
        <v>1877</v>
      </c>
      <c r="L2342" s="4">
        <v>55840</v>
      </c>
      <c r="M2342" s="4">
        <v>55.84</v>
      </c>
      <c r="N2342" s="4">
        <v>79400</v>
      </c>
      <c r="O2342">
        <f t="shared" si="604"/>
        <v>1.4219197707736391</v>
      </c>
      <c r="P2342" t="str">
        <f>IF(ISNUMBER(SEARCH("TRITON",K2342)),"Surfactant",IF(ISNUMBER(SEARCH("DIMETHYLAMINE",K2342)),"Dimethylamine",IF(ISNUMBER(SEARCH("FLUAZINAN",K2342)),"Fluazinan","FIX IT")))</f>
        <v>Dimethylamine</v>
      </c>
      <c r="Q2342" t="str">
        <f>VLOOKUP(P2342,[1]Sheet1!$A$1:$C$40,2,FALSE)</f>
        <v>Not Identified</v>
      </c>
      <c r="R2342" t="str">
        <f>VLOOKUP(P2342,[1]Sheet1!$A$1:$C$40,3,FALSE)</f>
        <v>General Chemical</v>
      </c>
    </row>
    <row r="2343" spans="1:18" ht="22" customHeight="1" x14ac:dyDescent="0.3">
      <c r="A2343" s="5">
        <v>42109</v>
      </c>
      <c r="B2343" s="12" t="str">
        <f t="shared" si="600"/>
        <v>April, 2015</v>
      </c>
      <c r="C2343" s="12" t="str">
        <f t="shared" si="601"/>
        <v>April, 2015´</v>
      </c>
      <c r="D2343" s="6" t="s">
        <v>37</v>
      </c>
      <c r="E2343" s="9" t="s">
        <v>1942</v>
      </c>
      <c r="F2343" s="6" t="s">
        <v>20</v>
      </c>
      <c r="G2343" s="6" t="s">
        <v>1505</v>
      </c>
      <c r="H2343" s="6" t="s">
        <v>73</v>
      </c>
      <c r="I2343" s="6" t="s">
        <v>21</v>
      </c>
      <c r="J2343" s="6" t="s">
        <v>102</v>
      </c>
      <c r="K2343" s="6" t="s">
        <v>1804</v>
      </c>
      <c r="L2343" s="7">
        <v>101346</v>
      </c>
      <c r="M2343" s="7">
        <v>101.35</v>
      </c>
      <c r="N2343" s="7">
        <v>313000</v>
      </c>
      <c r="O2343">
        <f t="shared" si="604"/>
        <v>3.0884297357567148</v>
      </c>
      <c r="P2343" t="str">
        <f t="shared" ref="P2343:P2358" si="606">IF(ISNUMBER(SEARCH("CLORPIRIFOS",K2343)),"Chlorpyrifos",IF(ISNUMBER(SEARCH("TEBUCONAZOLE",K2343)),"Tebuconazole",IF(ISNUMBER(SEARCH("ACID",K2343)),"2,4-Dichlorophenoxyacetic acid",IF(ISNUMBER(SEARCH("ACETAMIPRID",K2343)),"Acetamiprid",IF(ISNUMBER(SEARCH("NUFURON",K2343)),"Metsulfuron",IF(ISNUMBER(SEARCH("MONOISOPROPYLAMINE",K2343)),"Isopropylamine","FIX IT"))))))</f>
        <v>Isopropylamine</v>
      </c>
      <c r="Q2343" t="str">
        <f>VLOOKUP(P2343,[1]Sheet1!$A$1:$C$40,2,FALSE)</f>
        <v>Not Identified</v>
      </c>
      <c r="R2343" t="str">
        <f>VLOOKUP(P2343,[1]Sheet1!$A$1:$C$40,3,FALSE)</f>
        <v>General Chemical</v>
      </c>
    </row>
    <row r="2344" spans="1:18" ht="22" customHeight="1" x14ac:dyDescent="0.3">
      <c r="A2344" s="2">
        <v>42109</v>
      </c>
      <c r="B2344" s="12" t="str">
        <f t="shared" si="600"/>
        <v>April, 2015</v>
      </c>
      <c r="C2344" s="12" t="str">
        <f t="shared" si="601"/>
        <v>April, 2015´</v>
      </c>
      <c r="D2344" s="3" t="s">
        <v>37</v>
      </c>
      <c r="E2344" s="13" t="s">
        <v>1942</v>
      </c>
      <c r="F2344" s="3" t="s">
        <v>20</v>
      </c>
      <c r="G2344" s="3" t="s">
        <v>1505</v>
      </c>
      <c r="H2344" s="3" t="s">
        <v>73</v>
      </c>
      <c r="I2344" s="3" t="s">
        <v>21</v>
      </c>
      <c r="J2344" s="3" t="s">
        <v>102</v>
      </c>
      <c r="K2344" s="3" t="s">
        <v>1804</v>
      </c>
      <c r="L2344" s="4">
        <v>101500</v>
      </c>
      <c r="M2344" s="4">
        <v>101.5</v>
      </c>
      <c r="N2344" s="4">
        <v>314000</v>
      </c>
      <c r="O2344">
        <f t="shared" si="604"/>
        <v>3.0935960591133007</v>
      </c>
      <c r="P2344" t="str">
        <f t="shared" si="606"/>
        <v>Isopropylamine</v>
      </c>
      <c r="Q2344" t="str">
        <f>VLOOKUP(P2344,[1]Sheet1!$A$1:$C$40,2,FALSE)</f>
        <v>Not Identified</v>
      </c>
      <c r="R2344" t="str">
        <f>VLOOKUP(P2344,[1]Sheet1!$A$1:$C$40,3,FALSE)</f>
        <v>General Chemical</v>
      </c>
    </row>
    <row r="2345" spans="1:18" ht="22" customHeight="1" x14ac:dyDescent="0.3">
      <c r="A2345" s="5">
        <v>42109</v>
      </c>
      <c r="B2345" s="12" t="str">
        <f t="shared" si="600"/>
        <v>April, 2015</v>
      </c>
      <c r="C2345" s="12" t="str">
        <f t="shared" si="601"/>
        <v>April, 2015´</v>
      </c>
      <c r="D2345" s="6" t="s">
        <v>37</v>
      </c>
      <c r="E2345" s="9" t="s">
        <v>1942</v>
      </c>
      <c r="F2345" s="6" t="s">
        <v>20</v>
      </c>
      <c r="G2345" s="6" t="s">
        <v>1505</v>
      </c>
      <c r="H2345" s="6" t="s">
        <v>73</v>
      </c>
      <c r="I2345" s="6" t="s">
        <v>21</v>
      </c>
      <c r="J2345" s="6" t="s">
        <v>102</v>
      </c>
      <c r="K2345" s="6" t="s">
        <v>1878</v>
      </c>
      <c r="L2345" s="7">
        <v>86887</v>
      </c>
      <c r="M2345" s="7">
        <v>86.89</v>
      </c>
      <c r="N2345" s="7">
        <v>269000</v>
      </c>
      <c r="O2345">
        <f t="shared" si="604"/>
        <v>3.0959752321981426</v>
      </c>
      <c r="P2345" t="str">
        <f t="shared" si="606"/>
        <v>Isopropylamine</v>
      </c>
      <c r="Q2345" t="str">
        <f>VLOOKUP(P2345,[1]Sheet1!$A$1:$C$40,2,FALSE)</f>
        <v>Not Identified</v>
      </c>
      <c r="R2345" t="str">
        <f>VLOOKUP(P2345,[1]Sheet1!$A$1:$C$40,3,FALSE)</f>
        <v>General Chemical</v>
      </c>
    </row>
    <row r="2346" spans="1:18" ht="22" customHeight="1" x14ac:dyDescent="0.3">
      <c r="A2346" s="2">
        <v>42109</v>
      </c>
      <c r="B2346" s="12" t="str">
        <f t="shared" si="600"/>
        <v>April, 2015</v>
      </c>
      <c r="C2346" s="12" t="str">
        <f t="shared" si="601"/>
        <v>April, 2015´</v>
      </c>
      <c r="D2346" s="3" t="s">
        <v>37</v>
      </c>
      <c r="E2346" s="13" t="s">
        <v>1942</v>
      </c>
      <c r="F2346" s="3" t="s">
        <v>20</v>
      </c>
      <c r="G2346" s="3" t="s">
        <v>1500</v>
      </c>
      <c r="H2346" s="3" t="s">
        <v>14</v>
      </c>
      <c r="I2346" s="3" t="s">
        <v>21</v>
      </c>
      <c r="J2346" s="3" t="s">
        <v>31</v>
      </c>
      <c r="K2346" s="3" t="s">
        <v>1879</v>
      </c>
      <c r="L2346" s="4">
        <v>11235</v>
      </c>
      <c r="M2346" s="4">
        <v>11.23</v>
      </c>
      <c r="N2346" s="4">
        <v>163000</v>
      </c>
      <c r="O2346">
        <f t="shared" si="604"/>
        <v>14.508233199821985</v>
      </c>
      <c r="P2346" t="str">
        <f t="shared" si="606"/>
        <v>Tebuconazole</v>
      </c>
      <c r="Q2346" t="str">
        <f>VLOOKUP(P2346,[1]Sheet1!$A$1:$C$40,2,FALSE)</f>
        <v>Torque</v>
      </c>
      <c r="R2346" t="str">
        <f>VLOOKUP(P2346,[1]Sheet1!$A$1:$C$40,3,FALSE)</f>
        <v>Fungicide</v>
      </c>
    </row>
    <row r="2347" spans="1:18" ht="22" customHeight="1" x14ac:dyDescent="0.3">
      <c r="A2347" s="5">
        <v>42107</v>
      </c>
      <c r="B2347" s="12" t="str">
        <f t="shared" si="600"/>
        <v>April, 2015</v>
      </c>
      <c r="C2347" s="12" t="str">
        <f t="shared" si="601"/>
        <v>April, 2015´</v>
      </c>
      <c r="D2347" s="6" t="s">
        <v>37</v>
      </c>
      <c r="E2347" s="9" t="s">
        <v>1942</v>
      </c>
      <c r="F2347" s="6" t="s">
        <v>20</v>
      </c>
      <c r="G2347" s="6" t="s">
        <v>579</v>
      </c>
      <c r="H2347" s="6" t="s">
        <v>1782</v>
      </c>
      <c r="I2347" s="6" t="s">
        <v>21</v>
      </c>
      <c r="J2347" s="6" t="s">
        <v>29</v>
      </c>
      <c r="K2347" s="6" t="s">
        <v>1880</v>
      </c>
      <c r="L2347" s="7">
        <v>163679.99</v>
      </c>
      <c r="M2347" s="7">
        <v>163.68</v>
      </c>
      <c r="N2347" s="7">
        <v>3610000</v>
      </c>
      <c r="O2347">
        <f t="shared" si="604"/>
        <v>22.055231063980393</v>
      </c>
      <c r="P2347" t="str">
        <f t="shared" si="606"/>
        <v>2,4-Dichlorophenoxyacetic acid</v>
      </c>
      <c r="Q2347" t="str">
        <f>VLOOKUP(P2347,[1]Sheet1!$A$1:$C$40,2,FALSE)</f>
        <v>2,4 D</v>
      </c>
      <c r="R2347" t="str">
        <f>VLOOKUP(P2347,[1]Sheet1!$A$1:$C$40,3,FALSE)</f>
        <v>Herbicide</v>
      </c>
    </row>
    <row r="2348" spans="1:18" ht="22" customHeight="1" x14ac:dyDescent="0.3">
      <c r="A2348" s="2">
        <v>42106</v>
      </c>
      <c r="B2348" s="12" t="str">
        <f t="shared" si="600"/>
        <v>April, 2015</v>
      </c>
      <c r="C2348" s="12" t="str">
        <f t="shared" si="601"/>
        <v>April, 2015´</v>
      </c>
      <c r="D2348" s="3" t="s">
        <v>37</v>
      </c>
      <c r="E2348" s="13" t="s">
        <v>1942</v>
      </c>
      <c r="F2348" s="3" t="s">
        <v>20</v>
      </c>
      <c r="G2348" s="3" t="s">
        <v>1505</v>
      </c>
      <c r="H2348" s="3" t="s">
        <v>73</v>
      </c>
      <c r="I2348" s="3" t="s">
        <v>21</v>
      </c>
      <c r="J2348" s="3" t="s">
        <v>102</v>
      </c>
      <c r="K2348" s="3" t="s">
        <v>1881</v>
      </c>
      <c r="L2348" s="4">
        <v>43462</v>
      </c>
      <c r="M2348" s="4">
        <v>43.46</v>
      </c>
      <c r="N2348" s="4">
        <v>134000</v>
      </c>
      <c r="O2348">
        <f t="shared" si="604"/>
        <v>3.083153099259123</v>
      </c>
      <c r="P2348" t="str">
        <f>IF(ISNUMBER(SEARCH("CIPERMET",K2348)),"Cypermethrin",IF(ISNUMBER(SEARCH("MANFIL",K2348)),"Mancozeb",IF(ISNUMBER(SEARCH("ISOPROPYLAMINE",K2348)),"Isopropylamine",IF(ISNUMBER(SEARCH("CARBENDAZIN",K2348)),"Carbendazin",IF(ISNUMBER(SEARCH("CHLORPYRIFOS",K2348)),"Chlorpyrifos","FIX IT")))))</f>
        <v>Isopropylamine</v>
      </c>
      <c r="Q2348" t="str">
        <f>VLOOKUP(P2348,[1]Sheet1!$A$1:$C$40,2,FALSE)</f>
        <v>Not Identified</v>
      </c>
      <c r="R2348" t="str">
        <f>VLOOKUP(P2348,[1]Sheet1!$A$1:$C$40,3,FALSE)</f>
        <v>General Chemical</v>
      </c>
    </row>
    <row r="2349" spans="1:18" ht="22" customHeight="1" x14ac:dyDescent="0.3">
      <c r="A2349" s="5">
        <v>42106</v>
      </c>
      <c r="B2349" s="12" t="str">
        <f t="shared" si="600"/>
        <v>April, 2015</v>
      </c>
      <c r="C2349" s="12" t="str">
        <f t="shared" si="601"/>
        <v>April, 2015´</v>
      </c>
      <c r="D2349" s="6" t="s">
        <v>37</v>
      </c>
      <c r="E2349" s="9" t="s">
        <v>1942</v>
      </c>
      <c r="F2349" s="6" t="s">
        <v>20</v>
      </c>
      <c r="G2349" s="6" t="s">
        <v>1505</v>
      </c>
      <c r="H2349" s="6" t="s">
        <v>73</v>
      </c>
      <c r="I2349" s="6" t="s">
        <v>21</v>
      </c>
      <c r="J2349" s="6" t="s">
        <v>102</v>
      </c>
      <c r="K2349" s="6" t="s">
        <v>1882</v>
      </c>
      <c r="L2349" s="7">
        <v>101301</v>
      </c>
      <c r="M2349" s="7">
        <v>101.3</v>
      </c>
      <c r="N2349" s="7">
        <v>313000</v>
      </c>
      <c r="O2349">
        <f t="shared" si="604"/>
        <v>3.089801680141361</v>
      </c>
      <c r="P2349" t="str">
        <f t="shared" si="606"/>
        <v>Isopropylamine</v>
      </c>
      <c r="Q2349" t="str">
        <f>VLOOKUP(P2349,[1]Sheet1!$A$1:$C$40,2,FALSE)</f>
        <v>Not Identified</v>
      </c>
      <c r="R2349" t="str">
        <f>VLOOKUP(P2349,[1]Sheet1!$A$1:$C$40,3,FALSE)</f>
        <v>General Chemical</v>
      </c>
    </row>
    <row r="2350" spans="1:18" ht="22" customHeight="1" x14ac:dyDescent="0.3">
      <c r="A2350" s="2">
        <v>42104</v>
      </c>
      <c r="B2350" s="12" t="str">
        <f t="shared" si="600"/>
        <v>April, 2015</v>
      </c>
      <c r="C2350" s="12" t="str">
        <f t="shared" si="601"/>
        <v>April, 2015´</v>
      </c>
      <c r="D2350" s="3" t="s">
        <v>37</v>
      </c>
      <c r="E2350" s="13" t="s">
        <v>1942</v>
      </c>
      <c r="F2350" s="3" t="s">
        <v>20</v>
      </c>
      <c r="G2350" s="3" t="s">
        <v>1655</v>
      </c>
      <c r="H2350" s="3" t="s">
        <v>14</v>
      </c>
      <c r="I2350" s="3" t="s">
        <v>21</v>
      </c>
      <c r="J2350" s="3" t="s">
        <v>326</v>
      </c>
      <c r="K2350" s="3" t="s">
        <v>1883</v>
      </c>
      <c r="L2350" s="4">
        <v>1160</v>
      </c>
      <c r="M2350" s="4">
        <v>1.1599999999999999</v>
      </c>
      <c r="N2350" s="4">
        <v>13800</v>
      </c>
      <c r="O2350">
        <f t="shared" si="604"/>
        <v>11.896551724137931</v>
      </c>
      <c r="P2350" t="str">
        <f t="shared" ref="P2350" si="607">IF(ISNUMBER(SEARCH("XYLENE",K2350)),"Xylene",IF(ISNUMBER(SEARCH("PARAQUAT",K2350)),"Paraquat",IF(ISNUMBER(SEARCH("LUFENURON",K2350)),"Lufenuron",IF(ISNUMBER(SEARCH("CLETHODIM",K2350)),"Clethodim",IF(ISNUMBER(SEARCH("ABAMECTIN",K2350)),"Abamectin")))))</f>
        <v>Abamectin</v>
      </c>
      <c r="Q2350" t="str">
        <f>VLOOKUP(P2350,[1]Sheet1!$A$1:$C$40,2,FALSE)</f>
        <v>Not Identified</v>
      </c>
      <c r="R2350" t="str">
        <f>VLOOKUP(P2350,[1]Sheet1!$A$1:$C$40,3,FALSE)</f>
        <v>Insecticide</v>
      </c>
    </row>
    <row r="2351" spans="1:18" ht="22" customHeight="1" x14ac:dyDescent="0.3">
      <c r="A2351" s="5">
        <v>42104</v>
      </c>
      <c r="B2351" s="12" t="str">
        <f t="shared" si="600"/>
        <v>April, 2015</v>
      </c>
      <c r="C2351" s="12" t="str">
        <f t="shared" si="601"/>
        <v>April, 2015´</v>
      </c>
      <c r="D2351" s="6" t="s">
        <v>37</v>
      </c>
      <c r="E2351" s="9" t="s">
        <v>1942</v>
      </c>
      <c r="F2351" s="6" t="s">
        <v>20</v>
      </c>
      <c r="G2351" s="6" t="s">
        <v>1655</v>
      </c>
      <c r="H2351" s="6" t="s">
        <v>14</v>
      </c>
      <c r="I2351" s="6" t="s">
        <v>21</v>
      </c>
      <c r="J2351" s="6" t="s">
        <v>643</v>
      </c>
      <c r="K2351" s="9" t="s">
        <v>1884</v>
      </c>
      <c r="L2351" s="7">
        <v>31584</v>
      </c>
      <c r="M2351" s="7">
        <v>31.58</v>
      </c>
      <c r="N2351" s="7">
        <v>220000</v>
      </c>
      <c r="O2351">
        <f t="shared" si="604"/>
        <v>6.965552178318136</v>
      </c>
      <c r="P2351" s="11" t="s">
        <v>1926</v>
      </c>
      <c r="Q2351" t="str">
        <f>VLOOKUP(P2351,[1]Sheet1!$A$1:$C$40,2,FALSE)</f>
        <v>Not Identified</v>
      </c>
      <c r="R2351" t="str">
        <f>VLOOKUP(P2351,[1]Sheet1!$A$1:$C$40,3,FALSE)</f>
        <v>Insecticide</v>
      </c>
    </row>
    <row r="2352" spans="1:18" ht="22" customHeight="1" x14ac:dyDescent="0.3">
      <c r="A2352" s="2">
        <v>42099</v>
      </c>
      <c r="B2352" s="12" t="str">
        <f t="shared" si="600"/>
        <v>April, 2015</v>
      </c>
      <c r="C2352" s="12" t="str">
        <f t="shared" si="601"/>
        <v>April, 2015´</v>
      </c>
      <c r="D2352" s="3" t="s">
        <v>37</v>
      </c>
      <c r="E2352" s="13" t="s">
        <v>1942</v>
      </c>
      <c r="F2352" s="3" t="s">
        <v>20</v>
      </c>
      <c r="G2352" s="3" t="s">
        <v>579</v>
      </c>
      <c r="H2352" s="3" t="s">
        <v>1782</v>
      </c>
      <c r="I2352" s="3" t="s">
        <v>21</v>
      </c>
      <c r="J2352" s="3" t="s">
        <v>29</v>
      </c>
      <c r="K2352" s="3" t="s">
        <v>1885</v>
      </c>
      <c r="L2352" s="4">
        <v>163679.99</v>
      </c>
      <c r="M2352" s="4">
        <v>163.68</v>
      </c>
      <c r="N2352" s="4">
        <v>3610000</v>
      </c>
      <c r="O2352">
        <f t="shared" si="604"/>
        <v>22.055231063980393</v>
      </c>
      <c r="P2352" t="str">
        <f t="shared" si="606"/>
        <v>2,4-Dichlorophenoxyacetic acid</v>
      </c>
      <c r="Q2352" t="str">
        <f>VLOOKUP(P2352,[1]Sheet1!$A$1:$C$40,2,FALSE)</f>
        <v>2,4 D</v>
      </c>
      <c r="R2352" t="str">
        <f>VLOOKUP(P2352,[1]Sheet1!$A$1:$C$40,3,FALSE)</f>
        <v>Herbicide</v>
      </c>
    </row>
    <row r="2353" spans="1:18" ht="22" customHeight="1" x14ac:dyDescent="0.3">
      <c r="A2353" s="5">
        <v>42093</v>
      </c>
      <c r="B2353" s="12" t="str">
        <f t="shared" si="600"/>
        <v>March, 2015</v>
      </c>
      <c r="C2353" s="12" t="str">
        <f t="shared" si="601"/>
        <v>March, 2015´</v>
      </c>
      <c r="D2353" s="6" t="s">
        <v>37</v>
      </c>
      <c r="E2353" s="9" t="s">
        <v>1942</v>
      </c>
      <c r="F2353" s="6" t="s">
        <v>20</v>
      </c>
      <c r="G2353" s="6" t="s">
        <v>579</v>
      </c>
      <c r="H2353" s="6" t="s">
        <v>1782</v>
      </c>
      <c r="I2353" s="6" t="s">
        <v>21</v>
      </c>
      <c r="J2353" s="6" t="s">
        <v>29</v>
      </c>
      <c r="K2353" s="6" t="s">
        <v>1886</v>
      </c>
      <c r="L2353" s="7">
        <v>143220</v>
      </c>
      <c r="M2353" s="7">
        <v>143.22</v>
      </c>
      <c r="N2353" s="7">
        <v>3184000</v>
      </c>
      <c r="O2353">
        <f t="shared" si="604"/>
        <v>22.231531908951265</v>
      </c>
      <c r="P2353" t="str">
        <f t="shared" si="606"/>
        <v>2,4-Dichlorophenoxyacetic acid</v>
      </c>
      <c r="Q2353" t="str">
        <f>VLOOKUP(P2353,[1]Sheet1!$A$1:$C$40,2,FALSE)</f>
        <v>2,4 D</v>
      </c>
      <c r="R2353" t="str">
        <f>VLOOKUP(P2353,[1]Sheet1!$A$1:$C$40,3,FALSE)</f>
        <v>Herbicide</v>
      </c>
    </row>
    <row r="2354" spans="1:18" ht="22" customHeight="1" x14ac:dyDescent="0.3">
      <c r="A2354" s="2">
        <v>42079</v>
      </c>
      <c r="B2354" s="12" t="str">
        <f t="shared" si="600"/>
        <v>March, 2015</v>
      </c>
      <c r="C2354" s="12" t="str">
        <f t="shared" si="601"/>
        <v>March, 2015´</v>
      </c>
      <c r="D2354" s="3" t="s">
        <v>37</v>
      </c>
      <c r="E2354" s="13" t="s">
        <v>1942</v>
      </c>
      <c r="F2354" s="4" t="s">
        <v>107</v>
      </c>
      <c r="G2354" s="3" t="s">
        <v>203</v>
      </c>
      <c r="H2354" s="3" t="s">
        <v>43</v>
      </c>
      <c r="I2354" s="3" t="s">
        <v>15</v>
      </c>
      <c r="J2354" s="3" t="s">
        <v>626</v>
      </c>
      <c r="K2354" s="3" t="s">
        <v>1887</v>
      </c>
      <c r="L2354" s="4">
        <v>59556</v>
      </c>
      <c r="M2354" s="4">
        <v>59.56</v>
      </c>
      <c r="N2354" s="4">
        <v>1006000</v>
      </c>
      <c r="O2354">
        <f t="shared" si="604"/>
        <v>16.891664987574721</v>
      </c>
      <c r="P2354" t="str">
        <f>IF(ISNUMBER(SEARCH("CIPERMET",K2354)),"Cypermethrin",IF(ISNUMBER(SEARCH("MANFIL",K2354)),"Mancozeb",IF(ISNUMBER(SEARCH("ISOPROPYLAMINE",K2354)),"Isopropylamine",IF(ISNUMBER(SEARCH("CARBENDAZIN",K2354)),"Carbendazin",IF(ISNUMBER(SEARCH("CHLORPYRIFOS",K2354)),"Chlorpyrifos","FIX IT")))))</f>
        <v>Mancozeb</v>
      </c>
      <c r="Q2354" t="str">
        <f>VLOOKUP(P2354,[1]Sheet1!$A$1:$C$40,2,FALSE)</f>
        <v>Manfill 800 WP</v>
      </c>
      <c r="R2354" t="str">
        <f>VLOOKUP(P2354,[1]Sheet1!$A$1:$C$40,3,FALSE)</f>
        <v>Fungicide</v>
      </c>
    </row>
    <row r="2355" spans="1:18" ht="22" customHeight="1" x14ac:dyDescent="0.3">
      <c r="A2355" s="5">
        <v>42075</v>
      </c>
      <c r="B2355" s="12" t="str">
        <f t="shared" si="600"/>
        <v>March, 2015</v>
      </c>
      <c r="C2355" s="12" t="str">
        <f t="shared" si="601"/>
        <v>March, 2015´</v>
      </c>
      <c r="D2355" s="6" t="s">
        <v>37</v>
      </c>
      <c r="E2355" s="9" t="s">
        <v>1942</v>
      </c>
      <c r="F2355" s="7" t="s">
        <v>107</v>
      </c>
      <c r="G2355" s="6" t="s">
        <v>1556</v>
      </c>
      <c r="H2355" s="6" t="s">
        <v>43</v>
      </c>
      <c r="I2355" s="6" t="s">
        <v>15</v>
      </c>
      <c r="J2355" s="6" t="s">
        <v>1557</v>
      </c>
      <c r="K2355" s="6" t="s">
        <v>1888</v>
      </c>
      <c r="L2355" s="7">
        <v>38480</v>
      </c>
      <c r="M2355" s="7">
        <v>38.479999999999997</v>
      </c>
      <c r="N2355" s="7">
        <v>472000</v>
      </c>
      <c r="O2355">
        <f t="shared" si="604"/>
        <v>12.266112266112266</v>
      </c>
      <c r="P2355" t="s">
        <v>1915</v>
      </c>
      <c r="Q2355" t="str">
        <f>VLOOKUP(P2355,[1]Sheet1!$A$1:$C$40,2,FALSE)</f>
        <v>Not Identified</v>
      </c>
      <c r="R2355" t="str">
        <f>VLOOKUP(P2355,[1]Sheet1!$A$1:$C$40,3,FALSE)</f>
        <v>General Chemical</v>
      </c>
    </row>
    <row r="2356" spans="1:18" ht="22" customHeight="1" x14ac:dyDescent="0.3">
      <c r="A2356" s="2">
        <v>42071</v>
      </c>
      <c r="B2356" s="12" t="str">
        <f t="shared" si="600"/>
        <v>March, 2015</v>
      </c>
      <c r="C2356" s="12" t="str">
        <f t="shared" si="601"/>
        <v>March, 2015´</v>
      </c>
      <c r="D2356" s="3" t="s">
        <v>37</v>
      </c>
      <c r="E2356" s="13" t="s">
        <v>1942</v>
      </c>
      <c r="F2356" s="3" t="s">
        <v>20</v>
      </c>
      <c r="G2356" s="3" t="s">
        <v>579</v>
      </c>
      <c r="H2356" s="3" t="s">
        <v>1782</v>
      </c>
      <c r="I2356" s="3" t="s">
        <v>21</v>
      </c>
      <c r="J2356" s="3" t="s">
        <v>29</v>
      </c>
      <c r="K2356" s="3" t="s">
        <v>1851</v>
      </c>
      <c r="L2356" s="4">
        <v>81840</v>
      </c>
      <c r="M2356" s="4">
        <v>81.84</v>
      </c>
      <c r="N2356" s="4">
        <v>1819000</v>
      </c>
      <c r="O2356">
        <f t="shared" si="604"/>
        <v>22.226295210166178</v>
      </c>
      <c r="P2356" t="str">
        <f t="shared" si="606"/>
        <v>2,4-Dichlorophenoxyacetic acid</v>
      </c>
      <c r="Q2356" t="str">
        <f>VLOOKUP(P2356,[1]Sheet1!$A$1:$C$40,2,FALSE)</f>
        <v>2,4 D</v>
      </c>
      <c r="R2356" t="str">
        <f>VLOOKUP(P2356,[1]Sheet1!$A$1:$C$40,3,FALSE)</f>
        <v>Herbicide</v>
      </c>
    </row>
    <row r="2357" spans="1:18" ht="22" customHeight="1" x14ac:dyDescent="0.3">
      <c r="A2357" s="5">
        <v>42069</v>
      </c>
      <c r="B2357" s="12" t="str">
        <f t="shared" si="600"/>
        <v>March, 2015</v>
      </c>
      <c r="C2357" s="12" t="str">
        <f t="shared" si="601"/>
        <v>March, 2015´</v>
      </c>
      <c r="D2357" s="6" t="s">
        <v>37</v>
      </c>
      <c r="E2357" s="9" t="s">
        <v>1942</v>
      </c>
      <c r="F2357" s="6" t="s">
        <v>20</v>
      </c>
      <c r="G2357" s="6" t="s">
        <v>1655</v>
      </c>
      <c r="H2357" s="6" t="s">
        <v>14</v>
      </c>
      <c r="I2357" s="6" t="s">
        <v>21</v>
      </c>
      <c r="J2357" s="6" t="s">
        <v>643</v>
      </c>
      <c r="K2357" s="6" t="s">
        <v>1889</v>
      </c>
      <c r="L2357" s="7">
        <v>15792</v>
      </c>
      <c r="M2357" s="7">
        <v>15.79</v>
      </c>
      <c r="N2357" s="7">
        <v>115000</v>
      </c>
      <c r="O2357">
        <f t="shared" si="604"/>
        <v>7.2821681864235055</v>
      </c>
      <c r="P2357" s="11" t="s">
        <v>1926</v>
      </c>
      <c r="Q2357" t="str">
        <f>VLOOKUP(P2357,[1]Sheet1!$A$1:$C$40,2,FALSE)</f>
        <v>Not Identified</v>
      </c>
      <c r="R2357" t="str">
        <f>VLOOKUP(P2357,[1]Sheet1!$A$1:$C$40,3,FALSE)</f>
        <v>Insecticide</v>
      </c>
    </row>
    <row r="2358" spans="1:18" ht="22" customHeight="1" x14ac:dyDescent="0.3">
      <c r="A2358" s="2">
        <v>42066</v>
      </c>
      <c r="B2358" s="12" t="str">
        <f t="shared" si="600"/>
        <v>March, 2015</v>
      </c>
      <c r="C2358" s="12" t="str">
        <f t="shared" si="601"/>
        <v>March, 2015´</v>
      </c>
      <c r="D2358" s="3" t="s">
        <v>37</v>
      </c>
      <c r="E2358" s="13" t="s">
        <v>1942</v>
      </c>
      <c r="F2358" s="3" t="s">
        <v>20</v>
      </c>
      <c r="G2358" s="3" t="s">
        <v>579</v>
      </c>
      <c r="H2358" s="3" t="s">
        <v>1782</v>
      </c>
      <c r="I2358" s="3" t="s">
        <v>21</v>
      </c>
      <c r="J2358" s="3" t="s">
        <v>29</v>
      </c>
      <c r="K2358" s="3" t="s">
        <v>1833</v>
      </c>
      <c r="L2358" s="4">
        <v>122760</v>
      </c>
      <c r="M2358" s="4">
        <v>122.76</v>
      </c>
      <c r="N2358" s="4">
        <v>2729000</v>
      </c>
      <c r="O2358">
        <f t="shared" si="604"/>
        <v>22.230368198110135</v>
      </c>
      <c r="P2358" t="str">
        <f t="shared" si="606"/>
        <v>2,4-Dichlorophenoxyacetic acid</v>
      </c>
      <c r="Q2358" t="str">
        <f>VLOOKUP(P2358,[1]Sheet1!$A$1:$C$40,2,FALSE)</f>
        <v>2,4 D</v>
      </c>
      <c r="R2358" t="str">
        <f>VLOOKUP(P2358,[1]Sheet1!$A$1:$C$40,3,FALSE)</f>
        <v>Herbicide</v>
      </c>
    </row>
    <row r="2359" spans="1:18" ht="22" customHeight="1" x14ac:dyDescent="0.3">
      <c r="A2359" s="5">
        <v>42062</v>
      </c>
      <c r="B2359" s="12" t="str">
        <f t="shared" si="600"/>
        <v>February, 2015</v>
      </c>
      <c r="C2359" s="12" t="str">
        <f t="shared" si="601"/>
        <v>February, 2015´</v>
      </c>
      <c r="D2359" s="6" t="s">
        <v>37</v>
      </c>
      <c r="E2359" s="9" t="s">
        <v>1942</v>
      </c>
      <c r="F2359" s="6" t="s">
        <v>20</v>
      </c>
      <c r="G2359" s="6" t="s">
        <v>1655</v>
      </c>
      <c r="H2359" s="6" t="s">
        <v>14</v>
      </c>
      <c r="I2359" s="6" t="s">
        <v>21</v>
      </c>
      <c r="J2359" s="6" t="s">
        <v>326</v>
      </c>
      <c r="K2359" s="9" t="s">
        <v>1890</v>
      </c>
      <c r="L2359" s="7">
        <v>3480</v>
      </c>
      <c r="M2359" s="7">
        <v>3.48</v>
      </c>
      <c r="N2359" s="7">
        <v>40700</v>
      </c>
      <c r="O2359">
        <f t="shared" si="604"/>
        <v>11.695402298850574</v>
      </c>
      <c r="P2359" t="str">
        <f>IF(ISNUMBER(SEARCH("XYLENE",K2359)),"Xylene",IF(ISNUMBER(SEARCH("PARAQUAT",K2359)),"Paraquat",IF(ISNUMBER(SEARCH("LUFENURON",K2359)),"Lufenuron",IF(ISNUMBER(SEARCH("CLETHODIM",K2359)),"Clethodim",IF(ISNUMBER(SEARCH("ABAMECTIN",K2359)),"Abamectin")))))</f>
        <v>Abamectin</v>
      </c>
      <c r="Q2359" t="str">
        <f>VLOOKUP(P2359,[1]Sheet1!$A$1:$C$40,2,FALSE)</f>
        <v>Not Identified</v>
      </c>
      <c r="R2359" t="str">
        <f>VLOOKUP(P2359,[1]Sheet1!$A$1:$C$40,3,FALSE)</f>
        <v>Insecticide</v>
      </c>
    </row>
    <row r="2360" spans="1:18" ht="22" customHeight="1" x14ac:dyDescent="0.3">
      <c r="A2360" s="2">
        <v>42047</v>
      </c>
      <c r="B2360" s="12" t="str">
        <f t="shared" si="600"/>
        <v>February, 2015</v>
      </c>
      <c r="C2360" s="12" t="str">
        <f t="shared" si="601"/>
        <v>February, 2015´</v>
      </c>
      <c r="D2360" s="3" t="s">
        <v>37</v>
      </c>
      <c r="E2360" s="13" t="s">
        <v>1942</v>
      </c>
      <c r="F2360" s="3" t="s">
        <v>20</v>
      </c>
      <c r="G2360" s="3" t="s">
        <v>171</v>
      </c>
      <c r="H2360" s="3" t="s">
        <v>34</v>
      </c>
      <c r="I2360" s="3" t="s">
        <v>21</v>
      </c>
      <c r="J2360" s="3" t="s">
        <v>22</v>
      </c>
      <c r="K2360" s="3" t="s">
        <v>1584</v>
      </c>
      <c r="L2360" s="4">
        <v>20560</v>
      </c>
      <c r="M2360" s="4">
        <v>20.56</v>
      </c>
      <c r="N2360" s="4">
        <v>1952000</v>
      </c>
      <c r="O2360">
        <f t="shared" si="604"/>
        <v>94.94163424124514</v>
      </c>
      <c r="P2360" t="str">
        <f t="shared" si="605"/>
        <v>Picloram</v>
      </c>
      <c r="Q2360" t="str">
        <f>VLOOKUP(P2360,[1]Sheet1!$A$1:$C$40,2,FALSE)</f>
        <v>Not Identified</v>
      </c>
      <c r="R2360" t="str">
        <f>VLOOKUP(P2360,[1]Sheet1!$A$1:$C$40,3,FALSE)</f>
        <v>Herbicide</v>
      </c>
    </row>
    <row r="2361" spans="1:18" ht="22" customHeight="1" x14ac:dyDescent="0.3">
      <c r="A2361" s="5">
        <v>42042</v>
      </c>
      <c r="B2361" s="12" t="str">
        <f t="shared" si="600"/>
        <v>February, 2015</v>
      </c>
      <c r="C2361" s="12" t="str">
        <f t="shared" si="601"/>
        <v>February, 2015´</v>
      </c>
      <c r="D2361" s="6" t="s">
        <v>37</v>
      </c>
      <c r="E2361" s="9" t="s">
        <v>1942</v>
      </c>
      <c r="F2361" s="6" t="s">
        <v>20</v>
      </c>
      <c r="G2361" s="6" t="s">
        <v>899</v>
      </c>
      <c r="H2361" s="6" t="s">
        <v>43</v>
      </c>
      <c r="I2361" s="6" t="s">
        <v>21</v>
      </c>
      <c r="J2361" s="6" t="s">
        <v>201</v>
      </c>
      <c r="K2361" s="6" t="s">
        <v>1891</v>
      </c>
      <c r="L2361" s="7">
        <v>34496</v>
      </c>
      <c r="M2361" s="7">
        <v>34.5</v>
      </c>
      <c r="N2361" s="7">
        <v>640000</v>
      </c>
      <c r="O2361">
        <f t="shared" si="604"/>
        <v>18.552875695732837</v>
      </c>
      <c r="P2361" t="s">
        <v>1916</v>
      </c>
      <c r="Q2361" t="str">
        <f>VLOOKUP(P2361,[1]Sheet1!$A$1:$C$40,2,FALSE)</f>
        <v>Not Identified</v>
      </c>
      <c r="R2361" t="str">
        <f>VLOOKUP(P2361,[1]Sheet1!$A$1:$C$40,3,FALSE)</f>
        <v>Insecticide</v>
      </c>
    </row>
    <row r="2362" spans="1:18" ht="22" customHeight="1" x14ac:dyDescent="0.3">
      <c r="A2362" s="2">
        <v>42037</v>
      </c>
      <c r="B2362" s="12" t="str">
        <f t="shared" si="600"/>
        <v>February, 2015</v>
      </c>
      <c r="C2362" s="12" t="str">
        <f t="shared" si="601"/>
        <v>February, 2015´</v>
      </c>
      <c r="D2362" s="3" t="s">
        <v>37</v>
      </c>
      <c r="E2362" s="13" t="s">
        <v>1942</v>
      </c>
      <c r="F2362" s="3" t="s">
        <v>20</v>
      </c>
      <c r="G2362" s="3" t="s">
        <v>579</v>
      </c>
      <c r="H2362" s="3" t="s">
        <v>1782</v>
      </c>
      <c r="I2362" s="3" t="s">
        <v>21</v>
      </c>
      <c r="J2362" s="3" t="s">
        <v>29</v>
      </c>
      <c r="K2362" s="3" t="s">
        <v>1892</v>
      </c>
      <c r="L2362" s="4">
        <v>204600.01</v>
      </c>
      <c r="M2362" s="4">
        <v>204.6</v>
      </c>
      <c r="N2362" s="4">
        <v>4546000</v>
      </c>
      <c r="O2362">
        <f t="shared" si="604"/>
        <v>22.218962745896249</v>
      </c>
      <c r="P2362" t="str">
        <f t="shared" ref="P2362" si="608">IF(ISNUMBER(SEARCH("CLORPIRIFOS",K2362)),"Chlorpyrifos",IF(ISNUMBER(SEARCH("TEBUCONAZOLE",K2362)),"Tebuconazole",IF(ISNUMBER(SEARCH("ACID",K2362)),"2,4-Dichlorophenoxyacetic acid",IF(ISNUMBER(SEARCH("ACETAMIPRID",K2362)),"Acetamiprid",IF(ISNUMBER(SEARCH("NUFURON",K2362)),"Metsulfuron",IF(ISNUMBER(SEARCH("MONOISOPROPYLAMINE",K2362)),"Isopropylamine","FIX IT"))))))</f>
        <v>2,4-Dichlorophenoxyacetic acid</v>
      </c>
      <c r="Q2362" t="str">
        <f>VLOOKUP(P2362,[1]Sheet1!$A$1:$C$40,2,FALSE)</f>
        <v>2,4 D</v>
      </c>
      <c r="R2362" t="str">
        <f>VLOOKUP(P2362,[1]Sheet1!$A$1:$C$40,3,FALSE)</f>
        <v>Herbicide</v>
      </c>
    </row>
    <row r="2363" spans="1:18" ht="22" customHeight="1" x14ac:dyDescent="0.3">
      <c r="A2363" s="2">
        <v>42030</v>
      </c>
      <c r="B2363" s="12" t="str">
        <f t="shared" si="600"/>
        <v>January, 2015</v>
      </c>
      <c r="C2363" s="12" t="str">
        <f t="shared" si="601"/>
        <v>January, 2015´</v>
      </c>
      <c r="D2363" s="3" t="s">
        <v>37</v>
      </c>
      <c r="E2363" s="9" t="s">
        <v>1942</v>
      </c>
      <c r="F2363" s="4" t="s">
        <v>107</v>
      </c>
      <c r="G2363" s="3" t="s">
        <v>203</v>
      </c>
      <c r="H2363" s="3" t="s">
        <v>43</v>
      </c>
      <c r="I2363" s="3" t="s">
        <v>15</v>
      </c>
      <c r="J2363" s="3" t="s">
        <v>626</v>
      </c>
      <c r="K2363" s="3" t="s">
        <v>1893</v>
      </c>
      <c r="L2363" s="4">
        <v>59556</v>
      </c>
      <c r="M2363" s="4">
        <v>59.56</v>
      </c>
      <c r="N2363" s="4">
        <v>924000</v>
      </c>
      <c r="O2363">
        <f t="shared" si="604"/>
        <v>15.514809590973202</v>
      </c>
      <c r="P2363" t="str">
        <f t="shared" ref="P2363:P2364" si="609">IF(ISNUMBER(SEARCH("CIPERMET",K2363)),"Cypermethrin",IF(ISNUMBER(SEARCH("MANFIL",K2363)),"Mancozeb",IF(ISNUMBER(SEARCH("ISOPROPYLAMINE",K2363)),"Isopropylamine",IF(ISNUMBER(SEARCH("CARBENDAZIN",K2363)),"Carbendazin",IF(ISNUMBER(SEARCH("CHLORPYRIFOS",K2363)),"Chlorpyrifos","FIX IT")))))</f>
        <v>Mancozeb</v>
      </c>
      <c r="Q2363" t="str">
        <f>VLOOKUP(P2363,[1]Sheet1!$A$1:$C$40,2,FALSE)</f>
        <v>Manfill 800 WP</v>
      </c>
      <c r="R2363" t="str">
        <f>VLOOKUP(P2363,[1]Sheet1!$A$1:$C$40,3,FALSE)</f>
        <v>Fungicide</v>
      </c>
    </row>
    <row r="2364" spans="1:18" ht="22" customHeight="1" x14ac:dyDescent="0.3">
      <c r="A2364" s="5">
        <v>42030</v>
      </c>
      <c r="B2364" s="12" t="str">
        <f t="shared" si="600"/>
        <v>January, 2015</v>
      </c>
      <c r="C2364" s="12" t="str">
        <f t="shared" si="601"/>
        <v>January, 2015´</v>
      </c>
      <c r="D2364" s="6" t="s">
        <v>37</v>
      </c>
      <c r="E2364" s="13" t="s">
        <v>1942</v>
      </c>
      <c r="F2364" s="7" t="s">
        <v>107</v>
      </c>
      <c r="G2364" s="6" t="s">
        <v>203</v>
      </c>
      <c r="H2364" s="6" t="s">
        <v>43</v>
      </c>
      <c r="I2364" s="6" t="s">
        <v>15</v>
      </c>
      <c r="J2364" s="6" t="s">
        <v>626</v>
      </c>
      <c r="K2364" s="6" t="s">
        <v>1894</v>
      </c>
      <c r="L2364" s="7">
        <v>59556</v>
      </c>
      <c r="M2364" s="7">
        <v>59.56</v>
      </c>
      <c r="N2364" s="7">
        <v>924000</v>
      </c>
      <c r="O2364">
        <f t="shared" si="604"/>
        <v>15.514809590973202</v>
      </c>
      <c r="P2364" t="str">
        <f t="shared" si="609"/>
        <v>Mancozeb</v>
      </c>
      <c r="Q2364" t="str">
        <f>VLOOKUP(P2364,[1]Sheet1!$A$1:$C$40,2,FALSE)</f>
        <v>Manfill 800 WP</v>
      </c>
      <c r="R2364" t="str">
        <f>VLOOKUP(P2364,[1]Sheet1!$A$1:$C$40,3,FALSE)</f>
        <v>Fungicide</v>
      </c>
    </row>
    <row r="2365" spans="1:18" ht="22" customHeight="1" x14ac:dyDescent="0.3">
      <c r="A2365" s="2">
        <v>42028</v>
      </c>
      <c r="B2365" s="12" t="str">
        <f t="shared" si="600"/>
        <v>January, 2015</v>
      </c>
      <c r="C2365" s="12" t="str">
        <f t="shared" si="601"/>
        <v>January, 2015´</v>
      </c>
      <c r="D2365" s="3" t="s">
        <v>37</v>
      </c>
      <c r="E2365" s="9" t="s">
        <v>1942</v>
      </c>
      <c r="F2365" s="3" t="s">
        <v>20</v>
      </c>
      <c r="G2365" s="3" t="s">
        <v>899</v>
      </c>
      <c r="H2365" s="3" t="s">
        <v>43</v>
      </c>
      <c r="I2365" s="3" t="s">
        <v>21</v>
      </c>
      <c r="J2365" s="3" t="s">
        <v>201</v>
      </c>
      <c r="K2365" s="3" t="s">
        <v>1895</v>
      </c>
      <c r="L2365" s="4">
        <v>16960</v>
      </c>
      <c r="M2365" s="4">
        <v>16.96</v>
      </c>
      <c r="N2365" s="4">
        <v>323000</v>
      </c>
      <c r="O2365">
        <f t="shared" si="604"/>
        <v>19.044811320754718</v>
      </c>
      <c r="P2365" t="s">
        <v>1916</v>
      </c>
      <c r="Q2365" t="str">
        <f>VLOOKUP(P2365,[1]Sheet1!$A$1:$C$40,2,FALSE)</f>
        <v>Not Identified</v>
      </c>
      <c r="R2365" t="str">
        <f>VLOOKUP(P2365,[1]Sheet1!$A$1:$C$40,3,FALSE)</f>
        <v>Insecticide</v>
      </c>
    </row>
    <row r="2366" spans="1:18" ht="22" customHeight="1" x14ac:dyDescent="0.3">
      <c r="A2366" s="5">
        <v>42028</v>
      </c>
      <c r="B2366" s="12" t="str">
        <f t="shared" si="600"/>
        <v>January, 2015</v>
      </c>
      <c r="C2366" s="12" t="str">
        <f t="shared" si="601"/>
        <v>January, 2015´</v>
      </c>
      <c r="D2366" s="6" t="s">
        <v>37</v>
      </c>
      <c r="E2366" s="13" t="s">
        <v>1942</v>
      </c>
      <c r="F2366" s="6" t="s">
        <v>20</v>
      </c>
      <c r="G2366" s="6" t="s">
        <v>1896</v>
      </c>
      <c r="H2366" s="6" t="s">
        <v>243</v>
      </c>
      <c r="I2366" s="6" t="s">
        <v>21</v>
      </c>
      <c r="J2366" s="6" t="s">
        <v>326</v>
      </c>
      <c r="K2366" s="6" t="s">
        <v>1897</v>
      </c>
      <c r="L2366" s="7">
        <v>2320</v>
      </c>
      <c r="M2366" s="7">
        <v>2.3199999999999998</v>
      </c>
      <c r="N2366" s="7">
        <v>26800</v>
      </c>
      <c r="O2366">
        <f t="shared" si="604"/>
        <v>11.551724137931034</v>
      </c>
      <c r="P2366" t="str">
        <f>IF(ISNUMBER(SEARCH("XYLENE",K2366)),"Xylene",IF(ISNUMBER(SEARCH("PARAQUAT",K2366)),"Paraquat",IF(ISNUMBER(SEARCH("LUFENURON",K2366)),"Lufenuron",IF(ISNUMBER(SEARCH("CLETHODIM",K2366)),"Clethodim",IF(ISNUMBER(SEARCH("ABAMECTIN",K2366)),"Abamectin")))))</f>
        <v>Abamectin</v>
      </c>
      <c r="Q2366" t="str">
        <f>VLOOKUP(P2366,[1]Sheet1!$A$1:$C$40,2,FALSE)</f>
        <v>Not Identified</v>
      </c>
      <c r="R2366" t="str">
        <f>VLOOKUP(P2366,[1]Sheet1!$A$1:$C$40,3,FALSE)</f>
        <v>Insecticide</v>
      </c>
    </row>
    <row r="2367" spans="1:18" ht="22" customHeight="1" x14ac:dyDescent="0.3">
      <c r="A2367" s="2">
        <v>42028</v>
      </c>
      <c r="B2367" s="12" t="str">
        <f t="shared" si="600"/>
        <v>January, 2015</v>
      </c>
      <c r="C2367" s="12" t="str">
        <f t="shared" si="601"/>
        <v>January, 2015´</v>
      </c>
      <c r="D2367" s="3" t="s">
        <v>37</v>
      </c>
      <c r="E2367" s="9" t="s">
        <v>1942</v>
      </c>
      <c r="F2367" s="3" t="s">
        <v>20</v>
      </c>
      <c r="G2367" s="3" t="s">
        <v>899</v>
      </c>
      <c r="H2367" s="3" t="s">
        <v>43</v>
      </c>
      <c r="I2367" s="3" t="s">
        <v>21</v>
      </c>
      <c r="J2367" s="3" t="s">
        <v>201</v>
      </c>
      <c r="K2367" s="3" t="s">
        <v>1898</v>
      </c>
      <c r="L2367" s="4">
        <v>34208</v>
      </c>
      <c r="M2367" s="4">
        <v>34.21</v>
      </c>
      <c r="N2367" s="4">
        <v>651000</v>
      </c>
      <c r="O2367">
        <f t="shared" si="604"/>
        <v>19.030636108512628</v>
      </c>
      <c r="P2367" t="s">
        <v>1916</v>
      </c>
      <c r="Q2367" t="str">
        <f>VLOOKUP(P2367,[1]Sheet1!$A$1:$C$40,2,FALSE)</f>
        <v>Not Identified</v>
      </c>
      <c r="R2367" t="str">
        <f>VLOOKUP(P2367,[1]Sheet1!$A$1:$C$40,3,FALSE)</f>
        <v>Insecticide</v>
      </c>
    </row>
    <row r="2368" spans="1:18" ht="22" customHeight="1" x14ac:dyDescent="0.3">
      <c r="A2368" s="5">
        <v>42027</v>
      </c>
      <c r="B2368" s="12" t="str">
        <f t="shared" si="600"/>
        <v>January, 2015</v>
      </c>
      <c r="C2368" s="12" t="str">
        <f t="shared" si="601"/>
        <v>January, 2015´</v>
      </c>
      <c r="D2368" s="6" t="s">
        <v>37</v>
      </c>
      <c r="E2368" s="13" t="s">
        <v>1942</v>
      </c>
      <c r="F2368" s="6" t="s">
        <v>20</v>
      </c>
      <c r="G2368" s="6" t="s">
        <v>42</v>
      </c>
      <c r="H2368" s="6" t="s">
        <v>104</v>
      </c>
      <c r="I2368" s="6" t="s">
        <v>21</v>
      </c>
      <c r="J2368" s="6" t="s">
        <v>165</v>
      </c>
      <c r="K2368" s="6" t="s">
        <v>1899</v>
      </c>
      <c r="L2368" s="7">
        <v>39520</v>
      </c>
      <c r="M2368" s="7">
        <v>39.520000000000003</v>
      </c>
      <c r="N2368" s="7">
        <v>402000</v>
      </c>
      <c r="O2368">
        <f t="shared" si="604"/>
        <v>10.172064777327936</v>
      </c>
      <c r="P2368" t="str">
        <f t="shared" ref="P2368" si="610">IF(ISNUMBER(SEARCH("FLUAZINAN",K2368)),"Fluazinan",IF(ISNUMBER(SEARCH("CYPERMETHRIN",K2368)),"Cypermethrin",IF(ISNUMBER(SEARCH("IMAZETAPIR",K2368)),"Imazetapyr",IF(ISNUMBER(SEARCH("FIPRONIL",K2368)),"Fipronil","FIX IT"))))</f>
        <v>Cypermethrin</v>
      </c>
      <c r="Q2368" t="str">
        <f>VLOOKUP(P2368,[1]Sheet1!$A$1:$C$40,2,FALSE)</f>
        <v>Not Identified</v>
      </c>
      <c r="R2368" t="str">
        <f>VLOOKUP(P2368,[1]Sheet1!$A$1:$C$40,3,FALSE)</f>
        <v>Insecticide</v>
      </c>
    </row>
    <row r="2369" spans="1:18" ht="22" customHeight="1" x14ac:dyDescent="0.3">
      <c r="A2369" s="2">
        <v>42021</v>
      </c>
      <c r="B2369" s="12" t="str">
        <f t="shared" si="600"/>
        <v>January, 2015</v>
      </c>
      <c r="C2369" s="12" t="str">
        <f t="shared" si="601"/>
        <v>January, 2015´</v>
      </c>
      <c r="D2369" s="3" t="s">
        <v>37</v>
      </c>
      <c r="E2369" s="9" t="s">
        <v>1942</v>
      </c>
      <c r="F2369" s="3" t="s">
        <v>20</v>
      </c>
      <c r="G2369" s="3" t="s">
        <v>899</v>
      </c>
      <c r="H2369" s="3" t="s">
        <v>43</v>
      </c>
      <c r="I2369" s="3" t="s">
        <v>21</v>
      </c>
      <c r="J2369" s="3" t="s">
        <v>201</v>
      </c>
      <c r="K2369" s="3" t="s">
        <v>1900</v>
      </c>
      <c r="L2369" s="4">
        <v>33920</v>
      </c>
      <c r="M2369" s="4">
        <v>33.92</v>
      </c>
      <c r="N2369" s="4">
        <v>645000</v>
      </c>
      <c r="O2369">
        <f t="shared" si="604"/>
        <v>19.015330188679247</v>
      </c>
      <c r="P2369" t="s">
        <v>1916</v>
      </c>
      <c r="Q2369" t="str">
        <f>VLOOKUP(P2369,[1]Sheet1!$A$1:$C$40,2,FALSE)</f>
        <v>Not Identified</v>
      </c>
      <c r="R2369" t="str">
        <f>VLOOKUP(P2369,[1]Sheet1!$A$1:$C$40,3,FALSE)</f>
        <v>Insecticide</v>
      </c>
    </row>
    <row r="2370" spans="1:18" ht="22" customHeight="1" x14ac:dyDescent="0.3">
      <c r="A2370" s="5">
        <v>42021</v>
      </c>
      <c r="B2370" s="12" t="str">
        <f t="shared" si="600"/>
        <v>January, 2015</v>
      </c>
      <c r="C2370" s="12" t="str">
        <f t="shared" si="601"/>
        <v>January, 2015´</v>
      </c>
      <c r="D2370" s="6" t="s">
        <v>37</v>
      </c>
      <c r="E2370" s="13" t="s">
        <v>1942</v>
      </c>
      <c r="F2370" s="6" t="s">
        <v>20</v>
      </c>
      <c r="G2370" s="6" t="s">
        <v>899</v>
      </c>
      <c r="H2370" s="6" t="s">
        <v>43</v>
      </c>
      <c r="I2370" s="6" t="s">
        <v>21</v>
      </c>
      <c r="J2370" s="6" t="s">
        <v>201</v>
      </c>
      <c r="K2370" s="6" t="s">
        <v>1901</v>
      </c>
      <c r="L2370" s="7">
        <v>17648</v>
      </c>
      <c r="M2370" s="7">
        <v>17.649999999999999</v>
      </c>
      <c r="N2370" s="7">
        <v>336000</v>
      </c>
      <c r="O2370">
        <f t="shared" si="604"/>
        <v>19.038984587488667</v>
      </c>
      <c r="P2370" t="s">
        <v>1916</v>
      </c>
      <c r="Q2370" t="str">
        <f>VLOOKUP(P2370,[1]Sheet1!$A$1:$C$40,2,FALSE)</f>
        <v>Not Identified</v>
      </c>
      <c r="R2370" t="str">
        <f>VLOOKUP(P2370,[1]Sheet1!$A$1:$C$40,3,FALSE)</f>
        <v>Insecticide</v>
      </c>
    </row>
    <row r="2371" spans="1:18" ht="22" customHeight="1" x14ac:dyDescent="0.3">
      <c r="A2371" s="2">
        <v>42021</v>
      </c>
      <c r="B2371" s="12" t="str">
        <f t="shared" ref="B2371:B2379" si="611">TEXT(A2371,"MMMM, YYYY")</f>
        <v>January, 2015</v>
      </c>
      <c r="C2371" s="12" t="str">
        <f t="shared" ref="C2371:C2379" si="612">B2371&amp;"´"</f>
        <v>January, 2015´</v>
      </c>
      <c r="D2371" s="3" t="s">
        <v>37</v>
      </c>
      <c r="E2371" s="9" t="s">
        <v>1942</v>
      </c>
      <c r="F2371" s="3" t="s">
        <v>20</v>
      </c>
      <c r="G2371" s="3" t="s">
        <v>899</v>
      </c>
      <c r="H2371" s="3" t="s">
        <v>43</v>
      </c>
      <c r="I2371" s="3" t="s">
        <v>21</v>
      </c>
      <c r="J2371" s="3" t="s">
        <v>201</v>
      </c>
      <c r="K2371" s="3" t="s">
        <v>1902</v>
      </c>
      <c r="L2371" s="4">
        <v>33920</v>
      </c>
      <c r="M2371" s="4">
        <v>33.92</v>
      </c>
      <c r="N2371" s="4">
        <v>645000</v>
      </c>
      <c r="O2371">
        <f t="shared" si="604"/>
        <v>19.015330188679247</v>
      </c>
      <c r="P2371" t="s">
        <v>1916</v>
      </c>
      <c r="Q2371" t="str">
        <f>VLOOKUP(P2371,[1]Sheet1!$A$1:$C$40,2,FALSE)</f>
        <v>Not Identified</v>
      </c>
      <c r="R2371" t="str">
        <f>VLOOKUP(P2371,[1]Sheet1!$A$1:$C$40,3,FALSE)</f>
        <v>Insecticide</v>
      </c>
    </row>
    <row r="2372" spans="1:18" ht="22" customHeight="1" x14ac:dyDescent="0.3">
      <c r="A2372" s="5">
        <v>42020</v>
      </c>
      <c r="B2372" s="12" t="str">
        <f t="shared" si="611"/>
        <v>January, 2015</v>
      </c>
      <c r="C2372" s="12" t="str">
        <f t="shared" si="612"/>
        <v>January, 2015´</v>
      </c>
      <c r="D2372" s="6" t="s">
        <v>37</v>
      </c>
      <c r="E2372" s="13" t="s">
        <v>1942</v>
      </c>
      <c r="F2372" s="6" t="s">
        <v>20</v>
      </c>
      <c r="G2372" s="6" t="s">
        <v>171</v>
      </c>
      <c r="H2372" s="6" t="s">
        <v>34</v>
      </c>
      <c r="I2372" s="6" t="s">
        <v>21</v>
      </c>
      <c r="J2372" s="6" t="s">
        <v>22</v>
      </c>
      <c r="K2372" s="6" t="s">
        <v>1903</v>
      </c>
      <c r="L2372" s="7">
        <v>61680</v>
      </c>
      <c r="M2372" s="7">
        <v>61.68</v>
      </c>
      <c r="N2372" s="7">
        <v>6532000</v>
      </c>
      <c r="O2372">
        <f t="shared" si="604"/>
        <v>105.90142671854734</v>
      </c>
      <c r="P2372" t="str">
        <f t="shared" si="605"/>
        <v>Picloram</v>
      </c>
      <c r="Q2372" t="str">
        <f>VLOOKUP(P2372,[1]Sheet1!$A$1:$C$40,2,FALSE)</f>
        <v>Not Identified</v>
      </c>
      <c r="R2372" t="str">
        <f>VLOOKUP(P2372,[1]Sheet1!$A$1:$C$40,3,FALSE)</f>
        <v>Herbicide</v>
      </c>
    </row>
    <row r="2373" spans="1:18" ht="22" customHeight="1" x14ac:dyDescent="0.3">
      <c r="A2373" s="2">
        <v>42018</v>
      </c>
      <c r="B2373" s="12" t="str">
        <f t="shared" si="611"/>
        <v>January, 2015</v>
      </c>
      <c r="C2373" s="12" t="str">
        <f t="shared" si="612"/>
        <v>January, 2015´</v>
      </c>
      <c r="D2373" s="3" t="s">
        <v>37</v>
      </c>
      <c r="E2373" s="9" t="s">
        <v>1942</v>
      </c>
      <c r="F2373" s="3" t="s">
        <v>20</v>
      </c>
      <c r="G2373" s="3" t="s">
        <v>1655</v>
      </c>
      <c r="H2373" s="3" t="s">
        <v>243</v>
      </c>
      <c r="I2373" s="3" t="s">
        <v>21</v>
      </c>
      <c r="J2373" s="3" t="s">
        <v>326</v>
      </c>
      <c r="K2373" s="3" t="s">
        <v>1904</v>
      </c>
      <c r="L2373" s="4">
        <v>2221</v>
      </c>
      <c r="M2373" s="4">
        <v>2.2200000000000002</v>
      </c>
      <c r="N2373" s="4">
        <v>25600</v>
      </c>
      <c r="O2373">
        <f t="shared" si="604"/>
        <v>11.526339486717696</v>
      </c>
      <c r="P2373" t="str">
        <f t="shared" ref="P2373" si="613">IF(ISNUMBER(SEARCH("XYLENE",K2373)),"Xylene",IF(ISNUMBER(SEARCH("PARAQUAT",K2373)),"Paraquat",IF(ISNUMBER(SEARCH("LUFENURON",K2373)),"Lufenuron",IF(ISNUMBER(SEARCH("CLETHODIM",K2373)),"Clethodim",IF(ISNUMBER(SEARCH("ABAMECTIN",K2373)),"Abamectin")))))</f>
        <v>Abamectin</v>
      </c>
      <c r="Q2373" t="str">
        <f>VLOOKUP(P2373,[1]Sheet1!$A$1:$C$40,2,FALSE)</f>
        <v>Not Identified</v>
      </c>
      <c r="R2373" t="str">
        <f>VLOOKUP(P2373,[1]Sheet1!$A$1:$C$40,3,FALSE)</f>
        <v>Insecticide</v>
      </c>
    </row>
    <row r="2374" spans="1:18" ht="22" customHeight="1" x14ac:dyDescent="0.3">
      <c r="A2374" s="5">
        <v>42016</v>
      </c>
      <c r="B2374" s="12" t="str">
        <f t="shared" si="611"/>
        <v>January, 2015</v>
      </c>
      <c r="C2374" s="12" t="str">
        <f t="shared" si="612"/>
        <v>January, 2015´</v>
      </c>
      <c r="D2374" s="6" t="s">
        <v>37</v>
      </c>
      <c r="E2374" s="13" t="s">
        <v>1942</v>
      </c>
      <c r="F2374" s="6" t="s">
        <v>20</v>
      </c>
      <c r="G2374" s="6" t="s">
        <v>42</v>
      </c>
      <c r="H2374" s="6" t="s">
        <v>43</v>
      </c>
      <c r="I2374" s="6" t="s">
        <v>21</v>
      </c>
      <c r="J2374" s="6" t="s">
        <v>702</v>
      </c>
      <c r="K2374" s="6" t="s">
        <v>1905</v>
      </c>
      <c r="L2374" s="7">
        <v>17570</v>
      </c>
      <c r="M2374" s="7">
        <v>17.57</v>
      </c>
      <c r="N2374" s="7">
        <v>644000</v>
      </c>
      <c r="O2374">
        <f t="shared" si="604"/>
        <v>36.65338645418327</v>
      </c>
      <c r="P2374" s="11" t="s">
        <v>1925</v>
      </c>
      <c r="Q2374" t="str">
        <f>VLOOKUP(P2374,[1]Sheet1!$A$1:$C$40,2,FALSE)</f>
        <v>Not Identified</v>
      </c>
      <c r="R2374" t="str">
        <f>VLOOKUP(P2374,[1]Sheet1!$A$1:$C$40,3,FALSE)</f>
        <v>Insecticide</v>
      </c>
    </row>
    <row r="2375" spans="1:18" ht="22" customHeight="1" x14ac:dyDescent="0.3">
      <c r="A2375" s="2">
        <v>42013</v>
      </c>
      <c r="B2375" s="12" t="str">
        <f t="shared" si="611"/>
        <v>January, 2015</v>
      </c>
      <c r="C2375" s="12" t="str">
        <f t="shared" si="612"/>
        <v>January, 2015´</v>
      </c>
      <c r="D2375" s="3" t="s">
        <v>37</v>
      </c>
      <c r="E2375" s="9" t="s">
        <v>1942</v>
      </c>
      <c r="F2375" s="3" t="s">
        <v>20</v>
      </c>
      <c r="G2375" s="3" t="s">
        <v>42</v>
      </c>
      <c r="H2375" s="3" t="s">
        <v>104</v>
      </c>
      <c r="I2375" s="3" t="s">
        <v>21</v>
      </c>
      <c r="J2375" s="3" t="s">
        <v>165</v>
      </c>
      <c r="K2375" s="3" t="s">
        <v>1906</v>
      </c>
      <c r="L2375" s="4">
        <v>19760</v>
      </c>
      <c r="M2375" s="4">
        <v>19.760000000000002</v>
      </c>
      <c r="N2375" s="4">
        <v>201000</v>
      </c>
      <c r="O2375">
        <f t="shared" si="604"/>
        <v>10.172064777327936</v>
      </c>
      <c r="P2375" t="str">
        <f t="shared" ref="P2375" si="614">IF(ISNUMBER(SEARCH("FLUAZINAN",K2375)),"Fluazinan",IF(ISNUMBER(SEARCH("CYPERMETHRIN",K2375)),"Cypermethrin",IF(ISNUMBER(SEARCH("IMAZETAPIR",K2375)),"Imazetapyr",IF(ISNUMBER(SEARCH("FIPRONIL",K2375)),"Fipronil","FIX IT"))))</f>
        <v>Cypermethrin</v>
      </c>
      <c r="Q2375" t="str">
        <f>VLOOKUP(P2375,[1]Sheet1!$A$1:$C$40,2,FALSE)</f>
        <v>Not Identified</v>
      </c>
      <c r="R2375" t="str">
        <f>VLOOKUP(P2375,[1]Sheet1!$A$1:$C$40,3,FALSE)</f>
        <v>Insecticide</v>
      </c>
    </row>
    <row r="2376" spans="1:18" ht="22" customHeight="1" x14ac:dyDescent="0.3">
      <c r="A2376" s="5">
        <v>42009</v>
      </c>
      <c r="B2376" s="12" t="str">
        <f t="shared" si="611"/>
        <v>January, 2015</v>
      </c>
      <c r="C2376" s="12" t="str">
        <f t="shared" si="612"/>
        <v>January, 2015´</v>
      </c>
      <c r="D2376" s="6" t="s">
        <v>37</v>
      </c>
      <c r="E2376" s="9" t="s">
        <v>1942</v>
      </c>
      <c r="F2376" s="6" t="s">
        <v>20</v>
      </c>
      <c r="G2376" s="6" t="s">
        <v>1655</v>
      </c>
      <c r="H2376" s="6" t="s">
        <v>14</v>
      </c>
      <c r="I2376" s="6" t="s">
        <v>21</v>
      </c>
      <c r="J2376" s="6" t="s">
        <v>643</v>
      </c>
      <c r="K2376" s="6" t="s">
        <v>1907</v>
      </c>
      <c r="L2376" s="7">
        <v>47376</v>
      </c>
      <c r="M2376" s="7">
        <v>47.38</v>
      </c>
      <c r="N2376" s="7">
        <v>366000</v>
      </c>
      <c r="O2376">
        <f t="shared" si="604"/>
        <v>7.7254305977710231</v>
      </c>
      <c r="P2376" s="11" t="s">
        <v>1926</v>
      </c>
      <c r="Q2376" t="str">
        <f>VLOOKUP(P2376,[1]Sheet1!$A$1:$C$40,2,FALSE)</f>
        <v>Not Identified</v>
      </c>
      <c r="R2376" t="str">
        <f>VLOOKUP(P2376,[1]Sheet1!$A$1:$C$40,3,FALSE)</f>
        <v>Insecticide</v>
      </c>
    </row>
    <row r="2377" spans="1:18" ht="22" customHeight="1" x14ac:dyDescent="0.3">
      <c r="A2377" s="2">
        <v>42009</v>
      </c>
      <c r="B2377" s="12" t="str">
        <f t="shared" si="611"/>
        <v>January, 2015</v>
      </c>
      <c r="C2377" s="12" t="str">
        <f t="shared" si="612"/>
        <v>January, 2015´</v>
      </c>
      <c r="D2377" s="3" t="s">
        <v>37</v>
      </c>
      <c r="E2377" s="13" t="s">
        <v>1942</v>
      </c>
      <c r="F2377" s="3" t="s">
        <v>20</v>
      </c>
      <c r="G2377" s="3" t="s">
        <v>568</v>
      </c>
      <c r="H2377" s="3" t="s">
        <v>14</v>
      </c>
      <c r="I2377" s="3" t="s">
        <v>21</v>
      </c>
      <c r="J2377" s="3" t="s">
        <v>569</v>
      </c>
      <c r="K2377" s="3" t="s">
        <v>1908</v>
      </c>
      <c r="L2377" s="4">
        <v>4344</v>
      </c>
      <c r="M2377" s="4">
        <v>4.34</v>
      </c>
      <c r="N2377" s="4">
        <v>56700</v>
      </c>
      <c r="O2377">
        <f t="shared" si="604"/>
        <v>13.052486187845304</v>
      </c>
      <c r="P2377" s="11" t="s">
        <v>1923</v>
      </c>
      <c r="Q2377" t="str">
        <f>VLOOKUP(P2377,[1]Sheet1!$A$1:$C$40,2,FALSE)</f>
        <v>Not Identified</v>
      </c>
      <c r="R2377" t="str">
        <f>VLOOKUP(P2377,[1]Sheet1!$A$1:$C$40,3,FALSE)</f>
        <v>Herbicide</v>
      </c>
    </row>
    <row r="2378" spans="1:18" ht="22" customHeight="1" x14ac:dyDescent="0.3">
      <c r="A2378" s="5">
        <v>42005</v>
      </c>
      <c r="B2378" s="12" t="str">
        <f t="shared" si="611"/>
        <v>January, 2015</v>
      </c>
      <c r="C2378" s="12" t="str">
        <f t="shared" si="612"/>
        <v>January, 2015´</v>
      </c>
      <c r="D2378" s="6" t="s">
        <v>37</v>
      </c>
      <c r="E2378" s="9" t="s">
        <v>1942</v>
      </c>
      <c r="F2378" s="6" t="s">
        <v>20</v>
      </c>
      <c r="G2378" s="6" t="s">
        <v>171</v>
      </c>
      <c r="H2378" s="6" t="s">
        <v>34</v>
      </c>
      <c r="I2378" s="6" t="s">
        <v>21</v>
      </c>
      <c r="J2378" s="6" t="s">
        <v>22</v>
      </c>
      <c r="K2378" s="6" t="s">
        <v>1909</v>
      </c>
      <c r="L2378" s="7">
        <v>41120</v>
      </c>
      <c r="M2378" s="7">
        <v>41.12</v>
      </c>
      <c r="N2378" s="7">
        <v>4355000</v>
      </c>
      <c r="O2378">
        <f t="shared" si="604"/>
        <v>105.90953307392996</v>
      </c>
      <c r="P2378" t="str">
        <f t="shared" si="605"/>
        <v>Picloram</v>
      </c>
      <c r="Q2378" t="str">
        <f>VLOOKUP(P2378,[1]Sheet1!$A$1:$C$40,2,FALSE)</f>
        <v>Not Identified</v>
      </c>
      <c r="R2378" t="str">
        <f>VLOOKUP(P2378,[1]Sheet1!$A$1:$C$40,3,FALSE)</f>
        <v>Herbicide</v>
      </c>
    </row>
    <row r="2379" spans="1:18" ht="22" customHeight="1" x14ac:dyDescent="0.3">
      <c r="A2379" s="2">
        <v>42005</v>
      </c>
      <c r="B2379" s="12" t="str">
        <f t="shared" si="611"/>
        <v>January, 2015</v>
      </c>
      <c r="C2379" s="12" t="str">
        <f t="shared" si="612"/>
        <v>January, 2015´</v>
      </c>
      <c r="D2379" s="3" t="s">
        <v>37</v>
      </c>
      <c r="E2379" s="9" t="s">
        <v>1942</v>
      </c>
      <c r="F2379" s="3" t="s">
        <v>20</v>
      </c>
      <c r="G2379" s="3" t="s">
        <v>1896</v>
      </c>
      <c r="H2379" s="3" t="s">
        <v>243</v>
      </c>
      <c r="I2379" s="3" t="s">
        <v>21</v>
      </c>
      <c r="J2379" s="3" t="s">
        <v>326</v>
      </c>
      <c r="K2379" s="3" t="s">
        <v>1910</v>
      </c>
      <c r="L2379" s="4">
        <v>2320</v>
      </c>
      <c r="M2379" s="4">
        <v>2.3199999999999998</v>
      </c>
      <c r="N2379" s="4">
        <v>26800</v>
      </c>
      <c r="O2379">
        <f t="shared" si="604"/>
        <v>11.551724137931034</v>
      </c>
      <c r="P2379" t="str">
        <f>IF(ISNUMBER(SEARCH("XYLENE",K2379)),"Xylene",IF(ISNUMBER(SEARCH("PARAQUAT",K2379)),"Paraquat",IF(ISNUMBER(SEARCH("LUFENURON",K2379)),"Lufenuron",IF(ISNUMBER(SEARCH("CLETHODIM",K2379)),"Clethodim",IF(ISNUMBER(SEARCH("ABAMECTIN",K2379)),"Abamectin")))))</f>
        <v>Abamectin</v>
      </c>
      <c r="Q2379" t="str">
        <f>VLOOKUP(P2379,[1]Sheet1!$A$1:$C$40,2,FALSE)</f>
        <v>Not Identified</v>
      </c>
      <c r="R2379" t="str">
        <f>VLOOKUP(P2379,[1]Sheet1!$A$1:$C$40,3,FALSE)</f>
        <v>Insecticide</v>
      </c>
    </row>
    <row r="2380" spans="1:18" x14ac:dyDescent="0.3">
      <c r="E2380" s="13"/>
    </row>
  </sheetData>
  <autoFilter ref="A1:R2379" xr:uid="{85662414-BBC6-4D6D-B875-7C3A88734501}"/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3C779EDFF14C981114D9A5F3EE80" ma:contentTypeVersion="6" ma:contentTypeDescription="Create a new document." ma:contentTypeScope="" ma:versionID="5c090cb575d48b4eef17ab7ca54e02a2">
  <xsd:schema xmlns:xsd="http://www.w3.org/2001/XMLSchema" xmlns:xs="http://www.w3.org/2001/XMLSchema" xmlns:p="http://schemas.microsoft.com/office/2006/metadata/properties" xmlns:ns2="0c4a58c3-9354-4a2e-b260-9c9c00838d0a" xmlns:ns3="dc2049d2-cb2e-4d72-9bcd-b2aaa4edb746" targetNamespace="http://schemas.microsoft.com/office/2006/metadata/properties" ma:root="true" ma:fieldsID="258cc51f07667eaa5c186797e37f97f0" ns2:_="" ns3:_="">
    <xsd:import namespace="0c4a58c3-9354-4a2e-b260-9c9c00838d0a"/>
    <xsd:import namespace="dc2049d2-cb2e-4d72-9bcd-b2aaa4edb7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a58c3-9354-4a2e-b260-9c9c00838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049d2-cb2e-4d72-9bcd-b2aaa4edb7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C44AD-9038-4E1B-AF3B-9712DF711F6B}"/>
</file>

<file path=customXml/itemProps2.xml><?xml version="1.0" encoding="utf-8"?>
<ds:datastoreItem xmlns:ds="http://schemas.openxmlformats.org/officeDocument/2006/customXml" ds:itemID="{426094E6-DA39-4CC6-BE25-BB0285569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896DF-581A-4B5C-97AD-9886F402D9EC}">
  <ds:schemaRefs>
    <ds:schemaRef ds:uri="dd7e8ce6-c2c9-4a4d-adf1-189530bfb16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63ece67b-9be8-4e85-bfe7-87bc0829ba5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 NUFARM</vt:lpstr>
      <vt:lpstr>Sheet2</vt:lpstr>
      <vt:lpstr>FOB PRICE NUFARM</vt:lpstr>
      <vt:lpstr>volumes NUFARM</vt:lpstr>
      <vt:lpstr>power B.I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Barreto, Caique - Contractor</dc:creator>
  <cp:lastModifiedBy>Barreto, Caique - Contractor</cp:lastModifiedBy>
  <dcterms:created xsi:type="dcterms:W3CDTF">2020-09-10T16:22:44Z</dcterms:created>
  <dcterms:modified xsi:type="dcterms:W3CDTF">2020-10-01T14:08:30Z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2020-09-09T22:23:27Z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0x0101002AA83C779EDFF14C981114D9A5F3EE80</vt:lpwstr>
  </property>
</Properties>
</file>