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DA8\Projects\budget_lookups-CaitlinC91\"/>
    </mc:Choice>
  </mc:AlternateContent>
  <xr:revisionPtr revIDLastSave="0" documentId="13_ncr:1_{B4AA99BA-9AB5-44F6-9644-A7A2050FFC3F}" xr6:coauthVersionLast="47" xr6:coauthVersionMax="47" xr10:uidLastSave="{00000000-0000-0000-0000-000000000000}"/>
  <bookViews>
    <workbookView xWindow="1905" yWindow="135" windowWidth="25695" windowHeight="1458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1" l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M59" i="1"/>
  <c r="L59" i="1"/>
  <c r="D70" i="1"/>
  <c r="D69" i="1"/>
  <c r="C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C86" i="1"/>
  <c r="B86" i="1"/>
  <c r="C85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D66" i="1"/>
  <c r="D67" i="1"/>
  <c r="D68" i="1"/>
  <c r="D65" i="1"/>
  <c r="C66" i="1"/>
  <c r="C67" i="1"/>
  <c r="C68" i="1"/>
  <c r="C69" i="1"/>
  <c r="C65" i="1"/>
  <c r="B66" i="1"/>
  <c r="B67" i="1"/>
  <c r="B68" i="1"/>
  <c r="B69" i="1"/>
  <c r="B70" i="1"/>
  <c r="B57" i="1"/>
  <c r="B58" i="1"/>
  <c r="B59" i="1"/>
  <c r="B60" i="1"/>
  <c r="B61" i="1"/>
  <c r="B56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O4" i="1"/>
  <c r="O10" i="1"/>
  <c r="O16" i="1"/>
  <c r="O20" i="1"/>
  <c r="O26" i="1"/>
  <c r="O32" i="1"/>
  <c r="O36" i="1"/>
  <c r="O42" i="1"/>
  <c r="O48" i="1"/>
  <c r="O52" i="1"/>
  <c r="J7" i="1"/>
  <c r="J13" i="1"/>
  <c r="J17" i="1"/>
  <c r="J23" i="1"/>
  <c r="J29" i="1"/>
  <c r="J33" i="1"/>
  <c r="J39" i="1"/>
  <c r="J45" i="1"/>
  <c r="J49" i="1"/>
  <c r="E4" i="1"/>
  <c r="E10" i="1"/>
  <c r="E14" i="1"/>
  <c r="E20" i="1"/>
  <c r="E26" i="1"/>
  <c r="E30" i="1"/>
  <c r="E36" i="1"/>
  <c r="E42" i="1"/>
  <c r="E46" i="1"/>
  <c r="E52" i="1"/>
  <c r="N3" i="1"/>
  <c r="O3" i="1" s="1"/>
  <c r="P3" i="1" s="1"/>
  <c r="N4" i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N17" i="1"/>
  <c r="O17" i="1" s="1"/>
  <c r="N18" i="1"/>
  <c r="O18" i="1" s="1"/>
  <c r="N19" i="1"/>
  <c r="O19" i="1" s="1"/>
  <c r="P19" i="1" s="1"/>
  <c r="N20" i="1"/>
  <c r="N21" i="1"/>
  <c r="O21" i="1" s="1"/>
  <c r="N22" i="1"/>
  <c r="O22" i="1" s="1"/>
  <c r="N23" i="1"/>
  <c r="O23" i="1" s="1"/>
  <c r="N24" i="1"/>
  <c r="O24" i="1" s="1"/>
  <c r="N25" i="1"/>
  <c r="O25" i="1" s="1"/>
  <c r="N26" i="1"/>
  <c r="N27" i="1"/>
  <c r="O27" i="1" s="1"/>
  <c r="N28" i="1"/>
  <c r="O28" i="1" s="1"/>
  <c r="N29" i="1"/>
  <c r="O29" i="1" s="1"/>
  <c r="N30" i="1"/>
  <c r="O30" i="1" s="1"/>
  <c r="N31" i="1"/>
  <c r="O31" i="1" s="1"/>
  <c r="N32" i="1"/>
  <c r="N33" i="1"/>
  <c r="O33" i="1" s="1"/>
  <c r="N34" i="1"/>
  <c r="O34" i="1" s="1"/>
  <c r="N35" i="1"/>
  <c r="O35" i="1" s="1"/>
  <c r="P35" i="1" s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N43" i="1"/>
  <c r="O43" i="1" s="1"/>
  <c r="N44" i="1"/>
  <c r="O44" i="1" s="1"/>
  <c r="N45" i="1"/>
  <c r="O45" i="1" s="1"/>
  <c r="N46" i="1"/>
  <c r="O46" i="1" s="1"/>
  <c r="N47" i="1"/>
  <c r="O47" i="1" s="1"/>
  <c r="N48" i="1"/>
  <c r="N49" i="1"/>
  <c r="O49" i="1" s="1"/>
  <c r="N50" i="1"/>
  <c r="O50" i="1" s="1"/>
  <c r="N51" i="1"/>
  <c r="O51" i="1" s="1"/>
  <c r="P51" i="1" s="1"/>
  <c r="N52" i="1"/>
  <c r="N2" i="1"/>
  <c r="O2" i="1" s="1"/>
  <c r="I3" i="1"/>
  <c r="J3" i="1" s="1"/>
  <c r="I4" i="1"/>
  <c r="J4" i="1" s="1"/>
  <c r="I5" i="1"/>
  <c r="J5" i="1" s="1"/>
  <c r="I6" i="1"/>
  <c r="J6" i="1" s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2" i="1"/>
  <c r="J2" i="1" s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F13" i="1" s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F29" i="1" s="1"/>
  <c r="D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F45" i="1" s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D2" i="1"/>
  <c r="E2" i="1" s="1"/>
  <c r="P18" i="1" l="1"/>
  <c r="F52" i="1"/>
  <c r="F43" i="1"/>
  <c r="F11" i="1"/>
  <c r="P49" i="1"/>
  <c r="F46" i="1"/>
  <c r="F27" i="1"/>
  <c r="P33" i="1"/>
  <c r="P17" i="1"/>
  <c r="F28" i="1"/>
  <c r="P47" i="1"/>
  <c r="P31" i="1"/>
  <c r="P15" i="1"/>
  <c r="F36" i="1"/>
  <c r="P52" i="1"/>
  <c r="P46" i="1"/>
  <c r="P30" i="1"/>
  <c r="P14" i="1"/>
  <c r="F30" i="1"/>
  <c r="P48" i="1"/>
  <c r="P50" i="1"/>
  <c r="F23" i="1"/>
  <c r="P45" i="1"/>
  <c r="P29" i="1"/>
  <c r="P13" i="1"/>
  <c r="P42" i="1"/>
  <c r="F22" i="1"/>
  <c r="P44" i="1"/>
  <c r="P28" i="1"/>
  <c r="P12" i="1"/>
  <c r="F20" i="1"/>
  <c r="P36" i="1"/>
  <c r="F39" i="1"/>
  <c r="F37" i="1"/>
  <c r="F5" i="1"/>
  <c r="P11" i="1"/>
  <c r="P32" i="1"/>
  <c r="F44" i="1"/>
  <c r="F8" i="1"/>
  <c r="F6" i="1"/>
  <c r="F2" i="1"/>
  <c r="F10" i="1"/>
  <c r="F26" i="1"/>
  <c r="F42" i="1"/>
  <c r="F21" i="1"/>
  <c r="P43" i="1"/>
  <c r="P27" i="1"/>
  <c r="F14" i="1"/>
  <c r="P26" i="1"/>
  <c r="F25" i="1"/>
  <c r="F51" i="1"/>
  <c r="F3" i="1"/>
  <c r="P41" i="1"/>
  <c r="P25" i="1"/>
  <c r="P9" i="1"/>
  <c r="F4" i="1"/>
  <c r="P20" i="1"/>
  <c r="P34" i="1"/>
  <c r="F24" i="1"/>
  <c r="F19" i="1"/>
  <c r="F50" i="1"/>
  <c r="F34" i="1"/>
  <c r="F18" i="1"/>
  <c r="P40" i="1"/>
  <c r="P24" i="1"/>
  <c r="P8" i="1"/>
  <c r="P16" i="1"/>
  <c r="F12" i="1"/>
  <c r="F41" i="1"/>
  <c r="F7" i="1"/>
  <c r="F49" i="1"/>
  <c r="F33" i="1"/>
  <c r="F17" i="1"/>
  <c r="P39" i="1"/>
  <c r="P23" i="1"/>
  <c r="P7" i="1"/>
  <c r="P10" i="1"/>
  <c r="F40" i="1"/>
  <c r="F38" i="1"/>
  <c r="F32" i="1"/>
  <c r="F16" i="1"/>
  <c r="P38" i="1"/>
  <c r="P22" i="1"/>
  <c r="P6" i="1"/>
  <c r="P4" i="1"/>
  <c r="F9" i="1"/>
  <c r="F35" i="1"/>
  <c r="F48" i="1"/>
  <c r="F47" i="1"/>
  <c r="F31" i="1"/>
  <c r="F15" i="1"/>
  <c r="P2" i="1"/>
  <c r="P37" i="1"/>
  <c r="P21" i="1"/>
  <c r="P5" i="1"/>
</calcChain>
</file>

<file path=xl/sharedStrings.xml><?xml version="1.0" encoding="utf-8"?>
<sst xmlns="http://schemas.openxmlformats.org/spreadsheetml/2006/main" count="161" uniqueCount="91">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</sst>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rgb="FF000000"/>
      <name val="Calibri"/>
      <family val="2"/>
    </font>
    <font>
      <sz val="12"/>
      <color rgb="FF24292F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  <xf numFmtId="0" fontId="0" fillId="35" borderId="10" xfId="0" applyFill="1" applyBorder="1"/>
    <xf numFmtId="0" fontId="16" fillId="35" borderId="10" xfId="0" applyFont="1" applyFill="1" applyBorder="1"/>
    <xf numFmtId="0" fontId="0" fillId="0" borderId="10" xfId="0" applyBorder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spent vs Dept.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metro_budget!$B$81:$B$83</c:f>
              <c:strCache>
                <c:ptCount val="3"/>
                <c:pt idx="0">
                  <c:v>Question 6</c:v>
                </c:pt>
                <c:pt idx="1">
                  <c:v>Department</c:v>
                </c:pt>
                <c:pt idx="2">
                  <c:v>Budget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1382900</c:v>
                </c:pt>
                <c:pt idx="1">
                  <c:v>1545700</c:v>
                </c:pt>
                <c:pt idx="2">
                  <c:v>1525900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2-42D9-99FE-39998C5663A2}"/>
            </c:ext>
          </c:extLst>
        </c:ser>
        <c:ser>
          <c:idx val="1"/>
          <c:order val="1"/>
          <c:tx>
            <c:strRef>
              <c:f>metro_budget!$C$81:$C$83</c:f>
              <c:strCache>
                <c:ptCount val="3"/>
                <c:pt idx="0">
                  <c:v>Question 6</c:v>
                </c:pt>
                <c:pt idx="1">
                  <c:v>Department</c:v>
                </c:pt>
                <c:pt idx="2">
                  <c:v>Actual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1250442.02</c:v>
                </c:pt>
                <c:pt idx="1">
                  <c:v>1281335.23</c:v>
                </c:pt>
                <c:pt idx="2">
                  <c:v>1393285.06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2-42D9-99FE-39998C5663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09884559"/>
        <c:axId val="1409886223"/>
      </c:barChart>
      <c:catAx>
        <c:axId val="140988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86223"/>
        <c:crosses val="autoZero"/>
        <c:auto val="1"/>
        <c:lblAlgn val="ctr"/>
        <c:lblOffset val="100"/>
        <c:noMultiLvlLbl val="0"/>
      </c:catAx>
      <c:valAx>
        <c:axId val="140988622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crossAx val="140988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71</xdr:row>
      <xdr:rowOff>185737</xdr:rowOff>
    </xdr:from>
    <xdr:to>
      <xdr:col>7</xdr:col>
      <xdr:colOff>1543050</xdr:colOff>
      <xdr:row>86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835DA-C350-C113-B34A-7629F0896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5" workbookViewId="0">
      <selection activeCell="M71" sqref="M71"/>
    </sheetView>
  </sheetViews>
  <sheetFormatPr defaultRowHeight="15" x14ac:dyDescent="0.25"/>
  <cols>
    <col min="1" max="1" width="32.28515625" bestFit="1" customWidth="1"/>
    <col min="2" max="3" width="26.28515625" bestFit="1" customWidth="1"/>
    <col min="4" max="4" width="12.7109375" bestFit="1" customWidth="1"/>
    <col min="5" max="5" width="12.85546875" bestFit="1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_xlfn.RANK.EQ(O2,O:O,1)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_xlfn.RANK.EQ(O3,O:O,1)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VLOOKUP(A56,A2:D52,4, FALSE)</f>
        <v>-36209.630000000005</v>
      </c>
      <c r="C56">
        <f>VLOOKUP(A56,A2:I52,9,FALSE)</f>
        <v>-27292.159999999974</v>
      </c>
      <c r="D56">
        <f>VLOOKUP(A56,A2:N52,14, FALSE)</f>
        <v>-9181.0800000000163</v>
      </c>
    </row>
    <row r="57" spans="1:16" x14ac:dyDescent="0.25">
      <c r="A57" t="s">
        <v>25</v>
      </c>
      <c r="B57">
        <f t="shared" ref="B57:B61" si="9">VLOOKUP(A57,A3:D53,4, FALSE)</f>
        <v>0</v>
      </c>
      <c r="C57">
        <f t="shared" ref="C57:C61" si="10">VLOOKUP(A57,A3:I53,9,FALSE)</f>
        <v>0</v>
      </c>
      <c r="D57">
        <f t="shared" ref="D57:D61" si="11">VLOOKUP(A57,A3:N53,14, FALSE)</f>
        <v>-311228.08999999997</v>
      </c>
      <c r="J57" s="13" t="s">
        <v>90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  <c r="J58" s="9" t="s">
        <v>0</v>
      </c>
      <c r="K58" s="9" t="s">
        <v>3</v>
      </c>
      <c r="L58" s="9" t="s">
        <v>8</v>
      </c>
      <c r="M58" s="9" t="s">
        <v>13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  <c r="J59" t="s">
        <v>24</v>
      </c>
      <c r="K59">
        <f>VLOOKUP($J59,$A$1:$P$52,MATCH(K$58,$A$1:$P$1,0))</f>
        <v>-36209.630000000005</v>
      </c>
      <c r="L59">
        <f>VLOOKUP($J59,$A$1:$P$52,MATCH(L$58,$A$1:$P$1,0))</f>
        <v>-27292.159999999974</v>
      </c>
      <c r="M59">
        <f>VLOOKUP($J59,$A$1:$P$52,MATCH(M$58,$A$1:$P$1,0))</f>
        <v>-9181.0800000000163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  <c r="J60" t="s">
        <v>25</v>
      </c>
      <c r="K60">
        <f t="shared" ref="K60:M64" si="12">VLOOKUP($J60,$A$1:$P$52,MATCH(K$58,$A$1:$P$1,0))</f>
        <v>0</v>
      </c>
      <c r="L60">
        <f t="shared" si="12"/>
        <v>0</v>
      </c>
      <c r="M60">
        <f t="shared" si="12"/>
        <v>-311228.08999999997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  <c r="J61" t="s">
        <v>32</v>
      </c>
      <c r="K61">
        <f t="shared" si="12"/>
        <v>-149396.10000000987</v>
      </c>
      <c r="L61">
        <f t="shared" si="12"/>
        <v>-189254.06000000006</v>
      </c>
      <c r="M61">
        <f t="shared" si="12"/>
        <v>-374962.91000000015</v>
      </c>
    </row>
    <row r="62" spans="1:16" x14ac:dyDescent="0.25">
      <c r="J62" t="s">
        <v>38</v>
      </c>
      <c r="K62">
        <f t="shared" si="12"/>
        <v>-12230.810000000056</v>
      </c>
      <c r="L62">
        <f t="shared" si="12"/>
        <v>-45485.580000000075</v>
      </c>
      <c r="M62">
        <f t="shared" si="12"/>
        <v>-72.879999999888241</v>
      </c>
    </row>
    <row r="63" spans="1:16" x14ac:dyDescent="0.25">
      <c r="A63" s="7" t="s">
        <v>68</v>
      </c>
      <c r="J63" t="s">
        <v>39</v>
      </c>
      <c r="K63">
        <f t="shared" si="12"/>
        <v>-4950.4699999999721</v>
      </c>
      <c r="L63">
        <f t="shared" si="12"/>
        <v>-8005.7900000010268</v>
      </c>
      <c r="M63">
        <f t="shared" si="12"/>
        <v>-1724.9000000000233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  <c r="J64" t="s">
        <v>55</v>
      </c>
      <c r="K64">
        <f t="shared" si="12"/>
        <v>-184239.79000001028</v>
      </c>
      <c r="L64">
        <f t="shared" si="12"/>
        <v>-133456.33000001032</v>
      </c>
      <c r="M64">
        <f t="shared" si="12"/>
        <v>-82077.349999999627</v>
      </c>
    </row>
    <row r="65" spans="1:13" x14ac:dyDescent="0.25">
      <c r="A65" t="s">
        <v>24</v>
      </c>
      <c r="B65">
        <f>_xlfn.XLOOKUP(A65,A2:A52,D2:D52)</f>
        <v>-36209.630000000005</v>
      </c>
      <c r="C65">
        <f>_xlfn.XLOOKUP(A65,A2:A52,I2:I52)</f>
        <v>-27292.159999999974</v>
      </c>
      <c r="D65">
        <f>_xlfn.XLOOKUP(A65,A2:A52,N2:N52)</f>
        <v>-9181.0800000000163</v>
      </c>
    </row>
    <row r="66" spans="1:13" x14ac:dyDescent="0.25">
      <c r="A66" t="s">
        <v>25</v>
      </c>
      <c r="B66">
        <f t="shared" ref="B66:B70" si="13">_xlfn.XLOOKUP(A66,A3:A53,D3:D53)</f>
        <v>0</v>
      </c>
      <c r="C66">
        <f t="shared" ref="C66:C70" si="14">_xlfn.XLOOKUP(A66,A3:A53,I3:I53)</f>
        <v>0</v>
      </c>
      <c r="D66">
        <f t="shared" ref="D66:D70" si="15">_xlfn.XLOOKUP(A66,A3:A53,N3:N53)</f>
        <v>-311228.08999999997</v>
      </c>
      <c r="J66" s="7"/>
    </row>
    <row r="67" spans="1:13" x14ac:dyDescent="0.25">
      <c r="A67" t="s">
        <v>32</v>
      </c>
      <c r="B67">
        <f t="shared" si="13"/>
        <v>-149396.10000000987</v>
      </c>
      <c r="C67">
        <f t="shared" si="14"/>
        <v>-189254.06000000006</v>
      </c>
      <c r="D67">
        <f t="shared" si="15"/>
        <v>-374962.91000000015</v>
      </c>
      <c r="J67" s="10"/>
      <c r="K67" s="10"/>
      <c r="L67" s="10"/>
      <c r="M67" s="10"/>
    </row>
    <row r="68" spans="1:13" x14ac:dyDescent="0.25">
      <c r="A68" t="s">
        <v>38</v>
      </c>
      <c r="B68">
        <f t="shared" si="13"/>
        <v>-12230.810000000056</v>
      </c>
      <c r="C68">
        <f t="shared" si="14"/>
        <v>-45485.580000000075</v>
      </c>
      <c r="D68">
        <f t="shared" si="15"/>
        <v>-72.879999999888241</v>
      </c>
      <c r="J68" s="10"/>
      <c r="K68" s="10"/>
      <c r="L68" s="10"/>
      <c r="M68" s="10"/>
    </row>
    <row r="69" spans="1:13" x14ac:dyDescent="0.25">
      <c r="A69" t="s">
        <v>39</v>
      </c>
      <c r="B69">
        <f t="shared" si="13"/>
        <v>-4950.4699999999721</v>
      </c>
      <c r="C69">
        <f t="shared" si="14"/>
        <v>-8005.7900000010268</v>
      </c>
      <c r="D69">
        <f>_xlfn.XLOOKUP(A69,A2:A52,N2:N52)</f>
        <v>-1724.9000000000233</v>
      </c>
      <c r="J69" s="10"/>
      <c r="K69" s="10"/>
      <c r="L69" s="10"/>
      <c r="M69" s="10"/>
    </row>
    <row r="70" spans="1:13" ht="17.25" x14ac:dyDescent="0.3">
      <c r="A70" t="s">
        <v>55</v>
      </c>
      <c r="B70">
        <f t="shared" si="13"/>
        <v>-184239.79000001028</v>
      </c>
      <c r="C70">
        <f>_xlfn.XLOOKUP(A70,A7:A52,I7:I52)</f>
        <v>-133456.33000001032</v>
      </c>
      <c r="D70">
        <f>_xlfn.XLOOKUP(A70,A2:A52,N2:N52)</f>
        <v>-82077.349999999627</v>
      </c>
      <c r="J70" s="14"/>
      <c r="K70" s="10"/>
      <c r="L70" s="10"/>
      <c r="M70" s="10"/>
    </row>
    <row r="71" spans="1:13" x14ac:dyDescent="0.25">
      <c r="J71" s="10"/>
      <c r="K71" s="10"/>
      <c r="L71" s="10"/>
      <c r="M71" s="10"/>
    </row>
    <row r="72" spans="1:13" x14ac:dyDescent="0.25">
      <c r="A72" s="7" t="s">
        <v>69</v>
      </c>
      <c r="J72" s="10"/>
      <c r="K72" s="10"/>
      <c r="L72" s="10"/>
      <c r="M72" s="10"/>
    </row>
    <row r="73" spans="1:13" x14ac:dyDescent="0.25">
      <c r="A73" s="1" t="s">
        <v>0</v>
      </c>
      <c r="B73" s="1" t="s">
        <v>3</v>
      </c>
      <c r="C73" s="1" t="s">
        <v>8</v>
      </c>
      <c r="D73" s="1" t="s">
        <v>13</v>
      </c>
      <c r="J73" s="10"/>
      <c r="K73" s="10"/>
      <c r="L73" s="10"/>
      <c r="M73" s="10"/>
    </row>
    <row r="74" spans="1:13" x14ac:dyDescent="0.25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  <c r="J74" s="10"/>
      <c r="K74" s="10"/>
      <c r="L74" s="10"/>
      <c r="M74" s="10"/>
    </row>
    <row r="75" spans="1:13" x14ac:dyDescent="0.25">
      <c r="A75" t="s">
        <v>25</v>
      </c>
      <c r="B75">
        <f t="shared" ref="B75:B79" si="16">INDEX(D3:D53,MATCH(A75,A3:A53,0))</f>
        <v>0</v>
      </c>
      <c r="C75">
        <f t="shared" ref="C75:C79" si="17">INDEX(I3:I53,MATCH(A75,A3:A53,0))</f>
        <v>0</v>
      </c>
      <c r="D75">
        <f t="shared" ref="D75:D79" si="18">INDEX(N3:N53,MATCH(A75,A3:A53,0))</f>
        <v>-311228.08999999997</v>
      </c>
      <c r="J75" s="11"/>
      <c r="K75" s="10"/>
      <c r="L75" s="10"/>
      <c r="M75" s="10"/>
    </row>
    <row r="76" spans="1:13" x14ac:dyDescent="0.25">
      <c r="A76" t="s">
        <v>32</v>
      </c>
      <c r="B76">
        <f t="shared" si="16"/>
        <v>-149396.10000000987</v>
      </c>
      <c r="C76">
        <f t="shared" si="17"/>
        <v>-189254.06000000006</v>
      </c>
      <c r="D76">
        <f t="shared" si="18"/>
        <v>-374962.91000000015</v>
      </c>
      <c r="J76" s="10"/>
      <c r="K76" s="10"/>
      <c r="L76" s="10"/>
      <c r="M76" s="10"/>
    </row>
    <row r="77" spans="1:13" x14ac:dyDescent="0.25">
      <c r="A77" t="s">
        <v>38</v>
      </c>
      <c r="B77">
        <f t="shared" si="16"/>
        <v>-12230.810000000056</v>
      </c>
      <c r="C77">
        <f t="shared" si="17"/>
        <v>-45485.580000000075</v>
      </c>
      <c r="D77">
        <f t="shared" si="18"/>
        <v>-72.879999999888241</v>
      </c>
      <c r="J77" s="12"/>
      <c r="K77" s="12"/>
      <c r="L77" s="12"/>
      <c r="M77" s="12"/>
    </row>
    <row r="78" spans="1:13" x14ac:dyDescent="0.25">
      <c r="A78" t="s">
        <v>39</v>
      </c>
      <c r="B78">
        <f t="shared" si="16"/>
        <v>-4950.4699999999721</v>
      </c>
      <c r="C78">
        <f t="shared" si="17"/>
        <v>-8005.7900000010268</v>
      </c>
      <c r="D78">
        <f>INDEX(N6:N55,MATCH(A78,A6:A56,0))</f>
        <v>-1724.9000000000233</v>
      </c>
    </row>
    <row r="79" spans="1:13" x14ac:dyDescent="0.25">
      <c r="A79" t="s">
        <v>55</v>
      </c>
      <c r="B79">
        <f t="shared" si="16"/>
        <v>-184239.79000001028</v>
      </c>
      <c r="C79">
        <f>INDEX(I7:I56,MATCH(A79,A7:A57,0))</f>
        <v>-133456.33000001032</v>
      </c>
      <c r="D79">
        <f>INDEX(N7:N55,MATCH(A79,A7:A57,0))</f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A83" t="s">
        <v>42</v>
      </c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INDEX(B$2:B$52,MATCH($A$83,$A$2:$A$52,0))</f>
        <v>1382900</v>
      </c>
      <c r="C84" s="6">
        <f>INDEX(C$2:C$52,MATCH($A$83,$A$2:$A$52,0))</f>
        <v>1250442.02</v>
      </c>
    </row>
    <row r="85" spans="1:7" x14ac:dyDescent="0.25">
      <c r="A85" t="s">
        <v>74</v>
      </c>
      <c r="B85" s="6">
        <f>INDEX(G$2:G$52,MATCH($A$83,$A$2:$A$52,0))</f>
        <v>1545700</v>
      </c>
      <c r="C85" s="6">
        <f>INDEX(H$2:H$52,MATCH($A$83,$A$2:$A$52,0))</f>
        <v>1281335.23</v>
      </c>
    </row>
    <row r="86" spans="1:7" x14ac:dyDescent="0.25">
      <c r="A86" t="s">
        <v>75</v>
      </c>
      <c r="B86" s="6">
        <f>INDEX(L$2:L$52,MATCH($A$83,$A$2:$A$52,0))</f>
        <v>1525900</v>
      </c>
      <c r="C86" s="6">
        <f>INDEX(M$2:M$52,MATCH($A$83,$A$2:$A$52,0))</f>
        <v>1393285.06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35" sqref="B35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</cp:lastModifiedBy>
  <cp:revision/>
  <dcterms:created xsi:type="dcterms:W3CDTF">2020-02-26T17:00:38Z</dcterms:created>
  <dcterms:modified xsi:type="dcterms:W3CDTF">2023-01-26T02:50:04Z</dcterms:modified>
  <cp:category/>
  <cp:contentStatus/>
</cp:coreProperties>
</file>