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waldrop/Desktop/Dieleman corrected data/"/>
    </mc:Choice>
  </mc:AlternateContent>
  <xr:revisionPtr revIDLastSave="0" documentId="13_ncr:1_{818B85B0-9ED7-D048-8CA0-6F9CFCB64D20}" xr6:coauthVersionLast="47" xr6:coauthVersionMax="47" xr10:uidLastSave="{00000000-0000-0000-0000-000000000000}"/>
  <bookViews>
    <workbookView xWindow="2560" yWindow="500" windowWidth="43440" windowHeight="28300" xr2:uid="{F4D31B66-9224-8748-A656-14A7BF21BC18}"/>
  </bookViews>
  <sheets>
    <sheet name="Sheet1" sheetId="1" r:id="rId1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1" i="1" l="1"/>
  <c r="O56" i="1"/>
  <c r="O57" i="1"/>
  <c r="O58" i="1"/>
  <c r="O59" i="1"/>
  <c r="O60" i="1"/>
  <c r="O62" i="1"/>
  <c r="O63" i="1"/>
  <c r="O64" i="1"/>
  <c r="O66" i="1"/>
  <c r="O67" i="1"/>
  <c r="O68" i="1"/>
  <c r="O69" i="1"/>
  <c r="O70" i="1"/>
  <c r="O71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3" i="1"/>
  <c r="O4" i="1"/>
  <c r="O5" i="1"/>
  <c r="O6" i="1"/>
  <c r="O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72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2" i="1"/>
  <c r="N26" i="1"/>
  <c r="N3" i="1"/>
  <c r="N2" i="1"/>
  <c r="N4" i="1"/>
  <c r="N5" i="1"/>
  <c r="N6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C71" i="1"/>
  <c r="C70" i="1"/>
  <c r="Q69" i="1"/>
  <c r="P69" i="1"/>
  <c r="C69" i="1"/>
  <c r="C68" i="1"/>
  <c r="C67" i="1"/>
  <c r="C66" i="1"/>
  <c r="Q65" i="1"/>
  <c r="P65" i="1"/>
  <c r="C65" i="1"/>
  <c r="C64" i="1"/>
  <c r="C63" i="1"/>
  <c r="C62" i="1"/>
  <c r="Q61" i="1"/>
  <c r="P61" i="1"/>
  <c r="C61" i="1"/>
  <c r="C60" i="1"/>
  <c r="C59" i="1"/>
  <c r="Q58" i="1"/>
  <c r="P58" i="1"/>
  <c r="C58" i="1"/>
  <c r="C57" i="1"/>
  <c r="C56" i="1"/>
  <c r="Q55" i="1"/>
  <c r="P55" i="1"/>
  <c r="C55" i="1"/>
  <c r="C54" i="1"/>
  <c r="C53" i="1"/>
  <c r="C52" i="1"/>
  <c r="C51" i="1"/>
  <c r="Q50" i="1"/>
  <c r="P50" i="1"/>
  <c r="C50" i="1"/>
  <c r="C49" i="1"/>
  <c r="C48" i="1"/>
  <c r="Q47" i="1"/>
  <c r="P47" i="1"/>
  <c r="C47" i="1"/>
  <c r="C46" i="1"/>
  <c r="C45" i="1"/>
  <c r="Q44" i="1"/>
  <c r="P44" i="1"/>
  <c r="C44" i="1"/>
  <c r="C43" i="1"/>
  <c r="C42" i="1"/>
  <c r="Q41" i="1"/>
  <c r="P41" i="1"/>
  <c r="C41" i="1"/>
  <c r="C40" i="1"/>
  <c r="C39" i="1"/>
  <c r="Q38" i="1"/>
  <c r="P38" i="1"/>
  <c r="C38" i="1"/>
  <c r="C37" i="1"/>
  <c r="C36" i="1"/>
  <c r="Q35" i="1"/>
  <c r="P35" i="1"/>
  <c r="C35" i="1"/>
  <c r="C34" i="1"/>
  <c r="C33" i="1"/>
  <c r="Q32" i="1"/>
  <c r="P32" i="1"/>
  <c r="C32" i="1"/>
  <c r="C31" i="1"/>
  <c r="C30" i="1"/>
  <c r="Q29" i="1"/>
  <c r="P29" i="1"/>
  <c r="C29" i="1"/>
  <c r="C28" i="1"/>
  <c r="C27" i="1"/>
  <c r="Q26" i="1"/>
  <c r="P26" i="1"/>
  <c r="C26" i="1"/>
  <c r="C25" i="1"/>
  <c r="C24" i="1"/>
  <c r="Q23" i="1"/>
  <c r="P23" i="1"/>
  <c r="C23" i="1"/>
  <c r="C22" i="1"/>
  <c r="C21" i="1"/>
  <c r="Q20" i="1"/>
  <c r="P20" i="1"/>
  <c r="C20" i="1"/>
  <c r="C19" i="1"/>
  <c r="C18" i="1"/>
  <c r="Q17" i="1"/>
  <c r="P17" i="1"/>
  <c r="C17" i="1"/>
  <c r="C16" i="1"/>
  <c r="C15" i="1"/>
  <c r="Q14" i="1"/>
  <c r="P14" i="1"/>
  <c r="C14" i="1"/>
  <c r="C13" i="1"/>
  <c r="C12" i="1"/>
  <c r="Q11" i="1"/>
  <c r="P11" i="1"/>
  <c r="C11" i="1"/>
  <c r="C10" i="1"/>
  <c r="C9" i="1"/>
  <c r="Q8" i="1"/>
  <c r="P8" i="1"/>
  <c r="C8" i="1"/>
  <c r="L7" i="1"/>
  <c r="C7" i="1"/>
  <c r="L6" i="1"/>
  <c r="C6" i="1"/>
  <c r="Q5" i="1"/>
  <c r="P5" i="1"/>
  <c r="L5" i="1"/>
  <c r="C5" i="1"/>
  <c r="L4" i="1"/>
  <c r="C4" i="1"/>
  <c r="L3" i="1"/>
  <c r="C3" i="1"/>
  <c r="Q2" i="1"/>
  <c r="P2" i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tc={81DA3CA5-AEEE-924E-B472-2D553F4283CA}</author>
  </authors>
  <commentList>
    <comment ref="L24" authorId="0" shapeId="0" xr:uid="{81DA3CA5-AEEE-924E-B472-2D553F4283CA}">
      <text>
        <t>[Threaded comment]
Your version of Excel allows you to read this threaded comment; however, any edits to it will get removed if the file is opened in a newer version of Excel. Learn more: https://go.microsoft.com/fwlink/?linkid=870924
Comment:
    took out and fixed collar because it was taking too long</t>
      </text>
    </comment>
  </commentList>
</comments>
</file>

<file path=xl/sharedStrings.xml><?xml version="1.0" encoding="utf-8"?>
<sst xmlns="http://schemas.openxmlformats.org/spreadsheetml/2006/main" count="346" uniqueCount="120">
  <si>
    <t>Samplilng year</t>
  </si>
  <si>
    <t>sampling date</t>
  </si>
  <si>
    <t>DOY</t>
  </si>
  <si>
    <t>Site Name</t>
  </si>
  <si>
    <t>Treatment</t>
  </si>
  <si>
    <t>Plot number</t>
    <phoneticPr fontId="0" type="noConversion"/>
  </si>
  <si>
    <t>Sample ID</t>
  </si>
  <si>
    <t>CO2 starting concentration (ppm)</t>
  </si>
  <si>
    <t>CO2 ending concentration (ppm)</t>
  </si>
  <si>
    <t>Flux Time start</t>
    <phoneticPr fontId="0" type="noConversion"/>
  </si>
  <si>
    <t>Flux Time end</t>
    <phoneticPr fontId="0" type="noConversion"/>
  </si>
  <si>
    <t>Time (hr:min)</t>
  </si>
  <si>
    <t>Time (mins)</t>
  </si>
  <si>
    <t>flux rate (ppm/min)</t>
  </si>
  <si>
    <t>Ecosystem resp  (gC/m2/d)</t>
  </si>
  <si>
    <t>Mean Soil resp flux (gC/m2/d)</t>
  </si>
  <si>
    <t>SD</t>
  </si>
  <si>
    <t>average afternoon air temp (noon - 5pm) (deg C)</t>
  </si>
  <si>
    <t>average afternoon (noon-5pm) barometric pressure (kpa)</t>
  </si>
  <si>
    <t xml:space="preserve">Chamber volume (m3) </t>
  </si>
  <si>
    <t>Control</t>
    <phoneticPr fontId="0" type="noConversion"/>
  </si>
  <si>
    <t>fen</t>
  </si>
  <si>
    <t>C4</t>
  </si>
  <si>
    <t>C6</t>
  </si>
  <si>
    <t>C1</t>
  </si>
  <si>
    <t>Lowered</t>
    <phoneticPr fontId="0" type="noConversion"/>
  </si>
  <si>
    <t>L5</t>
  </si>
  <si>
    <t>L2</t>
  </si>
  <si>
    <t>L3</t>
  </si>
  <si>
    <t>Beta SW</t>
    <phoneticPr fontId="0" type="noConversion"/>
  </si>
  <si>
    <t>Thermokarst Bog</t>
  </si>
  <si>
    <t>B2</t>
  </si>
  <si>
    <t>B4</t>
  </si>
  <si>
    <t>B5</t>
  </si>
  <si>
    <t>Gamma - MRTs original sites</t>
  </si>
  <si>
    <t>Permafrost Plateau</t>
  </si>
  <si>
    <t>G1</t>
  </si>
  <si>
    <t>Gamma</t>
    <phoneticPr fontId="0" type="noConversion"/>
  </si>
  <si>
    <t>G3</t>
  </si>
  <si>
    <t>G5</t>
  </si>
  <si>
    <t>Control</t>
  </si>
  <si>
    <t>Lowered</t>
  </si>
  <si>
    <t>Beta SW</t>
  </si>
  <si>
    <t>Gamma</t>
  </si>
  <si>
    <t>control</t>
  </si>
  <si>
    <t>lowered</t>
  </si>
  <si>
    <t>beta</t>
  </si>
  <si>
    <t>SW2</t>
  </si>
  <si>
    <t>SW4</t>
  </si>
  <si>
    <t>SW5</t>
  </si>
  <si>
    <t>gamma</t>
  </si>
  <si>
    <t>G4</t>
  </si>
  <si>
    <t>Beta</t>
  </si>
  <si>
    <t>B7</t>
  </si>
  <si>
    <t>b2</t>
  </si>
  <si>
    <t>b5</t>
  </si>
  <si>
    <t>b7</t>
  </si>
  <si>
    <t>alpha</t>
  </si>
  <si>
    <t>Fen</t>
  </si>
  <si>
    <t>c6</t>
  </si>
  <si>
    <t>c1</t>
  </si>
  <si>
    <t>c4</t>
  </si>
  <si>
    <t>l5</t>
  </si>
  <si>
    <t>l3</t>
  </si>
  <si>
    <t>g1</t>
  </si>
  <si>
    <t>g3</t>
  </si>
  <si>
    <t>g4</t>
  </si>
  <si>
    <t>a6</t>
  </si>
  <si>
    <t>a4</t>
  </si>
  <si>
    <t>G6</t>
  </si>
  <si>
    <t>G7</t>
  </si>
  <si>
    <t>AMCH1</t>
  </si>
  <si>
    <t>AMCH2</t>
  </si>
  <si>
    <t>AMCH3</t>
  </si>
  <si>
    <t>AMJA1</t>
  </si>
  <si>
    <t>AMJA2</t>
  </si>
  <si>
    <t>AMJA3</t>
  </si>
  <si>
    <t>AMSA1</t>
  </si>
  <si>
    <t>AMSA2</t>
  </si>
  <si>
    <t>AMSA3</t>
  </si>
  <si>
    <t>AMSD1</t>
  </si>
  <si>
    <t>AMSD2</t>
  </si>
  <si>
    <t>PPC1</t>
  </si>
  <si>
    <t>PPC2</t>
  </si>
  <si>
    <t>PPC3</t>
  </si>
  <si>
    <t>PPC4</t>
  </si>
  <si>
    <t>PPCH1</t>
  </si>
  <si>
    <t>PPCH2</t>
  </si>
  <si>
    <t>PPCH3</t>
  </si>
  <si>
    <t>PPCH4</t>
  </si>
  <si>
    <t>PPJA1</t>
  </si>
  <si>
    <t>PPJA2</t>
  </si>
  <si>
    <t>PPJA3</t>
  </si>
  <si>
    <t>PPJA4</t>
  </si>
  <si>
    <t>PPSA1</t>
  </si>
  <si>
    <t>PPSA2</t>
  </si>
  <si>
    <t>PPSA3</t>
  </si>
  <si>
    <t>PPSA4</t>
  </si>
  <si>
    <t>PPSD1</t>
  </si>
  <si>
    <t>PPSD2</t>
  </si>
  <si>
    <t>PPSD3</t>
  </si>
  <si>
    <t>PPSD4</t>
  </si>
  <si>
    <t>S6</t>
  </si>
  <si>
    <t>G2</t>
  </si>
  <si>
    <t>S3</t>
  </si>
  <si>
    <t>S1</t>
  </si>
  <si>
    <t>S5</t>
  </si>
  <si>
    <t>S4</t>
  </si>
  <si>
    <t>S2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</si>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</sst>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h:mm;@"/>
    <numFmt numFmtId="166" formatCode="yyyy/mm/dd;@"/>
  </numFmts>
  <fonts count="5" x14ac:knownFonts="1">
    <font>
      <sz val="12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sz val="10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0" fillId="0" borderId="0" xfId="0" applyAlignment="1">
      <alignment horizontal="left" wrapText="1"/>
    </xf>
    <xf numFmtId="1" fontId="0" fillId="0" borderId="0" xfId="0" applyNumberFormat="1" applyAlignment="1">
      <alignment horizontal="left" wrapText="1"/>
    </xf>
    <xf numFmtId="0" fontId="1" fillId="0" borderId="0" xfId="0" applyFont="1" applyAlignment="1">
      <alignment horizontal="left" wrapText="1"/>
    </xf>
    <xf numFmtId="2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20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left"/>
    </xf>
    <xf numFmtId="20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3" fillId="0" borderId="0" xfId="0" applyFont="1" applyAlignment="1">
      <alignment horizontal="left" wrapText="1"/>
    </xf>
    <xf numFmtId="2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left"/>
    </xf>
    <xf numFmtId="166" fontId="0" fillId="0" borderId="0" xfId="0" applyNumberFormat="1"/>
    <xf numFmtId="2" fontId="0" fillId="0" borderId="1" xfId="0" applyNumberFormat="1" applyBorder="1" applyAlignment="1">
      <alignment horizontal="left"/>
    </xf>
  </cellXfs>
  <cellStyles count="2">
    <cellStyle name="Normal" xfId="0" builtinId="0"/>
    <cellStyle name="Normal 2" xfId="1" xr:uid="{35A0E155-1E16-6046-B517-1CE73B6684B5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aldrop, Mark P" id="{7ED672E9-1D72-9246-B9C7-29C9A5225664}" userId="S::mwaldrop@usgs.gov::39871850-2f0b-4685-903f-021134b7bc7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24" dT="2022-09-06T18:25:56.73" personId="{7ED672E9-1D72-9246-B9C7-29C9A5225664}" id="{81DA3CA5-AEEE-924E-B472-2D553F4283CA}">
    <text>took out and fixed collar because it was taking too long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6F978-187A-594D-9123-B42BACE3D76C}">
  <dimension ref="A1:T102"/>
  <sheetViews>
    <sheetView tabSelected="1" topLeftCell="B1" workbookViewId="0">
      <selection activeCell="R1" sqref="R1"/>
    </sheetView>
  </sheetViews>
  <sheetFormatPr baseColWidth="10" defaultColWidth="11" defaultRowHeight="16" x14ac:dyDescent="0.2"/>
  <cols>
    <col min="1" max="1" width="12" style="7" customWidth="1"/>
    <col min="2" max="2" width="12.1640625" style="7" customWidth="1"/>
    <col min="3" max="3" width="12" style="8" customWidth="1"/>
    <col min="4" max="4" width="27.33203125" style="7" customWidth="1"/>
    <col min="5" max="5" width="18.33203125" style="7" customWidth="1"/>
    <col min="6" max="6" width="8.1640625" style="7" customWidth="1"/>
    <col min="7" max="7" width="14" style="7" customWidth="1"/>
    <col min="8" max="8" width="15" style="7" customWidth="1"/>
    <col min="9" max="9" width="12.33203125" style="7" bestFit="1" customWidth="1"/>
    <col min="10" max="10" width="14" style="7" bestFit="1" customWidth="1"/>
    <col min="11" max="11" width="17.6640625" style="7" bestFit="1" customWidth="1"/>
    <col min="12" max="12" width="8.33203125" style="9" customWidth="1"/>
    <col min="13" max="13" width="13.83203125" style="9" customWidth="1"/>
    <col min="14" max="14" width="11" style="10" customWidth="1"/>
    <col min="15" max="15" width="16.6640625" style="7" customWidth="1"/>
    <col min="16" max="16" width="18.1640625" style="7" customWidth="1"/>
    <col min="17" max="17" width="15.1640625" style="7" customWidth="1"/>
    <col min="19" max="19" width="13.1640625" customWidth="1"/>
  </cols>
  <sheetData>
    <row r="1" spans="1:20" ht="102" x14ac:dyDescent="0.2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6" t="s">
        <v>15</v>
      </c>
      <c r="Q1" s="6" t="s">
        <v>16</v>
      </c>
      <c r="R1" s="23" t="s">
        <v>17</v>
      </c>
      <c r="S1" s="23" t="s">
        <v>18</v>
      </c>
      <c r="T1" s="24" t="s">
        <v>19</v>
      </c>
    </row>
    <row r="2" spans="1:20" x14ac:dyDescent="0.2">
      <c r="A2" s="7">
        <v>2010</v>
      </c>
      <c r="B2" s="11">
        <v>40343</v>
      </c>
      <c r="C2" s="8">
        <f>B2-DATE(YEAR(B2),1,0)</f>
        <v>165</v>
      </c>
      <c r="D2" s="7" t="s">
        <v>20</v>
      </c>
      <c r="E2" s="11" t="s">
        <v>21</v>
      </c>
      <c r="F2" s="7">
        <v>4</v>
      </c>
      <c r="G2" s="7" t="s">
        <v>22</v>
      </c>
      <c r="H2" s="8">
        <v>410</v>
      </c>
      <c r="I2" s="8">
        <v>795</v>
      </c>
      <c r="J2" s="12">
        <v>1462.0548611111112</v>
      </c>
      <c r="K2" s="12">
        <v>1462.0916666666667</v>
      </c>
      <c r="L2" s="13">
        <f t="shared" ref="L2:L65" si="0">K2-J2</f>
        <v>3.6805555555474712E-2</v>
      </c>
      <c r="M2" s="14">
        <v>53</v>
      </c>
      <c r="N2" s="15">
        <f t="shared" ref="N2:N7" si="1">(I2-H2)/M2</f>
        <v>7.2641509433962268</v>
      </c>
      <c r="O2" s="16">
        <f>(N2*10^-6*101325*T2)/8.314*(273.15+R2)/0.36</f>
        <v>5.0365323404071027</v>
      </c>
      <c r="P2" s="16">
        <f>AVERAGE(O2:O4)</f>
        <v>7.1928504783438285</v>
      </c>
      <c r="Q2" s="16">
        <f>STDEV(O2:O4)</f>
        <v>4.7561498640444126</v>
      </c>
      <c r="R2" s="25">
        <v>19.43</v>
      </c>
      <c r="S2" s="26">
        <v>99.11</v>
      </c>
      <c r="T2" s="26">
        <v>7.0000000000000007E-2</v>
      </c>
    </row>
    <row r="3" spans="1:20" x14ac:dyDescent="0.2">
      <c r="A3" s="7">
        <v>2010</v>
      </c>
      <c r="B3" s="11">
        <v>40343</v>
      </c>
      <c r="C3" s="8">
        <f t="shared" ref="C3:C65" si="2">B3-DATE(YEAR(B3),1,0)</f>
        <v>165</v>
      </c>
      <c r="D3" s="7" t="s">
        <v>20</v>
      </c>
      <c r="E3" s="11" t="s">
        <v>21</v>
      </c>
      <c r="F3" s="7">
        <v>6</v>
      </c>
      <c r="G3" s="7" t="s">
        <v>23</v>
      </c>
      <c r="H3" s="8">
        <v>406</v>
      </c>
      <c r="I3" s="8">
        <v>789</v>
      </c>
      <c r="J3" s="12">
        <v>1462.5208333333333</v>
      </c>
      <c r="K3" s="12">
        <v>1462.5354166666666</v>
      </c>
      <c r="L3" s="13">
        <f t="shared" si="0"/>
        <v>1.4583333333348492E-2</v>
      </c>
      <c r="M3" s="14">
        <v>21</v>
      </c>
      <c r="N3" s="15">
        <f t="shared" si="1"/>
        <v>18.238095238095237</v>
      </c>
      <c r="O3" s="16">
        <f t="shared" ref="O3:O66" si="3">(N3*10^-6*101325*T3)/8.314*(273.15+R3)/0.36</f>
        <v>12.645215829056744</v>
      </c>
      <c r="R3" s="25">
        <v>19.43</v>
      </c>
      <c r="S3" s="26">
        <v>99.11</v>
      </c>
      <c r="T3" s="26">
        <v>7.0000000000000007E-2</v>
      </c>
    </row>
    <row r="4" spans="1:20" x14ac:dyDescent="0.2">
      <c r="A4" s="7">
        <v>2010</v>
      </c>
      <c r="B4" s="11">
        <v>40346</v>
      </c>
      <c r="C4" s="8">
        <f t="shared" si="2"/>
        <v>168</v>
      </c>
      <c r="D4" s="7" t="s">
        <v>20</v>
      </c>
      <c r="E4" s="11" t="s">
        <v>21</v>
      </c>
      <c r="F4" s="7">
        <v>1</v>
      </c>
      <c r="G4" s="7" t="s">
        <v>24</v>
      </c>
      <c r="H4" s="8">
        <v>388</v>
      </c>
      <c r="I4" s="8">
        <v>723</v>
      </c>
      <c r="J4" s="12">
        <v>1462.0638888888889</v>
      </c>
      <c r="K4" s="12">
        <v>1462.1048611111112</v>
      </c>
      <c r="L4" s="13">
        <f t="shared" si="0"/>
        <v>4.0972222222308119E-2</v>
      </c>
      <c r="M4" s="14">
        <v>59</v>
      </c>
      <c r="N4" s="15">
        <f t="shared" si="1"/>
        <v>5.6779661016949152</v>
      </c>
      <c r="O4" s="16">
        <f t="shared" si="3"/>
        <v>3.8968032655676414</v>
      </c>
      <c r="R4" s="26">
        <v>16.46</v>
      </c>
      <c r="S4" s="26">
        <v>99.76</v>
      </c>
      <c r="T4" s="26">
        <v>7.0000000000000007E-2</v>
      </c>
    </row>
    <row r="5" spans="1:20" x14ac:dyDescent="0.2">
      <c r="A5" s="7">
        <v>2010</v>
      </c>
      <c r="B5" s="11">
        <v>40343</v>
      </c>
      <c r="C5" s="8">
        <f t="shared" si="2"/>
        <v>165</v>
      </c>
      <c r="D5" s="7" t="s">
        <v>25</v>
      </c>
      <c r="E5" s="11" t="s">
        <v>21</v>
      </c>
      <c r="F5" s="7">
        <v>5</v>
      </c>
      <c r="G5" s="7" t="s">
        <v>26</v>
      </c>
      <c r="H5" s="8">
        <v>410</v>
      </c>
      <c r="I5" s="8">
        <v>839</v>
      </c>
      <c r="J5" s="12">
        <v>1462.1090277777778</v>
      </c>
      <c r="K5" s="12">
        <v>1462.1465277777777</v>
      </c>
      <c r="L5" s="13">
        <f t="shared" si="0"/>
        <v>3.7499999999909051E-2</v>
      </c>
      <c r="M5" s="14">
        <v>54</v>
      </c>
      <c r="N5" s="15">
        <f t="shared" si="1"/>
        <v>7.9444444444444446</v>
      </c>
      <c r="O5" s="16">
        <f t="shared" si="3"/>
        <v>5.5082075913341182</v>
      </c>
      <c r="P5" s="16">
        <f>AVERAGE(O5:O7)</f>
        <v>4.0638453093298432</v>
      </c>
      <c r="Q5" s="16">
        <f>STDEV(O5:O7)</f>
        <v>1.8234901684681883</v>
      </c>
      <c r="R5" s="25">
        <v>19.43</v>
      </c>
      <c r="S5" s="26">
        <v>99.11</v>
      </c>
      <c r="T5" s="26">
        <v>7.0000000000000007E-2</v>
      </c>
    </row>
    <row r="6" spans="1:20" x14ac:dyDescent="0.2">
      <c r="A6" s="7">
        <v>2010</v>
      </c>
      <c r="B6" s="11">
        <v>40344</v>
      </c>
      <c r="C6" s="8">
        <f t="shared" si="2"/>
        <v>166</v>
      </c>
      <c r="D6" s="7" t="s">
        <v>25</v>
      </c>
      <c r="E6" s="11" t="s">
        <v>21</v>
      </c>
      <c r="F6" s="7">
        <v>2</v>
      </c>
      <c r="G6" s="7" t="s">
        <v>27</v>
      </c>
      <c r="H6" s="8">
        <v>397</v>
      </c>
      <c r="I6" s="8">
        <v>700</v>
      </c>
      <c r="J6" s="12">
        <v>1462.1951388888888</v>
      </c>
      <c r="K6" s="12">
        <v>1462.2263888888888</v>
      </c>
      <c r="L6" s="13">
        <f t="shared" si="0"/>
        <v>3.125E-2</v>
      </c>
      <c r="M6" s="14">
        <v>45</v>
      </c>
      <c r="N6" s="15">
        <f t="shared" si="1"/>
        <v>6.7333333333333334</v>
      </c>
      <c r="O6" s="16">
        <f t="shared" si="3"/>
        <v>4.6684948256622025</v>
      </c>
      <c r="R6" s="25">
        <v>19.43</v>
      </c>
      <c r="S6" s="26">
        <v>99.11</v>
      </c>
      <c r="T6" s="26">
        <v>7.0000000000000007E-2</v>
      </c>
    </row>
    <row r="7" spans="1:20" x14ac:dyDescent="0.2">
      <c r="A7" s="7">
        <v>2010</v>
      </c>
      <c r="B7" s="11">
        <v>40346</v>
      </c>
      <c r="C7" s="8">
        <f t="shared" si="2"/>
        <v>168</v>
      </c>
      <c r="D7" s="7" t="s">
        <v>25</v>
      </c>
      <c r="E7" s="11" t="s">
        <v>21</v>
      </c>
      <c r="F7" s="7">
        <v>3</v>
      </c>
      <c r="G7" s="7" t="s">
        <v>28</v>
      </c>
      <c r="H7" s="8">
        <v>390</v>
      </c>
      <c r="I7" s="8">
        <v>710</v>
      </c>
      <c r="J7" s="12">
        <v>1462.473611111111</v>
      </c>
      <c r="K7" s="12">
        <v>1462.5493055555555</v>
      </c>
      <c r="L7" s="13">
        <f t="shared" si="0"/>
        <v>7.5694444444479814E-2</v>
      </c>
      <c r="M7" s="14">
        <v>109</v>
      </c>
      <c r="N7" s="15">
        <f t="shared" si="1"/>
        <v>2.9357798165137616</v>
      </c>
      <c r="O7" s="16">
        <f t="shared" si="3"/>
        <v>2.0148335109932107</v>
      </c>
      <c r="R7" s="26">
        <v>16.46</v>
      </c>
      <c r="S7" s="26">
        <v>99.76</v>
      </c>
      <c r="T7" s="26">
        <v>7.0000000000000007E-2</v>
      </c>
    </row>
    <row r="8" spans="1:20" x14ac:dyDescent="0.2">
      <c r="A8" s="7">
        <v>2010</v>
      </c>
      <c r="B8" s="11">
        <v>40350</v>
      </c>
      <c r="C8" s="8">
        <f t="shared" si="2"/>
        <v>172</v>
      </c>
      <c r="D8" s="7" t="s">
        <v>29</v>
      </c>
      <c r="E8" s="17" t="s">
        <v>30</v>
      </c>
      <c r="F8" s="7">
        <v>2</v>
      </c>
      <c r="G8" s="7" t="s">
        <v>31</v>
      </c>
      <c r="H8" s="8">
        <v>381</v>
      </c>
      <c r="I8" s="8">
        <v>800</v>
      </c>
      <c r="J8" s="12">
        <v>1462.4437499999999</v>
      </c>
      <c r="K8" s="12">
        <v>1462.4777777777779</v>
      </c>
      <c r="L8" s="18">
        <f>K8-J8</f>
        <v>3.4027777777964729E-2</v>
      </c>
      <c r="M8" s="14">
        <f>L8*1440</f>
        <v>49.00000000026921</v>
      </c>
      <c r="N8" s="15">
        <f>(I8-H8)/M8</f>
        <v>8.5510204081162851</v>
      </c>
      <c r="O8" s="16">
        <f t="shared" si="3"/>
        <v>5.9828757091123466</v>
      </c>
      <c r="P8" s="16">
        <f>AVERAGE(O8:O10)</f>
        <v>7.7851000085396622</v>
      </c>
      <c r="Q8" s="16">
        <f>STDEV(O8:O10)</f>
        <v>2.6751366125125307</v>
      </c>
      <c r="R8" s="26">
        <v>22.1</v>
      </c>
      <c r="S8" s="26">
        <v>99.68</v>
      </c>
      <c r="T8" s="26">
        <v>7.0000000000000007E-2</v>
      </c>
    </row>
    <row r="9" spans="1:20" x14ac:dyDescent="0.2">
      <c r="A9" s="7">
        <v>2010</v>
      </c>
      <c r="B9" s="11">
        <v>40350</v>
      </c>
      <c r="C9" s="8">
        <f t="shared" si="2"/>
        <v>172</v>
      </c>
      <c r="D9" s="7" t="s">
        <v>29</v>
      </c>
      <c r="E9" s="17" t="s">
        <v>30</v>
      </c>
      <c r="F9" s="7">
        <v>4</v>
      </c>
      <c r="G9" s="7" t="s">
        <v>32</v>
      </c>
      <c r="H9" s="8">
        <v>384</v>
      </c>
      <c r="I9" s="8">
        <v>775</v>
      </c>
      <c r="J9" s="12">
        <v>1462.4902777777777</v>
      </c>
      <c r="K9" s="12">
        <v>1462.5194444444444</v>
      </c>
      <c r="L9" s="13">
        <f t="shared" si="0"/>
        <v>2.9166666666696983E-2</v>
      </c>
      <c r="M9" s="14">
        <f t="shared" ref="M9:M71" si="4">L9*1440</f>
        <v>42.000000000043656</v>
      </c>
      <c r="N9" s="15">
        <f t="shared" ref="N9:N71" si="5">(I9-H9)/M9</f>
        <v>9.3095238095141326</v>
      </c>
      <c r="O9" s="16">
        <f t="shared" si="3"/>
        <v>6.5135762990904702</v>
      </c>
      <c r="R9" s="26">
        <v>22.1</v>
      </c>
      <c r="S9" s="26">
        <v>99.68</v>
      </c>
      <c r="T9" s="26">
        <v>7.0000000000000007E-2</v>
      </c>
    </row>
    <row r="10" spans="1:20" x14ac:dyDescent="0.2">
      <c r="A10" s="7">
        <v>2010</v>
      </c>
      <c r="B10" s="11">
        <v>40350</v>
      </c>
      <c r="C10" s="8">
        <f t="shared" si="2"/>
        <v>172</v>
      </c>
      <c r="D10" s="7" t="s">
        <v>29</v>
      </c>
      <c r="E10" s="17" t="s">
        <v>30</v>
      </c>
      <c r="F10" s="7">
        <v>5</v>
      </c>
      <c r="G10" s="7" t="s">
        <v>33</v>
      </c>
      <c r="H10" s="8">
        <v>394</v>
      </c>
      <c r="I10" s="8">
        <v>782</v>
      </c>
      <c r="J10" s="12">
        <v>1462.5326388888889</v>
      </c>
      <c r="K10" s="12">
        <v>1462.55</v>
      </c>
      <c r="L10" s="13">
        <f t="shared" si="0"/>
        <v>1.7361111111085847E-2</v>
      </c>
      <c r="M10" s="14">
        <f t="shared" si="4"/>
        <v>24.99999999996362</v>
      </c>
      <c r="N10" s="15">
        <f t="shared" si="5"/>
        <v>15.520000000022584</v>
      </c>
      <c r="O10" s="16">
        <f t="shared" si="3"/>
        <v>10.85884801741617</v>
      </c>
      <c r="R10" s="26">
        <v>22.1</v>
      </c>
      <c r="S10" s="26">
        <v>99.68</v>
      </c>
      <c r="T10" s="26">
        <v>7.0000000000000007E-2</v>
      </c>
    </row>
    <row r="11" spans="1:20" x14ac:dyDescent="0.2">
      <c r="A11" s="7">
        <v>2010</v>
      </c>
      <c r="B11" s="11">
        <v>40350</v>
      </c>
      <c r="C11" s="8">
        <f t="shared" si="2"/>
        <v>172</v>
      </c>
      <c r="D11" s="7" t="s">
        <v>34</v>
      </c>
      <c r="E11" s="17" t="s">
        <v>35</v>
      </c>
      <c r="F11" s="7">
        <v>1</v>
      </c>
      <c r="G11" s="7" t="s">
        <v>36</v>
      </c>
      <c r="H11" s="8">
        <v>386</v>
      </c>
      <c r="I11" s="8">
        <v>908</v>
      </c>
      <c r="J11" s="12">
        <v>1462.0652777777777</v>
      </c>
      <c r="K11" s="12">
        <v>1462.08125</v>
      </c>
      <c r="L11" s="13">
        <f t="shared" si="0"/>
        <v>1.5972222222217169E-2</v>
      </c>
      <c r="M11" s="14">
        <f t="shared" si="4"/>
        <v>22.999999999992724</v>
      </c>
      <c r="N11" s="15">
        <f t="shared" si="5"/>
        <v>22.695652173920223</v>
      </c>
      <c r="O11" s="16">
        <f t="shared" si="3"/>
        <v>15.879422526571007</v>
      </c>
      <c r="P11" s="16">
        <f>AVERAGE(O11:O13)</f>
        <v>11.660120027640508</v>
      </c>
      <c r="Q11" s="16">
        <f>STDEV(O11:O13)</f>
        <v>3.676746277733757</v>
      </c>
      <c r="R11" s="26">
        <v>22.1</v>
      </c>
      <c r="S11" s="26">
        <v>99.68</v>
      </c>
      <c r="T11" s="26">
        <v>7.0000000000000007E-2</v>
      </c>
    </row>
    <row r="12" spans="1:20" x14ac:dyDescent="0.2">
      <c r="A12" s="7">
        <v>2010</v>
      </c>
      <c r="B12" s="11">
        <v>40350</v>
      </c>
      <c r="C12" s="8">
        <f t="shared" si="2"/>
        <v>172</v>
      </c>
      <c r="D12" s="7" t="s">
        <v>37</v>
      </c>
      <c r="E12" s="17" t="s">
        <v>35</v>
      </c>
      <c r="F12" s="7">
        <v>3</v>
      </c>
      <c r="G12" s="7" t="s">
        <v>38</v>
      </c>
      <c r="H12" s="8">
        <v>410</v>
      </c>
      <c r="I12" s="8">
        <v>837</v>
      </c>
      <c r="J12" s="12">
        <v>1462.09375</v>
      </c>
      <c r="K12" s="12">
        <v>1462.1145833333333</v>
      </c>
      <c r="L12" s="13">
        <f t="shared" si="0"/>
        <v>2.0833333333257542E-2</v>
      </c>
      <c r="M12" s="14">
        <f t="shared" si="4"/>
        <v>29.999999999890861</v>
      </c>
      <c r="N12" s="15">
        <f t="shared" si="5"/>
        <v>14.233333333385113</v>
      </c>
      <c r="O12" s="16">
        <f t="shared" si="3"/>
        <v>9.9586084696022894</v>
      </c>
      <c r="R12" s="26">
        <v>22.1</v>
      </c>
      <c r="S12" s="26">
        <v>99.68</v>
      </c>
      <c r="T12" s="26">
        <v>7.0000000000000007E-2</v>
      </c>
    </row>
    <row r="13" spans="1:20" x14ac:dyDescent="0.2">
      <c r="A13" s="7">
        <v>2010</v>
      </c>
      <c r="B13" s="11">
        <v>40350</v>
      </c>
      <c r="C13" s="8">
        <f t="shared" si="2"/>
        <v>172</v>
      </c>
      <c r="D13" s="7" t="s">
        <v>37</v>
      </c>
      <c r="E13" s="17" t="s">
        <v>35</v>
      </c>
      <c r="F13" s="7">
        <v>5</v>
      </c>
      <c r="G13" s="7" t="s">
        <v>39</v>
      </c>
      <c r="H13" s="8">
        <v>391</v>
      </c>
      <c r="I13" s="8">
        <v>783</v>
      </c>
      <c r="J13" s="12">
        <v>1462.1277777777777</v>
      </c>
      <c r="K13" s="12">
        <v>1462.1486111111112</v>
      </c>
      <c r="L13" s="13">
        <f t="shared" si="0"/>
        <v>2.0833333333484916E-2</v>
      </c>
      <c r="M13" s="14">
        <f t="shared" si="4"/>
        <v>30.000000000218279</v>
      </c>
      <c r="N13" s="15">
        <f t="shared" si="5"/>
        <v>13.066666666571594</v>
      </c>
      <c r="O13" s="16">
        <f t="shared" si="3"/>
        <v>9.1423290867482248</v>
      </c>
      <c r="R13" s="26">
        <v>22.1</v>
      </c>
      <c r="S13" s="26">
        <v>99.68</v>
      </c>
      <c r="T13" s="26">
        <v>7.0000000000000007E-2</v>
      </c>
    </row>
    <row r="14" spans="1:20" x14ac:dyDescent="0.2">
      <c r="A14" s="7">
        <v>2010</v>
      </c>
      <c r="B14" s="11">
        <v>40371</v>
      </c>
      <c r="C14" s="8">
        <f t="shared" si="2"/>
        <v>193</v>
      </c>
      <c r="D14" s="7" t="s">
        <v>40</v>
      </c>
      <c r="E14" s="11" t="s">
        <v>21</v>
      </c>
      <c r="F14" s="7">
        <v>1</v>
      </c>
      <c r="G14" s="7" t="s">
        <v>24</v>
      </c>
      <c r="H14" s="8">
        <v>377</v>
      </c>
      <c r="I14" s="8">
        <v>762</v>
      </c>
      <c r="J14" s="12">
        <v>1462.4694444444444</v>
      </c>
      <c r="K14" s="12">
        <v>1462.495138888889</v>
      </c>
      <c r="L14" s="13">
        <f t="shared" si="0"/>
        <v>2.5694444444525288E-2</v>
      </c>
      <c r="M14" s="14">
        <f t="shared" si="4"/>
        <v>37.000000000116415</v>
      </c>
      <c r="N14" s="15">
        <f t="shared" si="5"/>
        <v>10.405405405372667</v>
      </c>
      <c r="O14" s="16">
        <f t="shared" si="3"/>
        <v>7.1922999033206949</v>
      </c>
      <c r="P14" s="16">
        <f>AVERAGE(O14:O16)</f>
        <v>7.6531744551509293</v>
      </c>
      <c r="Q14" s="16">
        <f>STDEV(O14:O16)</f>
        <v>2.1003754179871588</v>
      </c>
      <c r="R14" s="26">
        <v>18.53</v>
      </c>
      <c r="S14" s="26">
        <v>99.51</v>
      </c>
      <c r="T14" s="26">
        <v>7.0000000000000007E-2</v>
      </c>
    </row>
    <row r="15" spans="1:20" x14ac:dyDescent="0.2">
      <c r="A15" s="7">
        <v>2010</v>
      </c>
      <c r="B15" s="11">
        <v>40371</v>
      </c>
      <c r="C15" s="8">
        <f t="shared" si="2"/>
        <v>193</v>
      </c>
      <c r="D15" s="7" t="s">
        <v>40</v>
      </c>
      <c r="E15" s="11" t="s">
        <v>21</v>
      </c>
      <c r="F15" s="7">
        <v>4</v>
      </c>
      <c r="G15" s="7" t="s">
        <v>22</v>
      </c>
      <c r="H15" s="8">
        <v>378</v>
      </c>
      <c r="I15" s="8">
        <v>757</v>
      </c>
      <c r="J15" s="12">
        <v>1462.5131944444445</v>
      </c>
      <c r="K15" s="12">
        <v>1462.5444444444445</v>
      </c>
      <c r="L15" s="13">
        <f t="shared" si="0"/>
        <v>3.125E-2</v>
      </c>
      <c r="M15" s="14">
        <f t="shared" si="4"/>
        <v>45</v>
      </c>
      <c r="N15" s="15">
        <f t="shared" si="5"/>
        <v>8.4222222222222225</v>
      </c>
      <c r="O15" s="16">
        <f t="shared" si="3"/>
        <v>5.8215077370610926</v>
      </c>
      <c r="R15" s="26">
        <v>18.53</v>
      </c>
      <c r="S15" s="26">
        <v>99.51</v>
      </c>
      <c r="T15" s="26">
        <v>7.0000000000000007E-2</v>
      </c>
    </row>
    <row r="16" spans="1:20" x14ac:dyDescent="0.2">
      <c r="A16" s="7">
        <v>2010</v>
      </c>
      <c r="B16" s="11">
        <v>40371</v>
      </c>
      <c r="C16" s="8">
        <f t="shared" si="2"/>
        <v>193</v>
      </c>
      <c r="D16" s="7" t="s">
        <v>40</v>
      </c>
      <c r="E16" s="11" t="s">
        <v>21</v>
      </c>
      <c r="F16" s="7">
        <v>6</v>
      </c>
      <c r="G16" s="7" t="s">
        <v>23</v>
      </c>
      <c r="H16" s="8">
        <v>492</v>
      </c>
      <c r="I16" s="8">
        <v>751</v>
      </c>
      <c r="J16" s="12">
        <v>1462.0715277777779</v>
      </c>
      <c r="K16" s="12">
        <v>1462.0840277777777</v>
      </c>
      <c r="L16" s="13">
        <f t="shared" si="0"/>
        <v>1.2499999999818101E-2</v>
      </c>
      <c r="M16" s="14">
        <f t="shared" si="4"/>
        <v>17.999999999738066</v>
      </c>
      <c r="N16" s="15">
        <f t="shared" si="5"/>
        <v>14.388888889098276</v>
      </c>
      <c r="O16" s="16">
        <f t="shared" si="3"/>
        <v>9.9457157250710022</v>
      </c>
      <c r="R16" s="26">
        <v>18.53</v>
      </c>
      <c r="S16" s="26">
        <v>99.51</v>
      </c>
      <c r="T16" s="26">
        <v>7.0000000000000007E-2</v>
      </c>
    </row>
    <row r="17" spans="1:20" x14ac:dyDescent="0.2">
      <c r="A17" s="7">
        <v>2010</v>
      </c>
      <c r="B17" s="11">
        <v>40371</v>
      </c>
      <c r="C17" s="8">
        <f t="shared" si="2"/>
        <v>193</v>
      </c>
      <c r="D17" s="7" t="s">
        <v>41</v>
      </c>
      <c r="E17" s="11" t="s">
        <v>21</v>
      </c>
      <c r="F17" s="7">
        <v>5</v>
      </c>
      <c r="G17" s="7" t="s">
        <v>26</v>
      </c>
      <c r="H17" s="8">
        <v>391</v>
      </c>
      <c r="I17" s="8">
        <v>756</v>
      </c>
      <c r="J17" s="12">
        <v>1462.1979166666667</v>
      </c>
      <c r="K17" s="12">
        <v>1462.2145833333334</v>
      </c>
      <c r="L17" s="13">
        <f t="shared" si="0"/>
        <v>1.6666666666651508E-2</v>
      </c>
      <c r="M17" s="14">
        <f t="shared" si="4"/>
        <v>23.999999999978172</v>
      </c>
      <c r="N17" s="15">
        <f t="shared" si="5"/>
        <v>15.208333333347165</v>
      </c>
      <c r="O17" s="16">
        <f t="shared" si="3"/>
        <v>10.512122315448044</v>
      </c>
      <c r="P17" s="16">
        <f>AVERAGE(O17:O19)</f>
        <v>8.4282950777132388</v>
      </c>
      <c r="Q17" s="16">
        <f>STDEV(O17:O19)</f>
        <v>1.9027786031253777</v>
      </c>
      <c r="R17" s="26">
        <v>18.53</v>
      </c>
      <c r="S17" s="26">
        <v>99.51</v>
      </c>
      <c r="T17" s="26">
        <v>7.0000000000000007E-2</v>
      </c>
    </row>
    <row r="18" spans="1:20" x14ac:dyDescent="0.2">
      <c r="A18" s="7">
        <v>2010</v>
      </c>
      <c r="B18" s="11">
        <v>40372</v>
      </c>
      <c r="C18" s="8">
        <f t="shared" si="2"/>
        <v>194</v>
      </c>
      <c r="D18" s="7" t="s">
        <v>41</v>
      </c>
      <c r="E18" s="11" t="s">
        <v>21</v>
      </c>
      <c r="F18" s="7">
        <v>2</v>
      </c>
      <c r="G18" s="7" t="s">
        <v>27</v>
      </c>
      <c r="H18" s="8">
        <v>447</v>
      </c>
      <c r="I18" s="8">
        <v>1026</v>
      </c>
      <c r="J18" s="12">
        <v>1462.45</v>
      </c>
      <c r="K18" s="12">
        <v>1462.4909722222221</v>
      </c>
      <c r="L18" s="13">
        <f t="shared" si="0"/>
        <v>4.0972222222080745E-2</v>
      </c>
      <c r="M18" s="14">
        <f t="shared" si="4"/>
        <v>58.999999999796273</v>
      </c>
      <c r="N18" s="15">
        <f t="shared" si="5"/>
        <v>9.8135593220677837</v>
      </c>
      <c r="O18" s="16">
        <f t="shared" si="3"/>
        <v>6.7832111305241485</v>
      </c>
      <c r="R18" s="26">
        <v>18.53</v>
      </c>
      <c r="S18" s="26">
        <v>99.51</v>
      </c>
      <c r="T18" s="26">
        <v>7.0000000000000007E-2</v>
      </c>
    </row>
    <row r="19" spans="1:20" x14ac:dyDescent="0.2">
      <c r="A19" s="7">
        <v>2010</v>
      </c>
      <c r="B19" s="11">
        <v>40372</v>
      </c>
      <c r="C19" s="8">
        <f t="shared" si="2"/>
        <v>194</v>
      </c>
      <c r="D19" s="7" t="s">
        <v>41</v>
      </c>
      <c r="E19" s="11" t="s">
        <v>21</v>
      </c>
      <c r="F19" s="7">
        <v>3</v>
      </c>
      <c r="G19" s="7" t="s">
        <v>28</v>
      </c>
      <c r="H19" s="8">
        <v>394</v>
      </c>
      <c r="I19" s="8">
        <v>787</v>
      </c>
      <c r="J19" s="12">
        <v>1462.5062499999999</v>
      </c>
      <c r="K19" s="12">
        <v>1462.5298611111111</v>
      </c>
      <c r="L19" s="13">
        <f t="shared" si="0"/>
        <v>2.3611111111222272E-2</v>
      </c>
      <c r="M19" s="14">
        <f t="shared" si="4"/>
        <v>34.000000000160071</v>
      </c>
      <c r="N19" s="15">
        <f t="shared" si="5"/>
        <v>11.558823529357346</v>
      </c>
      <c r="O19" s="16">
        <f t="shared" si="3"/>
        <v>7.9895517871675228</v>
      </c>
      <c r="R19" s="26">
        <v>18.53</v>
      </c>
      <c r="S19" s="26">
        <v>99.51</v>
      </c>
      <c r="T19" s="26">
        <v>7.0000000000000007E-2</v>
      </c>
    </row>
    <row r="20" spans="1:20" x14ac:dyDescent="0.2">
      <c r="A20" s="7">
        <v>2010</v>
      </c>
      <c r="B20" s="11">
        <v>40373</v>
      </c>
      <c r="C20" s="8">
        <f t="shared" si="2"/>
        <v>195</v>
      </c>
      <c r="D20" s="7" t="s">
        <v>42</v>
      </c>
      <c r="E20" s="17" t="s">
        <v>30</v>
      </c>
      <c r="F20" s="7">
        <v>2</v>
      </c>
      <c r="G20" s="7" t="s">
        <v>31</v>
      </c>
      <c r="H20" s="8">
        <v>370</v>
      </c>
      <c r="I20" s="8">
        <v>740</v>
      </c>
      <c r="J20" s="12">
        <v>1462.4555555555555</v>
      </c>
      <c r="K20" s="12">
        <v>1462.4881944444444</v>
      </c>
      <c r="L20" s="13">
        <f t="shared" si="0"/>
        <v>3.2638888888868678E-2</v>
      </c>
      <c r="M20" s="14">
        <f t="shared" si="4"/>
        <v>46.999999999970896</v>
      </c>
      <c r="N20" s="15">
        <f t="shared" si="5"/>
        <v>7.8723404255367893</v>
      </c>
      <c r="O20" s="16">
        <f t="shared" si="3"/>
        <v>5.3153140967929486</v>
      </c>
      <c r="P20" s="16">
        <f>AVERAGE(O20:O22)</f>
        <v>5.6643886631343259</v>
      </c>
      <c r="Q20" s="16">
        <f>STDEV(O20:O22)</f>
        <v>0.64229967300768165</v>
      </c>
      <c r="R20" s="26">
        <v>11.77</v>
      </c>
      <c r="S20" s="26">
        <v>99.15</v>
      </c>
      <c r="T20" s="26">
        <v>7.0000000000000007E-2</v>
      </c>
    </row>
    <row r="21" spans="1:20" x14ac:dyDescent="0.2">
      <c r="A21" s="7">
        <v>2010</v>
      </c>
      <c r="B21" s="11">
        <v>40373</v>
      </c>
      <c r="C21" s="8">
        <f t="shared" si="2"/>
        <v>195</v>
      </c>
      <c r="D21" s="7" t="s">
        <v>42</v>
      </c>
      <c r="E21" s="17" t="s">
        <v>30</v>
      </c>
      <c r="F21" s="7">
        <v>4</v>
      </c>
      <c r="G21" s="7" t="s">
        <v>32</v>
      </c>
      <c r="H21" s="8">
        <v>383</v>
      </c>
      <c r="I21" s="8">
        <v>750</v>
      </c>
      <c r="J21" s="12">
        <v>1462.5020833333333</v>
      </c>
      <c r="K21" s="12">
        <v>1462.5347222222222</v>
      </c>
      <c r="L21" s="13">
        <f t="shared" si="0"/>
        <v>3.2638888888868678E-2</v>
      </c>
      <c r="M21" s="14">
        <f t="shared" si="4"/>
        <v>46.999999999970896</v>
      </c>
      <c r="N21" s="15">
        <f t="shared" si="5"/>
        <v>7.8085106383027076</v>
      </c>
      <c r="O21" s="16">
        <f t="shared" si="3"/>
        <v>5.2722169554676013</v>
      </c>
      <c r="R21" s="26">
        <v>11.77</v>
      </c>
      <c r="S21" s="26">
        <v>99.15</v>
      </c>
      <c r="T21" s="26">
        <v>7.0000000000000007E-2</v>
      </c>
    </row>
    <row r="22" spans="1:20" x14ac:dyDescent="0.2">
      <c r="A22" s="7">
        <v>2010</v>
      </c>
      <c r="B22" s="11">
        <v>40373</v>
      </c>
      <c r="C22" s="8">
        <f t="shared" si="2"/>
        <v>195</v>
      </c>
      <c r="D22" s="7" t="s">
        <v>42</v>
      </c>
      <c r="E22" s="17" t="s">
        <v>30</v>
      </c>
      <c r="F22" s="7">
        <v>5</v>
      </c>
      <c r="G22" s="7" t="s">
        <v>33</v>
      </c>
      <c r="H22" s="8">
        <v>380</v>
      </c>
      <c r="I22" s="8">
        <v>750</v>
      </c>
      <c r="J22" s="12">
        <v>1462.0472222222222</v>
      </c>
      <c r="K22" s="12">
        <v>1462.0743055555556</v>
      </c>
      <c r="L22" s="13">
        <f t="shared" si="0"/>
        <v>2.7083333333393966E-2</v>
      </c>
      <c r="M22" s="14">
        <f t="shared" si="4"/>
        <v>39.000000000087311</v>
      </c>
      <c r="N22" s="15">
        <f t="shared" si="5"/>
        <v>9.4871794871582473</v>
      </c>
      <c r="O22" s="16">
        <f t="shared" si="3"/>
        <v>6.4056349371424277</v>
      </c>
      <c r="R22" s="26">
        <v>11.77</v>
      </c>
      <c r="S22" s="26">
        <v>99.15</v>
      </c>
      <c r="T22" s="26">
        <v>7.0000000000000007E-2</v>
      </c>
    </row>
    <row r="23" spans="1:20" x14ac:dyDescent="0.2">
      <c r="A23" s="7">
        <v>2010</v>
      </c>
      <c r="B23" s="11">
        <v>40373</v>
      </c>
      <c r="C23" s="8">
        <f t="shared" si="2"/>
        <v>195</v>
      </c>
      <c r="D23" s="7" t="s">
        <v>43</v>
      </c>
      <c r="E23" s="17" t="s">
        <v>35</v>
      </c>
      <c r="F23" s="7">
        <v>1</v>
      </c>
      <c r="G23" s="7" t="s">
        <v>36</v>
      </c>
      <c r="H23" s="8">
        <v>383</v>
      </c>
      <c r="I23" s="8">
        <v>750</v>
      </c>
      <c r="J23" s="12">
        <v>1462.0875000000001</v>
      </c>
      <c r="K23" s="12">
        <v>1462.10625</v>
      </c>
      <c r="L23" s="13">
        <f t="shared" si="0"/>
        <v>1.8749999999954525E-2</v>
      </c>
      <c r="M23" s="14">
        <f t="shared" si="4"/>
        <v>26.999999999934516</v>
      </c>
      <c r="N23" s="15">
        <f t="shared" si="5"/>
        <v>13.592592592625559</v>
      </c>
      <c r="O23" s="16">
        <f t="shared" si="3"/>
        <v>9.3553676600309466</v>
      </c>
      <c r="P23" s="16">
        <f>AVERAGE(O23:O25)</f>
        <v>6.0520653036698748</v>
      </c>
      <c r="Q23" s="16">
        <f>STDEV(O23:O25)</f>
        <v>2.9288989878950269</v>
      </c>
      <c r="R23" s="26">
        <v>17.29</v>
      </c>
      <c r="S23" s="26">
        <v>100.08</v>
      </c>
      <c r="T23" s="26">
        <v>7.0000000000000007E-2</v>
      </c>
    </row>
    <row r="24" spans="1:20" x14ac:dyDescent="0.2">
      <c r="A24" s="7">
        <v>2010</v>
      </c>
      <c r="B24" s="11">
        <v>40373</v>
      </c>
      <c r="C24" s="8">
        <f t="shared" si="2"/>
        <v>195</v>
      </c>
      <c r="D24" s="7" t="s">
        <v>43</v>
      </c>
      <c r="E24" s="17" t="s">
        <v>35</v>
      </c>
      <c r="F24" s="7">
        <v>3</v>
      </c>
      <c r="G24" s="7" t="s">
        <v>38</v>
      </c>
      <c r="H24" s="8">
        <v>395</v>
      </c>
      <c r="I24" s="8">
        <v>680</v>
      </c>
      <c r="J24" s="12">
        <v>1462.1895833333333</v>
      </c>
      <c r="K24" s="12">
        <v>1462.2256944444443</v>
      </c>
      <c r="L24" s="13">
        <f t="shared" si="0"/>
        <v>3.6111111111040373E-2</v>
      </c>
      <c r="M24" s="14">
        <f t="shared" si="4"/>
        <v>51.999999999898137</v>
      </c>
      <c r="N24" s="15">
        <f t="shared" si="5"/>
        <v>5.4807692307799671</v>
      </c>
      <c r="O24" s="16">
        <f t="shared" si="3"/>
        <v>3.7722466015460365</v>
      </c>
      <c r="R24" s="26">
        <v>17.29</v>
      </c>
      <c r="S24" s="26">
        <v>100.08</v>
      </c>
      <c r="T24" s="26">
        <v>7.0000000000000007E-2</v>
      </c>
    </row>
    <row r="25" spans="1:20" x14ac:dyDescent="0.2">
      <c r="A25" s="7">
        <v>2010</v>
      </c>
      <c r="B25" s="11">
        <v>40373</v>
      </c>
      <c r="C25" s="8">
        <f t="shared" si="2"/>
        <v>195</v>
      </c>
      <c r="D25" s="7" t="s">
        <v>43</v>
      </c>
      <c r="E25" s="17" t="s">
        <v>35</v>
      </c>
      <c r="F25" s="7">
        <v>5</v>
      </c>
      <c r="G25" s="7" t="s">
        <v>39</v>
      </c>
      <c r="H25" s="8">
        <v>382</v>
      </c>
      <c r="I25" s="8">
        <v>740</v>
      </c>
      <c r="J25" s="12">
        <v>1462.1423611111111</v>
      </c>
      <c r="K25" s="12">
        <v>1462.1763888888888</v>
      </c>
      <c r="L25" s="13">
        <f t="shared" si="0"/>
        <v>3.4027777777737356E-2</v>
      </c>
      <c r="M25" s="14">
        <f t="shared" si="4"/>
        <v>48.999999999941792</v>
      </c>
      <c r="N25" s="15">
        <f t="shared" si="5"/>
        <v>7.3061224489882708</v>
      </c>
      <c r="O25" s="16">
        <f t="shared" si="3"/>
        <v>5.0285816494326436</v>
      </c>
      <c r="R25" s="26">
        <v>17.29</v>
      </c>
      <c r="S25" s="26">
        <v>100.08</v>
      </c>
      <c r="T25" s="26">
        <v>7.0000000000000007E-2</v>
      </c>
    </row>
    <row r="26" spans="1:20" x14ac:dyDescent="0.2">
      <c r="A26" s="7">
        <v>2010</v>
      </c>
      <c r="B26" s="11">
        <v>40425</v>
      </c>
      <c r="C26" s="8">
        <f t="shared" si="2"/>
        <v>247</v>
      </c>
      <c r="D26" s="7" t="s">
        <v>44</v>
      </c>
      <c r="E26" s="11" t="s">
        <v>21</v>
      </c>
      <c r="F26" s="7">
        <v>1</v>
      </c>
      <c r="G26" s="7" t="s">
        <v>24</v>
      </c>
      <c r="H26" s="8">
        <v>391</v>
      </c>
      <c r="I26" s="8">
        <v>854</v>
      </c>
      <c r="J26" s="12">
        <v>1462.2472222222223</v>
      </c>
      <c r="K26" s="12">
        <v>1462.2979166666667</v>
      </c>
      <c r="L26" s="13">
        <f t="shared" si="0"/>
        <v>5.0694444444388864E-2</v>
      </c>
      <c r="M26" s="14">
        <f t="shared" si="4"/>
        <v>72.999999999919964</v>
      </c>
      <c r="N26" s="15">
        <f>(I26-H26)/M26</f>
        <v>6.3424657534316111</v>
      </c>
      <c r="O26" s="16">
        <f t="shared" si="3"/>
        <v>4.4280013690371733</v>
      </c>
      <c r="P26" s="16">
        <f>AVERAGE(O26:O28)</f>
        <v>4.5520100840171063</v>
      </c>
      <c r="Q26" s="16">
        <f>STDEV(O26:O28)</f>
        <v>0.49954196300616066</v>
      </c>
      <c r="R26" s="26">
        <v>21.46</v>
      </c>
      <c r="S26" s="26">
        <v>98.86</v>
      </c>
      <c r="T26" s="26">
        <v>7.0000000000000007E-2</v>
      </c>
    </row>
    <row r="27" spans="1:20" x14ac:dyDescent="0.2">
      <c r="A27" s="7">
        <v>2010</v>
      </c>
      <c r="B27" s="11">
        <v>40425</v>
      </c>
      <c r="C27" s="8">
        <f t="shared" si="2"/>
        <v>247</v>
      </c>
      <c r="D27" s="7" t="s">
        <v>44</v>
      </c>
      <c r="E27" s="11" t="s">
        <v>21</v>
      </c>
      <c r="F27" s="7">
        <v>4</v>
      </c>
      <c r="G27" s="7" t="s">
        <v>22</v>
      </c>
      <c r="H27" s="8">
        <v>416</v>
      </c>
      <c r="I27" s="8">
        <v>942</v>
      </c>
      <c r="J27" s="12">
        <v>1462.057638888889</v>
      </c>
      <c r="K27" s="12">
        <v>1462.1194444444445</v>
      </c>
      <c r="L27" s="13">
        <f t="shared" si="0"/>
        <v>6.1805555555565661E-2</v>
      </c>
      <c r="M27" s="14">
        <f t="shared" si="4"/>
        <v>89.000000000014552</v>
      </c>
      <c r="N27" s="15">
        <f t="shared" si="5"/>
        <v>5.9101123595495952</v>
      </c>
      <c r="O27" s="16">
        <f t="shared" si="3"/>
        <v>4.1261532401794634</v>
      </c>
      <c r="R27" s="26">
        <v>21.46</v>
      </c>
      <c r="S27" s="26">
        <v>98.86</v>
      </c>
      <c r="T27" s="26">
        <v>7.0000000000000007E-2</v>
      </c>
    </row>
    <row r="28" spans="1:20" x14ac:dyDescent="0.2">
      <c r="A28" s="7">
        <v>2010</v>
      </c>
      <c r="B28" s="11">
        <v>40425</v>
      </c>
      <c r="C28" s="8">
        <f t="shared" si="2"/>
        <v>247</v>
      </c>
      <c r="D28" s="7" t="s">
        <v>44</v>
      </c>
      <c r="E28" s="11" t="s">
        <v>21</v>
      </c>
      <c r="F28" s="7">
        <v>6</v>
      </c>
      <c r="G28" s="7" t="s">
        <v>23</v>
      </c>
      <c r="H28" s="8">
        <v>422</v>
      </c>
      <c r="I28" s="8">
        <v>897</v>
      </c>
      <c r="J28" s="12">
        <v>1462.4972222222223</v>
      </c>
      <c r="K28" s="12">
        <v>1462.5423611111112</v>
      </c>
      <c r="L28" s="13">
        <f t="shared" si="0"/>
        <v>4.5138888888914153E-2</v>
      </c>
      <c r="M28" s="14">
        <f t="shared" si="4"/>
        <v>65.00000000003638</v>
      </c>
      <c r="N28" s="15">
        <f t="shared" si="5"/>
        <v>7.3076923076882174</v>
      </c>
      <c r="O28" s="16">
        <f t="shared" si="3"/>
        <v>5.1018756428346812</v>
      </c>
      <c r="R28" s="26">
        <v>21.46</v>
      </c>
      <c r="S28" s="26">
        <v>98.86</v>
      </c>
      <c r="T28" s="26">
        <v>7.0000000000000007E-2</v>
      </c>
    </row>
    <row r="29" spans="1:20" x14ac:dyDescent="0.2">
      <c r="A29" s="7">
        <v>2010</v>
      </c>
      <c r="B29" s="11">
        <v>40425</v>
      </c>
      <c r="C29" s="8">
        <f t="shared" si="2"/>
        <v>247</v>
      </c>
      <c r="D29" s="7" t="s">
        <v>45</v>
      </c>
      <c r="E29" s="11" t="s">
        <v>21</v>
      </c>
      <c r="F29" s="7">
        <v>2</v>
      </c>
      <c r="G29" s="7" t="s">
        <v>27</v>
      </c>
      <c r="H29" s="8">
        <v>387</v>
      </c>
      <c r="I29" s="8">
        <v>751</v>
      </c>
      <c r="J29" s="12">
        <v>1462.1875</v>
      </c>
      <c r="K29" s="12">
        <v>1462.2347222222222</v>
      </c>
      <c r="L29" s="13">
        <f t="shared" si="0"/>
        <v>4.7222222222217169E-2</v>
      </c>
      <c r="M29" s="14">
        <f t="shared" si="4"/>
        <v>67.999999999992724</v>
      </c>
      <c r="N29" s="15">
        <f t="shared" si="5"/>
        <v>5.3529411764711607</v>
      </c>
      <c r="O29" s="16">
        <f t="shared" si="3"/>
        <v>3.7371633965804651</v>
      </c>
      <c r="P29" s="16">
        <f>AVERAGE(O29:O31)</f>
        <v>3.8769261538753477</v>
      </c>
      <c r="Q29" s="16">
        <f>STDEV(O29:O31)</f>
        <v>0.55938643642083641</v>
      </c>
      <c r="R29" s="26">
        <v>21.46</v>
      </c>
      <c r="S29" s="26">
        <v>98.86</v>
      </c>
      <c r="T29" s="26">
        <v>7.0000000000000007E-2</v>
      </c>
    </row>
    <row r="30" spans="1:20" x14ac:dyDescent="0.2">
      <c r="A30" s="7">
        <v>2010</v>
      </c>
      <c r="B30" s="11">
        <v>40425</v>
      </c>
      <c r="C30" s="8">
        <f t="shared" si="2"/>
        <v>247</v>
      </c>
      <c r="D30" s="7" t="s">
        <v>45</v>
      </c>
      <c r="E30" s="11" t="s">
        <v>21</v>
      </c>
      <c r="F30" s="7">
        <v>3</v>
      </c>
      <c r="G30" s="7" t="s">
        <v>28</v>
      </c>
      <c r="H30" s="8">
        <v>392</v>
      </c>
      <c r="I30" s="8">
        <v>791</v>
      </c>
      <c r="J30" s="12">
        <v>1462.1319444444443</v>
      </c>
      <c r="K30" s="12">
        <v>1462.175</v>
      </c>
      <c r="L30" s="13">
        <f t="shared" si="0"/>
        <v>4.3055555555611136E-2</v>
      </c>
      <c r="M30" s="14">
        <f t="shared" si="4"/>
        <v>62.000000000080036</v>
      </c>
      <c r="N30" s="15">
        <f t="shared" si="5"/>
        <v>6.435483870959434</v>
      </c>
      <c r="O30" s="16">
        <f t="shared" si="3"/>
        <v>4.4929420983640309</v>
      </c>
      <c r="R30" s="26">
        <v>21.46</v>
      </c>
      <c r="S30" s="26">
        <v>98.86</v>
      </c>
      <c r="T30" s="26">
        <v>7.0000000000000007E-2</v>
      </c>
    </row>
    <row r="31" spans="1:20" x14ac:dyDescent="0.2">
      <c r="A31" s="7">
        <v>2010</v>
      </c>
      <c r="B31" s="11">
        <v>40425</v>
      </c>
      <c r="C31" s="8">
        <f t="shared" si="2"/>
        <v>247</v>
      </c>
      <c r="D31" s="7" t="s">
        <v>45</v>
      </c>
      <c r="E31" s="11" t="s">
        <v>21</v>
      </c>
      <c r="F31" s="7">
        <v>5</v>
      </c>
      <c r="G31" s="7" t="s">
        <v>26</v>
      </c>
      <c r="H31" s="8">
        <v>394</v>
      </c>
      <c r="I31" s="8">
        <v>696</v>
      </c>
      <c r="J31" s="12">
        <v>1462.4743055555555</v>
      </c>
      <c r="K31" s="12">
        <v>1462.5173611111111</v>
      </c>
      <c r="L31" s="13">
        <f t="shared" si="0"/>
        <v>4.3055555555611136E-2</v>
      </c>
      <c r="M31" s="14">
        <f t="shared" si="4"/>
        <v>62.000000000080036</v>
      </c>
      <c r="N31" s="15">
        <f t="shared" si="5"/>
        <v>4.8709677419291957</v>
      </c>
      <c r="O31" s="16">
        <f t="shared" si="3"/>
        <v>3.4006729666815469</v>
      </c>
      <c r="R31" s="26">
        <v>21.46</v>
      </c>
      <c r="S31" s="26">
        <v>98.86</v>
      </c>
      <c r="T31" s="26">
        <v>7.0000000000000007E-2</v>
      </c>
    </row>
    <row r="32" spans="1:20" x14ac:dyDescent="0.2">
      <c r="A32" s="7">
        <v>2010</v>
      </c>
      <c r="B32" s="11">
        <v>40429</v>
      </c>
      <c r="C32" s="8">
        <f t="shared" si="2"/>
        <v>251</v>
      </c>
      <c r="D32" s="7" t="s">
        <v>46</v>
      </c>
      <c r="E32" s="17" t="s">
        <v>30</v>
      </c>
      <c r="F32" s="7">
        <v>2</v>
      </c>
      <c r="G32" s="7" t="s">
        <v>47</v>
      </c>
      <c r="H32" s="8">
        <v>391</v>
      </c>
      <c r="I32" s="8">
        <v>681</v>
      </c>
      <c r="J32" s="12">
        <v>1462.1215277777778</v>
      </c>
      <c r="K32" s="12">
        <v>1462.1694444444445</v>
      </c>
      <c r="L32" s="13">
        <f t="shared" si="0"/>
        <v>4.7916666666651508E-2</v>
      </c>
      <c r="M32" s="14">
        <f t="shared" si="4"/>
        <v>68.999999999978172</v>
      </c>
      <c r="N32" s="15">
        <f t="shared" si="5"/>
        <v>4.2028985507259673</v>
      </c>
      <c r="O32" s="16">
        <f t="shared" si="3"/>
        <v>2.9489004432321284</v>
      </c>
      <c r="P32" s="16">
        <f>AVERAGE(O32:O34)</f>
        <v>2.9570459333181471</v>
      </c>
      <c r="Q32" s="16">
        <f>STDEV(O32:O34)</f>
        <v>5.635478116436618E-2</v>
      </c>
      <c r="R32" s="26">
        <v>22.93</v>
      </c>
      <c r="S32" s="26">
        <v>99.65</v>
      </c>
      <c r="T32" s="26">
        <v>7.0000000000000007E-2</v>
      </c>
    </row>
    <row r="33" spans="1:20" x14ac:dyDescent="0.2">
      <c r="A33" s="7">
        <v>2010</v>
      </c>
      <c r="B33" s="11">
        <v>40429</v>
      </c>
      <c r="C33" s="8">
        <f t="shared" si="2"/>
        <v>251</v>
      </c>
      <c r="D33" s="7" t="s">
        <v>46</v>
      </c>
      <c r="E33" s="17" t="s">
        <v>30</v>
      </c>
      <c r="F33" s="7">
        <v>4</v>
      </c>
      <c r="G33" s="7" t="s">
        <v>48</v>
      </c>
      <c r="H33" s="8">
        <v>387</v>
      </c>
      <c r="I33" s="8">
        <v>652</v>
      </c>
      <c r="J33" s="12">
        <v>1462.0666666666666</v>
      </c>
      <c r="K33" s="12">
        <v>1462.1111111111111</v>
      </c>
      <c r="L33" s="13">
        <f t="shared" si="0"/>
        <v>4.4444444444479814E-2</v>
      </c>
      <c r="M33" s="14">
        <f t="shared" si="4"/>
        <v>64.000000000050932</v>
      </c>
      <c r="N33" s="15">
        <f t="shared" si="5"/>
        <v>4.1406249999967049</v>
      </c>
      <c r="O33" s="16">
        <f t="shared" si="3"/>
        <v>2.9052071446357481</v>
      </c>
      <c r="R33" s="26">
        <v>22.93</v>
      </c>
      <c r="S33" s="26">
        <v>99.65</v>
      </c>
      <c r="T33" s="26">
        <v>7.0000000000000007E-2</v>
      </c>
    </row>
    <row r="34" spans="1:20" x14ac:dyDescent="0.2">
      <c r="A34" s="7">
        <v>2010</v>
      </c>
      <c r="B34" s="11">
        <v>40429</v>
      </c>
      <c r="C34" s="8">
        <f t="shared" si="2"/>
        <v>251</v>
      </c>
      <c r="D34" s="7" t="s">
        <v>46</v>
      </c>
      <c r="E34" s="17" t="s">
        <v>30</v>
      </c>
      <c r="F34" s="7">
        <v>5</v>
      </c>
      <c r="G34" s="7" t="s">
        <v>49</v>
      </c>
      <c r="H34" s="8">
        <v>387</v>
      </c>
      <c r="I34" s="8">
        <v>731</v>
      </c>
      <c r="J34" s="12">
        <v>1462.5006944444444</v>
      </c>
      <c r="K34" s="12">
        <v>1462.5562500000001</v>
      </c>
      <c r="L34" s="13">
        <f t="shared" si="0"/>
        <v>5.5555555555656611E-2</v>
      </c>
      <c r="M34" s="14">
        <f t="shared" si="4"/>
        <v>80.000000000145519</v>
      </c>
      <c r="N34" s="15">
        <f t="shared" si="5"/>
        <v>4.2999999999921785</v>
      </c>
      <c r="O34" s="16">
        <f t="shared" si="3"/>
        <v>3.0170302120865657</v>
      </c>
      <c r="R34" s="26">
        <v>22.93</v>
      </c>
      <c r="S34" s="26">
        <v>99.65</v>
      </c>
      <c r="T34" s="26">
        <v>7.0000000000000007E-2</v>
      </c>
    </row>
    <row r="35" spans="1:20" x14ac:dyDescent="0.2">
      <c r="A35" s="7">
        <v>2010</v>
      </c>
      <c r="B35" s="11">
        <v>40427</v>
      </c>
      <c r="C35" s="8">
        <f t="shared" si="2"/>
        <v>249</v>
      </c>
      <c r="D35" s="7" t="s">
        <v>50</v>
      </c>
      <c r="E35" s="17" t="s">
        <v>35</v>
      </c>
      <c r="F35" s="7">
        <v>1</v>
      </c>
      <c r="G35" s="7" t="s">
        <v>36</v>
      </c>
      <c r="H35" s="8">
        <v>390</v>
      </c>
      <c r="I35" s="8">
        <v>768</v>
      </c>
      <c r="J35" s="12">
        <v>1462.1111111111111</v>
      </c>
      <c r="K35" s="12">
        <v>1462.1534722222223</v>
      </c>
      <c r="L35" s="13">
        <f t="shared" si="0"/>
        <v>4.2361111111176797E-2</v>
      </c>
      <c r="M35" s="14">
        <f t="shared" si="4"/>
        <v>61.000000000094587</v>
      </c>
      <c r="N35" s="15">
        <f t="shared" si="5"/>
        <v>6.1967213114658009</v>
      </c>
      <c r="O35" s="16">
        <f t="shared" si="3"/>
        <v>4.3478361424667469</v>
      </c>
      <c r="P35" s="16">
        <f>AVERAGE(O35:O37)</f>
        <v>3.972352702180364</v>
      </c>
      <c r="Q35" s="16">
        <f>STDEV(O35:O37)</f>
        <v>0.65654891877071264</v>
      </c>
      <c r="R35" s="26">
        <v>22.93</v>
      </c>
      <c r="S35" s="26">
        <v>99.65</v>
      </c>
      <c r="T35" s="26">
        <v>7.0000000000000007E-2</v>
      </c>
    </row>
    <row r="36" spans="1:20" x14ac:dyDescent="0.2">
      <c r="A36" s="7">
        <v>2010</v>
      </c>
      <c r="B36" s="11">
        <v>40427</v>
      </c>
      <c r="C36" s="8">
        <f t="shared" si="2"/>
        <v>249</v>
      </c>
      <c r="D36" s="7" t="s">
        <v>50</v>
      </c>
      <c r="E36" s="17" t="s">
        <v>35</v>
      </c>
      <c r="F36" s="7">
        <v>3</v>
      </c>
      <c r="G36" s="7" t="s">
        <v>38</v>
      </c>
      <c r="H36" s="8">
        <v>378</v>
      </c>
      <c r="I36" s="8">
        <v>738</v>
      </c>
      <c r="J36" s="12">
        <v>1462.5340277777777</v>
      </c>
      <c r="K36" s="12">
        <v>1462.5743055555556</v>
      </c>
      <c r="L36" s="13">
        <f t="shared" si="0"/>
        <v>4.027777777787378E-2</v>
      </c>
      <c r="M36" s="14">
        <f t="shared" si="4"/>
        <v>58.000000000138243</v>
      </c>
      <c r="N36" s="15">
        <f t="shared" si="5"/>
        <v>6.2068965517093435</v>
      </c>
      <c r="O36" s="16">
        <f t="shared" si="3"/>
        <v>4.3549754464737385</v>
      </c>
      <c r="R36" s="26">
        <v>22.93</v>
      </c>
      <c r="S36" s="26">
        <v>99.65</v>
      </c>
      <c r="T36" s="26">
        <v>7.0000000000000007E-2</v>
      </c>
    </row>
    <row r="37" spans="1:20" x14ac:dyDescent="0.2">
      <c r="A37" s="7">
        <v>2010</v>
      </c>
      <c r="B37" s="11">
        <v>40427</v>
      </c>
      <c r="C37" s="8">
        <f t="shared" si="2"/>
        <v>249</v>
      </c>
      <c r="D37" s="7" t="s">
        <v>50</v>
      </c>
      <c r="E37" s="17" t="s">
        <v>35</v>
      </c>
      <c r="F37" s="7">
        <v>5</v>
      </c>
      <c r="G37" s="7" t="s">
        <v>39</v>
      </c>
      <c r="H37" s="8">
        <v>396</v>
      </c>
      <c r="I37" s="8">
        <v>735</v>
      </c>
      <c r="J37" s="12">
        <v>1462.4715277777777</v>
      </c>
      <c r="K37" s="12">
        <v>1462.5229166666666</v>
      </c>
      <c r="L37" s="13">
        <f t="shared" si="0"/>
        <v>5.1388888888823203E-2</v>
      </c>
      <c r="M37" s="14">
        <f t="shared" si="4"/>
        <v>73.999999999905413</v>
      </c>
      <c r="N37" s="15">
        <f t="shared" si="5"/>
        <v>4.5810810810869365</v>
      </c>
      <c r="O37" s="16">
        <f t="shared" si="3"/>
        <v>3.2142465176006079</v>
      </c>
      <c r="R37" s="26">
        <v>22.93</v>
      </c>
      <c r="S37" s="26">
        <v>99.65</v>
      </c>
      <c r="T37" s="26">
        <v>7.0000000000000007E-2</v>
      </c>
    </row>
    <row r="38" spans="1:20" x14ac:dyDescent="0.2">
      <c r="A38" s="7">
        <v>2012</v>
      </c>
      <c r="B38" s="11">
        <v>41075</v>
      </c>
      <c r="C38" s="8">
        <f t="shared" si="2"/>
        <v>167</v>
      </c>
      <c r="D38" s="7" t="s">
        <v>43</v>
      </c>
      <c r="E38" s="17" t="s">
        <v>35</v>
      </c>
      <c r="F38" s="7">
        <v>1</v>
      </c>
      <c r="G38" s="7" t="s">
        <v>36</v>
      </c>
      <c r="H38" s="7">
        <v>407</v>
      </c>
      <c r="I38" s="7">
        <v>815</v>
      </c>
      <c r="J38" s="12">
        <v>1462.0180555555555</v>
      </c>
      <c r="K38" s="12">
        <v>1462.0611111111111</v>
      </c>
      <c r="L38" s="13">
        <f t="shared" si="0"/>
        <v>4.3055555555611136E-2</v>
      </c>
      <c r="M38" s="14">
        <f t="shared" si="4"/>
        <v>62.000000000080036</v>
      </c>
      <c r="N38" s="15">
        <f t="shared" si="5"/>
        <v>6.5806451612818275</v>
      </c>
      <c r="O38" s="16">
        <f t="shared" si="3"/>
        <v>4.6335847200930358</v>
      </c>
      <c r="P38" s="16">
        <f>AVERAGE(O38:O40)</f>
        <v>3.5899952316047812</v>
      </c>
      <c r="Q38" s="16">
        <f>STDEV(O38:O40)</f>
        <v>0.90399102687441824</v>
      </c>
      <c r="R38" s="26">
        <v>23.98</v>
      </c>
      <c r="S38" s="26">
        <v>99.5</v>
      </c>
      <c r="T38" s="26">
        <v>7.0000000000000007E-2</v>
      </c>
    </row>
    <row r="39" spans="1:20" x14ac:dyDescent="0.2">
      <c r="A39" s="7">
        <v>2012</v>
      </c>
      <c r="B39" s="11">
        <v>41075</v>
      </c>
      <c r="C39" s="8">
        <f t="shared" si="2"/>
        <v>167</v>
      </c>
      <c r="D39" s="7" t="s">
        <v>43</v>
      </c>
      <c r="E39" s="17" t="s">
        <v>35</v>
      </c>
      <c r="F39" s="7">
        <v>3</v>
      </c>
      <c r="G39" s="7" t="s">
        <v>38</v>
      </c>
      <c r="H39" s="7">
        <v>390</v>
      </c>
      <c r="I39" s="7">
        <v>754</v>
      </c>
      <c r="J39" s="12">
        <v>1462.0784722222222</v>
      </c>
      <c r="K39" s="12">
        <v>1462.1361111111112</v>
      </c>
      <c r="L39" s="13">
        <f t="shared" si="0"/>
        <v>5.7638888888959627E-2</v>
      </c>
      <c r="M39" s="14">
        <f t="shared" si="4"/>
        <v>83.000000000101863</v>
      </c>
      <c r="N39" s="15">
        <f t="shared" si="5"/>
        <v>4.3855421686693168</v>
      </c>
      <c r="O39" s="16">
        <f t="shared" si="3"/>
        <v>3.0879618462989105</v>
      </c>
      <c r="R39" s="26">
        <v>23.98</v>
      </c>
      <c r="S39" s="26">
        <v>99.5</v>
      </c>
      <c r="T39" s="26">
        <v>7.0000000000000007E-2</v>
      </c>
    </row>
    <row r="40" spans="1:20" x14ac:dyDescent="0.2">
      <c r="A40" s="7">
        <v>2012</v>
      </c>
      <c r="B40" s="11">
        <v>41075</v>
      </c>
      <c r="C40" s="8">
        <f t="shared" si="2"/>
        <v>167</v>
      </c>
      <c r="D40" s="7" t="s">
        <v>43</v>
      </c>
      <c r="E40" s="17" t="s">
        <v>35</v>
      </c>
      <c r="F40" s="7">
        <v>4</v>
      </c>
      <c r="G40" s="7" t="s">
        <v>51</v>
      </c>
      <c r="H40" s="7">
        <v>390</v>
      </c>
      <c r="I40" s="7">
        <v>758</v>
      </c>
      <c r="J40" s="12">
        <v>1462.1541666666667</v>
      </c>
      <c r="K40" s="12">
        <v>1462.2131944444445</v>
      </c>
      <c r="L40" s="13">
        <f t="shared" si="0"/>
        <v>5.9027777777828305E-2</v>
      </c>
      <c r="M40" s="14">
        <f t="shared" si="4"/>
        <v>85.00000000007276</v>
      </c>
      <c r="N40" s="15">
        <f t="shared" si="5"/>
        <v>4.3294117647021766</v>
      </c>
      <c r="O40" s="16">
        <f t="shared" si="3"/>
        <v>3.0484391284223959</v>
      </c>
      <c r="R40" s="26">
        <v>23.98</v>
      </c>
      <c r="S40" s="26">
        <v>99.5</v>
      </c>
      <c r="T40" s="26">
        <v>7.0000000000000007E-2</v>
      </c>
    </row>
    <row r="41" spans="1:20" x14ac:dyDescent="0.2">
      <c r="A41" s="7">
        <v>2012</v>
      </c>
      <c r="B41" s="11">
        <v>41075</v>
      </c>
      <c r="C41" s="8">
        <f t="shared" si="2"/>
        <v>167</v>
      </c>
      <c r="D41" s="7" t="s">
        <v>52</v>
      </c>
      <c r="E41" s="17" t="s">
        <v>30</v>
      </c>
      <c r="F41" s="7">
        <v>7</v>
      </c>
      <c r="G41" s="7" t="s">
        <v>53</v>
      </c>
      <c r="H41" s="7">
        <v>409</v>
      </c>
      <c r="I41" s="7">
        <v>931</v>
      </c>
      <c r="J41" s="12">
        <v>1462.4791666666667</v>
      </c>
      <c r="K41" s="12">
        <v>1462.5173611111111</v>
      </c>
      <c r="L41" s="13">
        <f t="shared" si="0"/>
        <v>3.8194444444343389E-2</v>
      </c>
      <c r="M41" s="14">
        <f t="shared" si="4"/>
        <v>54.999999999854481</v>
      </c>
      <c r="N41" s="15">
        <f t="shared" si="5"/>
        <v>9.4909090909342027</v>
      </c>
      <c r="O41" s="16">
        <f t="shared" si="3"/>
        <v>6.6827689786845532</v>
      </c>
      <c r="P41" s="16">
        <f>AVERAGE(O41:O43)</f>
        <v>5.9601146513938126</v>
      </c>
      <c r="Q41" s="16">
        <f>STDEV(O41:O43)</f>
        <v>1.0807954879891897</v>
      </c>
      <c r="R41" s="26">
        <v>23.98</v>
      </c>
      <c r="S41" s="26">
        <v>99.5</v>
      </c>
      <c r="T41" s="26">
        <v>7.0000000000000007E-2</v>
      </c>
    </row>
    <row r="42" spans="1:20" x14ac:dyDescent="0.2">
      <c r="A42" s="7">
        <v>2012</v>
      </c>
      <c r="B42" s="11">
        <v>41075</v>
      </c>
      <c r="C42" s="8">
        <f t="shared" si="2"/>
        <v>167</v>
      </c>
      <c r="D42" s="7" t="s">
        <v>52</v>
      </c>
      <c r="E42" s="17" t="s">
        <v>30</v>
      </c>
      <c r="F42" s="7">
        <v>5</v>
      </c>
      <c r="G42" s="7" t="s">
        <v>33</v>
      </c>
      <c r="H42" s="7">
        <v>392</v>
      </c>
      <c r="I42" s="7">
        <v>794</v>
      </c>
      <c r="J42" s="12">
        <v>1462.0291666666667</v>
      </c>
      <c r="K42" s="12">
        <v>1462.0708333333334</v>
      </c>
      <c r="L42" s="13">
        <f t="shared" si="0"/>
        <v>4.1666666666742458E-2</v>
      </c>
      <c r="M42" s="14">
        <f t="shared" si="4"/>
        <v>60.000000000109139</v>
      </c>
      <c r="N42" s="15">
        <f t="shared" si="5"/>
        <v>6.6999999999878126</v>
      </c>
      <c r="O42" s="16">
        <f t="shared" si="3"/>
        <v>4.7176252272687025</v>
      </c>
      <c r="R42" s="26">
        <v>23.98</v>
      </c>
      <c r="S42" s="26">
        <v>99.5</v>
      </c>
      <c r="T42" s="26">
        <v>7.0000000000000007E-2</v>
      </c>
    </row>
    <row r="43" spans="1:20" x14ac:dyDescent="0.2">
      <c r="A43" s="7">
        <v>2012</v>
      </c>
      <c r="B43" s="11">
        <v>41075</v>
      </c>
      <c r="C43" s="8">
        <f t="shared" si="2"/>
        <v>167</v>
      </c>
      <c r="D43" s="7" t="s">
        <v>52</v>
      </c>
      <c r="E43" s="17" t="s">
        <v>30</v>
      </c>
      <c r="F43" s="7">
        <v>2</v>
      </c>
      <c r="G43" s="7" t="s">
        <v>31</v>
      </c>
      <c r="H43" s="7">
        <v>401</v>
      </c>
      <c r="I43" s="7">
        <v>802</v>
      </c>
      <c r="J43" s="12">
        <v>1462.0861111111112</v>
      </c>
      <c r="K43" s="12">
        <v>1462.1159722222221</v>
      </c>
      <c r="L43" s="13">
        <f t="shared" si="0"/>
        <v>2.9861111110903948E-2</v>
      </c>
      <c r="M43" s="14">
        <f t="shared" si="4"/>
        <v>42.999999999701686</v>
      </c>
      <c r="N43" s="15">
        <f t="shared" si="5"/>
        <v>9.3255813954135345</v>
      </c>
      <c r="O43" s="16">
        <f t="shared" si="3"/>
        <v>6.479949748228182</v>
      </c>
      <c r="R43" s="26">
        <v>20.07</v>
      </c>
      <c r="S43" s="26">
        <v>98.92</v>
      </c>
      <c r="T43" s="26">
        <v>7.0000000000000007E-2</v>
      </c>
    </row>
    <row r="44" spans="1:20" x14ac:dyDescent="0.2">
      <c r="A44" s="7">
        <v>2012</v>
      </c>
      <c r="B44" s="11">
        <v>41117</v>
      </c>
      <c r="C44" s="8">
        <f t="shared" si="2"/>
        <v>209</v>
      </c>
      <c r="D44" s="7" t="s">
        <v>50</v>
      </c>
      <c r="E44" s="17" t="s">
        <v>35</v>
      </c>
      <c r="F44" s="7">
        <v>1</v>
      </c>
      <c r="G44" s="7" t="s">
        <v>36</v>
      </c>
      <c r="H44" s="7">
        <v>385</v>
      </c>
      <c r="I44" s="7">
        <v>934</v>
      </c>
      <c r="J44" s="12">
        <v>1462.4263888888888</v>
      </c>
      <c r="K44" s="12">
        <v>1462.4541666666667</v>
      </c>
      <c r="L44" s="13">
        <f t="shared" si="0"/>
        <v>2.7777777777828305E-2</v>
      </c>
      <c r="M44" s="14">
        <f t="shared" si="4"/>
        <v>40.00000000007276</v>
      </c>
      <c r="N44" s="15">
        <f t="shared" si="5"/>
        <v>13.724999999975035</v>
      </c>
      <c r="O44" s="16">
        <f t="shared" si="3"/>
        <v>9.5369185601672797</v>
      </c>
      <c r="P44" s="16">
        <f>AVERAGE(O44:O46)</f>
        <v>6.1760523909527203</v>
      </c>
      <c r="Q44" s="16">
        <f>STDEV(O44:O46)</f>
        <v>2.9235939129662127</v>
      </c>
      <c r="R44" s="26">
        <v>20.07</v>
      </c>
      <c r="S44" s="26">
        <v>98.92</v>
      </c>
      <c r="T44" s="26">
        <v>7.0000000000000007E-2</v>
      </c>
    </row>
    <row r="45" spans="1:20" x14ac:dyDescent="0.2">
      <c r="A45" s="7">
        <v>2012</v>
      </c>
      <c r="B45" s="11">
        <v>41117</v>
      </c>
      <c r="C45" s="8">
        <f t="shared" si="2"/>
        <v>209</v>
      </c>
      <c r="D45" s="7" t="s">
        <v>50</v>
      </c>
      <c r="E45" s="17" t="s">
        <v>35</v>
      </c>
      <c r="F45" s="7">
        <v>3</v>
      </c>
      <c r="G45" s="7" t="s">
        <v>38</v>
      </c>
      <c r="H45" s="7">
        <v>391</v>
      </c>
      <c r="I45" s="9">
        <v>804</v>
      </c>
      <c r="J45" s="12">
        <v>1462.4666666666667</v>
      </c>
      <c r="K45" s="12">
        <v>1462.5138888888889</v>
      </c>
      <c r="L45" s="13">
        <f t="shared" si="0"/>
        <v>4.7222222222217169E-2</v>
      </c>
      <c r="M45" s="14">
        <f t="shared" si="4"/>
        <v>67.999999999992724</v>
      </c>
      <c r="N45" s="15">
        <f>(I45-H45)/M45</f>
        <v>6.0735294117653558</v>
      </c>
      <c r="O45" s="16">
        <f t="shared" si="3"/>
        <v>4.220237185638779</v>
      </c>
      <c r="R45" s="26">
        <v>20.07</v>
      </c>
      <c r="S45" s="26">
        <v>98.92</v>
      </c>
      <c r="T45" s="26">
        <v>7.0000000000000007E-2</v>
      </c>
    </row>
    <row r="46" spans="1:20" x14ac:dyDescent="0.2">
      <c r="A46" s="7">
        <v>2012</v>
      </c>
      <c r="B46" s="11">
        <v>41117</v>
      </c>
      <c r="C46" s="8">
        <f t="shared" si="2"/>
        <v>209</v>
      </c>
      <c r="D46" s="7" t="s">
        <v>50</v>
      </c>
      <c r="E46" s="17" t="s">
        <v>35</v>
      </c>
      <c r="F46" s="7">
        <v>4</v>
      </c>
      <c r="G46" s="7" t="s">
        <v>51</v>
      </c>
      <c r="H46" s="7">
        <v>383</v>
      </c>
      <c r="I46" s="7">
        <v>802</v>
      </c>
      <c r="J46" s="12">
        <v>1462.4506944444445</v>
      </c>
      <c r="K46" s="12">
        <v>1462.4923611111112</v>
      </c>
      <c r="L46" s="13">
        <f t="shared" si="0"/>
        <v>4.1666666666742458E-2</v>
      </c>
      <c r="M46" s="14">
        <f t="shared" si="4"/>
        <v>60.000000000109139</v>
      </c>
      <c r="N46" s="15">
        <f t="shared" si="5"/>
        <v>6.9833333333206307</v>
      </c>
      <c r="O46" s="16">
        <f t="shared" si="3"/>
        <v>4.7710014270521022</v>
      </c>
      <c r="R46" s="26">
        <v>15.15</v>
      </c>
      <c r="S46" s="26">
        <v>99.84</v>
      </c>
      <c r="T46" s="26">
        <v>7.0000000000000007E-2</v>
      </c>
    </row>
    <row r="47" spans="1:20" x14ac:dyDescent="0.2">
      <c r="A47" s="7">
        <v>2012</v>
      </c>
      <c r="B47" s="11">
        <v>41117</v>
      </c>
      <c r="C47" s="8">
        <f t="shared" si="2"/>
        <v>209</v>
      </c>
      <c r="D47" s="7" t="s">
        <v>46</v>
      </c>
      <c r="E47" s="17" t="s">
        <v>30</v>
      </c>
      <c r="F47" s="7">
        <v>2</v>
      </c>
      <c r="G47" s="7" t="s">
        <v>54</v>
      </c>
      <c r="H47" s="7">
        <v>381</v>
      </c>
      <c r="I47" s="7">
        <v>829</v>
      </c>
      <c r="J47" s="12">
        <v>1462.5291666666667</v>
      </c>
      <c r="K47" s="12">
        <v>1462.567361111111</v>
      </c>
      <c r="L47" s="13">
        <f>K47-J47</f>
        <v>3.8194444444343389E-2</v>
      </c>
      <c r="M47" s="14">
        <f t="shared" si="4"/>
        <v>54.999999999854481</v>
      </c>
      <c r="N47" s="15">
        <f t="shared" si="5"/>
        <v>8.1454545454760972</v>
      </c>
      <c r="O47" s="16">
        <f t="shared" si="3"/>
        <v>5.5649606578317696</v>
      </c>
      <c r="P47" s="16">
        <f>AVERAGE(O47:O49)</f>
        <v>6.9153605107285339</v>
      </c>
      <c r="Q47" s="16">
        <f>STDEV(O47:O49)</f>
        <v>1.1751231846344683</v>
      </c>
      <c r="R47" s="26">
        <v>15.15</v>
      </c>
      <c r="S47" s="26">
        <v>99.84</v>
      </c>
      <c r="T47" s="26">
        <v>7.0000000000000007E-2</v>
      </c>
    </row>
    <row r="48" spans="1:20" x14ac:dyDescent="0.2">
      <c r="A48" s="7">
        <v>2012</v>
      </c>
      <c r="B48" s="11">
        <v>41117</v>
      </c>
      <c r="C48" s="8">
        <f t="shared" si="2"/>
        <v>209</v>
      </c>
      <c r="D48" s="7" t="s">
        <v>46</v>
      </c>
      <c r="E48" s="17" t="s">
        <v>30</v>
      </c>
      <c r="F48" s="7">
        <v>5</v>
      </c>
      <c r="G48" s="7" t="s">
        <v>55</v>
      </c>
      <c r="H48" s="7">
        <v>370</v>
      </c>
      <c r="I48" s="7">
        <v>1058</v>
      </c>
      <c r="J48" s="12">
        <v>1462.0840277777777</v>
      </c>
      <c r="K48" s="12">
        <v>1462.1263888888889</v>
      </c>
      <c r="L48" s="13">
        <f t="shared" si="0"/>
        <v>4.2361111111176797E-2</v>
      </c>
      <c r="M48" s="14">
        <f t="shared" si="4"/>
        <v>61.000000000094587</v>
      </c>
      <c r="N48" s="15">
        <f t="shared" si="5"/>
        <v>11.278688524572676</v>
      </c>
      <c r="O48" s="16">
        <f t="shared" si="3"/>
        <v>7.7055807703260557</v>
      </c>
      <c r="R48" s="26">
        <v>15.15</v>
      </c>
      <c r="S48" s="26">
        <v>99.84</v>
      </c>
      <c r="T48" s="26">
        <v>7.0000000000000007E-2</v>
      </c>
    </row>
    <row r="49" spans="1:20" x14ac:dyDescent="0.2">
      <c r="A49" s="7">
        <v>2012</v>
      </c>
      <c r="B49" s="11">
        <v>41117</v>
      </c>
      <c r="C49" s="8">
        <f t="shared" si="2"/>
        <v>209</v>
      </c>
      <c r="D49" s="7" t="s">
        <v>46</v>
      </c>
      <c r="E49" s="17" t="s">
        <v>30</v>
      </c>
      <c r="F49" s="7">
        <v>7</v>
      </c>
      <c r="G49" s="7" t="s">
        <v>56</v>
      </c>
      <c r="H49" s="7">
        <v>380</v>
      </c>
      <c r="I49" s="7">
        <v>812</v>
      </c>
      <c r="J49" s="12">
        <v>1462.1375</v>
      </c>
      <c r="K49" s="12">
        <v>1462.1652777777779</v>
      </c>
      <c r="L49" s="13">
        <f t="shared" si="0"/>
        <v>2.7777777777828305E-2</v>
      </c>
      <c r="M49" s="14">
        <f t="shared" si="4"/>
        <v>40.00000000007276</v>
      </c>
      <c r="N49" s="15">
        <f t="shared" si="5"/>
        <v>10.799999999980354</v>
      </c>
      <c r="O49" s="16">
        <f t="shared" si="3"/>
        <v>7.475540104027778</v>
      </c>
      <c r="R49" s="26">
        <v>18.940000000000001</v>
      </c>
      <c r="S49" s="26">
        <v>99.65</v>
      </c>
      <c r="T49" s="26">
        <v>7.0000000000000007E-2</v>
      </c>
    </row>
    <row r="50" spans="1:20" x14ac:dyDescent="0.2">
      <c r="A50" s="7">
        <v>2012</v>
      </c>
      <c r="B50" s="11">
        <v>41118</v>
      </c>
      <c r="C50" s="8">
        <f t="shared" si="2"/>
        <v>210</v>
      </c>
      <c r="D50" s="7" t="s">
        <v>57</v>
      </c>
      <c r="E50" s="17" t="s">
        <v>58</v>
      </c>
      <c r="F50" s="7">
        <v>6</v>
      </c>
      <c r="G50" s="7" t="s">
        <v>59</v>
      </c>
      <c r="H50" s="7">
        <v>412</v>
      </c>
      <c r="I50" s="7">
        <v>821</v>
      </c>
      <c r="J50" s="12">
        <v>1462.463888888889</v>
      </c>
      <c r="K50" s="12">
        <v>1462.4840277777778</v>
      </c>
      <c r="L50" s="13">
        <f t="shared" si="0"/>
        <v>2.0138888888823203E-2</v>
      </c>
      <c r="M50" s="14">
        <f t="shared" si="4"/>
        <v>28.999999999905413</v>
      </c>
      <c r="N50" s="15">
        <f t="shared" si="5"/>
        <v>14.10344827590807</v>
      </c>
      <c r="O50" s="16">
        <f t="shared" si="3"/>
        <v>9.7621197399837012</v>
      </c>
      <c r="P50" s="16">
        <f>AVERAGE(O50:O54)</f>
        <v>9.6801483682596547</v>
      </c>
      <c r="Q50" s="16">
        <f>STDEV(O50:O54)</f>
        <v>1.7445426974260076</v>
      </c>
      <c r="R50" s="26">
        <v>18.940000000000001</v>
      </c>
      <c r="S50" s="26">
        <v>99.65</v>
      </c>
      <c r="T50" s="26">
        <v>7.0000000000000007E-2</v>
      </c>
    </row>
    <row r="51" spans="1:20" x14ac:dyDescent="0.2">
      <c r="A51" s="7">
        <v>2012</v>
      </c>
      <c r="B51" s="11">
        <v>41118</v>
      </c>
      <c r="C51" s="8">
        <f t="shared" si="2"/>
        <v>210</v>
      </c>
      <c r="D51" s="7" t="s">
        <v>57</v>
      </c>
      <c r="E51" s="17" t="s">
        <v>58</v>
      </c>
      <c r="F51" s="7">
        <v>1</v>
      </c>
      <c r="G51" s="7" t="s">
        <v>60</v>
      </c>
      <c r="H51" s="7">
        <v>394</v>
      </c>
      <c r="I51" s="7">
        <v>975</v>
      </c>
      <c r="J51" s="12">
        <v>1462.4715277777777</v>
      </c>
      <c r="K51" s="12">
        <v>1462.4958333333334</v>
      </c>
      <c r="L51" s="13">
        <f t="shared" si="0"/>
        <v>2.4305555555656611E-2</v>
      </c>
      <c r="M51" s="14">
        <f t="shared" si="4"/>
        <v>35.000000000145519</v>
      </c>
      <c r="N51" s="15">
        <f t="shared" si="5"/>
        <v>16.599999999930983</v>
      </c>
      <c r="O51" s="16">
        <f t="shared" si="3"/>
        <v>11.490182011719526</v>
      </c>
      <c r="R51" s="26">
        <v>18.940000000000001</v>
      </c>
      <c r="S51" s="26">
        <v>99.65</v>
      </c>
      <c r="T51" s="26">
        <v>7.0000000000000007E-2</v>
      </c>
    </row>
    <row r="52" spans="1:20" x14ac:dyDescent="0.2">
      <c r="A52" s="7">
        <v>2012</v>
      </c>
      <c r="B52" s="11">
        <v>41118</v>
      </c>
      <c r="C52" s="8">
        <f t="shared" si="2"/>
        <v>210</v>
      </c>
      <c r="D52" s="7" t="s">
        <v>57</v>
      </c>
      <c r="E52" s="17" t="s">
        <v>58</v>
      </c>
      <c r="F52" s="7">
        <v>4</v>
      </c>
      <c r="G52" s="7" t="s">
        <v>61</v>
      </c>
      <c r="H52" s="7">
        <v>394</v>
      </c>
      <c r="I52" s="7">
        <v>846</v>
      </c>
      <c r="J52" s="12">
        <v>1462.4986111111111</v>
      </c>
      <c r="K52" s="12">
        <v>1462.5208333333333</v>
      </c>
      <c r="L52" s="13">
        <f t="shared" si="0"/>
        <v>2.222222222212622E-2</v>
      </c>
      <c r="M52" s="14">
        <f t="shared" si="4"/>
        <v>31.999999999861757</v>
      </c>
      <c r="N52" s="15">
        <f t="shared" si="5"/>
        <v>14.125000000061021</v>
      </c>
      <c r="O52" s="16">
        <f t="shared" si="3"/>
        <v>9.7770374046333899</v>
      </c>
      <c r="R52" s="26">
        <v>18.940000000000001</v>
      </c>
      <c r="S52" s="26">
        <v>99.65</v>
      </c>
      <c r="T52" s="26">
        <v>7.0000000000000007E-2</v>
      </c>
    </row>
    <row r="53" spans="1:20" x14ac:dyDescent="0.2">
      <c r="A53" s="7">
        <v>2012</v>
      </c>
      <c r="B53" s="11">
        <v>41118</v>
      </c>
      <c r="C53" s="8">
        <f t="shared" si="2"/>
        <v>210</v>
      </c>
      <c r="D53" s="7" t="s">
        <v>57</v>
      </c>
      <c r="E53" s="17" t="s">
        <v>58</v>
      </c>
      <c r="F53" s="7">
        <v>5</v>
      </c>
      <c r="G53" s="7" t="s">
        <v>62</v>
      </c>
      <c r="H53" s="7">
        <v>394</v>
      </c>
      <c r="I53" s="7">
        <v>790</v>
      </c>
      <c r="J53" s="12">
        <v>1462.5354166666666</v>
      </c>
      <c r="K53" s="12">
        <v>1462.5638888888889</v>
      </c>
      <c r="L53" s="13">
        <f t="shared" si="0"/>
        <v>2.8472222222262644E-2</v>
      </c>
      <c r="M53" s="14">
        <f t="shared" si="4"/>
        <v>41.000000000058208</v>
      </c>
      <c r="N53" s="15">
        <f t="shared" si="5"/>
        <v>9.6585365853521417</v>
      </c>
      <c r="O53" s="16">
        <f t="shared" si="3"/>
        <v>6.8278075703828875</v>
      </c>
      <c r="R53" s="27">
        <v>25.16</v>
      </c>
      <c r="S53" s="27">
        <v>98.88</v>
      </c>
      <c r="T53" s="26">
        <v>7.0000000000000007E-2</v>
      </c>
    </row>
    <row r="54" spans="1:20" x14ac:dyDescent="0.2">
      <c r="A54" s="7">
        <v>2012</v>
      </c>
      <c r="B54" s="11">
        <v>41118</v>
      </c>
      <c r="C54" s="8">
        <f t="shared" si="2"/>
        <v>210</v>
      </c>
      <c r="D54" s="7" t="s">
        <v>57</v>
      </c>
      <c r="E54" s="17" t="s">
        <v>58</v>
      </c>
      <c r="F54" s="7">
        <v>3</v>
      </c>
      <c r="G54" s="7" t="s">
        <v>63</v>
      </c>
      <c r="H54" s="7">
        <v>383</v>
      </c>
      <c r="I54" s="7">
        <v>849</v>
      </c>
      <c r="J54" s="12">
        <v>1462.0770833333333</v>
      </c>
      <c r="K54" s="12">
        <v>1462.098611111111</v>
      </c>
      <c r="L54" s="13">
        <f t="shared" si="0"/>
        <v>2.1527777777691881E-2</v>
      </c>
      <c r="M54" s="14">
        <f t="shared" si="4"/>
        <v>30.999999999876309</v>
      </c>
      <c r="N54" s="15">
        <f t="shared" si="5"/>
        <v>15.032258064576109</v>
      </c>
      <c r="O54" s="16">
        <f t="shared" si="3"/>
        <v>10.543595114578762</v>
      </c>
      <c r="R54" s="27">
        <v>22.83</v>
      </c>
      <c r="S54" s="27">
        <v>99.65</v>
      </c>
      <c r="T54" s="26">
        <v>7.0000000000000007E-2</v>
      </c>
    </row>
    <row r="55" spans="1:20" x14ac:dyDescent="0.2">
      <c r="A55" s="7">
        <v>2012</v>
      </c>
      <c r="B55" s="11">
        <v>41144</v>
      </c>
      <c r="C55" s="8">
        <f t="shared" si="2"/>
        <v>236</v>
      </c>
      <c r="D55" s="7" t="s">
        <v>50</v>
      </c>
      <c r="E55" s="17" t="s">
        <v>35</v>
      </c>
      <c r="F55" s="7">
        <v>1</v>
      </c>
      <c r="G55" s="7" t="s">
        <v>64</v>
      </c>
      <c r="H55" s="7">
        <v>380</v>
      </c>
      <c r="I55" s="7">
        <v>803</v>
      </c>
      <c r="J55" s="12">
        <v>1462.0645833333333</v>
      </c>
      <c r="K55" s="12">
        <v>1462.098611111111</v>
      </c>
      <c r="L55" s="13">
        <f t="shared" si="0"/>
        <v>3.4027777777737356E-2</v>
      </c>
      <c r="M55" s="14">
        <f t="shared" si="4"/>
        <v>48.999999999941792</v>
      </c>
      <c r="N55" s="15">
        <f t="shared" si="5"/>
        <v>8.6326530612347447</v>
      </c>
      <c r="O55" s="16">
        <f t="shared" si="3"/>
        <v>6.0549252315443578</v>
      </c>
      <c r="P55" s="16">
        <f>AVERAGE(O55:O57)</f>
        <v>3.3453547259618976</v>
      </c>
      <c r="Q55" s="16">
        <f>STDEV(O55:O57)</f>
        <v>2.373824978857924</v>
      </c>
      <c r="R55" s="27">
        <v>22.83</v>
      </c>
      <c r="S55" s="27">
        <v>99.65</v>
      </c>
      <c r="T55" s="26">
        <v>7.0000000000000007E-2</v>
      </c>
    </row>
    <row r="56" spans="1:20" x14ac:dyDescent="0.2">
      <c r="A56" s="7">
        <v>2012</v>
      </c>
      <c r="B56" s="11">
        <v>41144</v>
      </c>
      <c r="C56" s="8">
        <f t="shared" si="2"/>
        <v>236</v>
      </c>
      <c r="D56" s="7" t="s">
        <v>50</v>
      </c>
      <c r="E56" s="17" t="s">
        <v>35</v>
      </c>
      <c r="F56" s="7">
        <v>3</v>
      </c>
      <c r="G56" s="7" t="s">
        <v>65</v>
      </c>
      <c r="H56" s="7">
        <v>380</v>
      </c>
      <c r="I56" s="7">
        <v>695</v>
      </c>
      <c r="J56" s="12">
        <v>1462.1423611111111</v>
      </c>
      <c r="K56" s="12">
        <v>1462.2083333333333</v>
      </c>
      <c r="L56" s="13">
        <f t="shared" si="0"/>
        <v>6.5972222222171695E-2</v>
      </c>
      <c r="M56" s="14">
        <f t="shared" si="4"/>
        <v>94.99999999992724</v>
      </c>
      <c r="N56" s="15">
        <f t="shared" si="5"/>
        <v>3.3157894736867499</v>
      </c>
      <c r="O56" s="16">
        <f>(N56*10^-6*101325*T56)/8.314*(273.15+R56)/0.36</f>
        <v>2.3493392973031169</v>
      </c>
      <c r="R56" s="27">
        <v>25.84</v>
      </c>
      <c r="S56" s="27">
        <v>99.57</v>
      </c>
      <c r="T56" s="26">
        <v>7.0000000000000007E-2</v>
      </c>
    </row>
    <row r="57" spans="1:20" x14ac:dyDescent="0.2">
      <c r="A57" s="7">
        <v>2012</v>
      </c>
      <c r="B57" s="11">
        <v>41144</v>
      </c>
      <c r="C57" s="8">
        <f t="shared" si="2"/>
        <v>236</v>
      </c>
      <c r="D57" s="7" t="s">
        <v>50</v>
      </c>
      <c r="E57" s="17" t="s">
        <v>35</v>
      </c>
      <c r="F57" s="7">
        <v>4</v>
      </c>
      <c r="G57" s="7" t="s">
        <v>66</v>
      </c>
      <c r="H57" s="7">
        <v>386</v>
      </c>
      <c r="I57" s="7">
        <v>640</v>
      </c>
      <c r="J57" s="12">
        <v>1462.1430555555555</v>
      </c>
      <c r="K57" s="12">
        <v>1462.21875</v>
      </c>
      <c r="L57" s="13">
        <f t="shared" si="0"/>
        <v>7.5694444444479814E-2</v>
      </c>
      <c r="M57" s="14">
        <f t="shared" si="4"/>
        <v>109.00000000005093</v>
      </c>
      <c r="N57" s="15">
        <f t="shared" si="5"/>
        <v>2.3302752293567095</v>
      </c>
      <c r="O57" s="16">
        <f t="shared" si="3"/>
        <v>1.6317996490382194</v>
      </c>
      <c r="R57" s="26">
        <v>22.35</v>
      </c>
      <c r="S57" s="26">
        <v>99.49</v>
      </c>
      <c r="T57" s="26">
        <v>7.0000000000000007E-2</v>
      </c>
    </row>
    <row r="58" spans="1:20" x14ac:dyDescent="0.2">
      <c r="A58" s="7">
        <v>2012</v>
      </c>
      <c r="B58" s="11">
        <v>41146</v>
      </c>
      <c r="C58" s="8">
        <f t="shared" si="2"/>
        <v>238</v>
      </c>
      <c r="D58" s="7" t="s">
        <v>46</v>
      </c>
      <c r="E58" s="17" t="s">
        <v>30</v>
      </c>
      <c r="F58" s="7">
        <v>7</v>
      </c>
      <c r="G58" s="7" t="s">
        <v>56</v>
      </c>
      <c r="H58" s="7">
        <v>388</v>
      </c>
      <c r="I58" s="7">
        <v>787</v>
      </c>
      <c r="J58" s="12">
        <v>1462.0013888888889</v>
      </c>
      <c r="K58" s="12">
        <v>1462.057638888889</v>
      </c>
      <c r="L58" s="13">
        <f t="shared" si="0"/>
        <v>5.6250000000090949E-2</v>
      </c>
      <c r="M58" s="14">
        <f t="shared" si="4"/>
        <v>81.000000000130967</v>
      </c>
      <c r="N58" s="15">
        <f t="shared" si="5"/>
        <v>4.9259259259179613</v>
      </c>
      <c r="O58" s="16">
        <f t="shared" si="3"/>
        <v>3.4494312499387383</v>
      </c>
      <c r="P58" s="16">
        <f>AVERAGE(O58:O60)</f>
        <v>3.33356974250569</v>
      </c>
      <c r="Q58" s="16">
        <f>STDEV(O58:O60)</f>
        <v>0.83858041675677486</v>
      </c>
      <c r="R58" s="26">
        <v>22.35</v>
      </c>
      <c r="S58" s="26">
        <v>99.49</v>
      </c>
      <c r="T58" s="26">
        <v>7.0000000000000007E-2</v>
      </c>
    </row>
    <row r="59" spans="1:20" x14ac:dyDescent="0.2">
      <c r="A59" s="7">
        <v>2012</v>
      </c>
      <c r="B59" s="11">
        <v>41146</v>
      </c>
      <c r="C59" s="8">
        <f t="shared" si="2"/>
        <v>238</v>
      </c>
      <c r="D59" s="7" t="s">
        <v>46</v>
      </c>
      <c r="E59" s="17" t="s">
        <v>30</v>
      </c>
      <c r="F59" s="7">
        <v>5</v>
      </c>
      <c r="G59" s="7" t="s">
        <v>55</v>
      </c>
      <c r="H59" s="7">
        <v>388</v>
      </c>
      <c r="I59" s="7">
        <v>740</v>
      </c>
      <c r="J59" s="12">
        <v>1462.0694444444443</v>
      </c>
      <c r="K59" s="12">
        <v>1462.1111111111111</v>
      </c>
      <c r="L59" s="13">
        <f t="shared" si="0"/>
        <v>4.1666666666742458E-2</v>
      </c>
      <c r="M59" s="14">
        <f t="shared" si="4"/>
        <v>60.000000000109139</v>
      </c>
      <c r="N59" s="15">
        <f t="shared" si="5"/>
        <v>5.8666666666559957</v>
      </c>
      <c r="O59" s="16">
        <f t="shared" si="3"/>
        <v>4.1081948119562837</v>
      </c>
      <c r="R59" s="26">
        <v>22.35</v>
      </c>
      <c r="S59" s="26">
        <v>99.49</v>
      </c>
      <c r="T59" s="26">
        <v>7.0000000000000007E-2</v>
      </c>
    </row>
    <row r="60" spans="1:20" x14ac:dyDescent="0.2">
      <c r="A60" s="7">
        <v>2012</v>
      </c>
      <c r="B60" s="11">
        <v>41146</v>
      </c>
      <c r="C60" s="8">
        <f t="shared" si="2"/>
        <v>238</v>
      </c>
      <c r="D60" s="7" t="s">
        <v>46</v>
      </c>
      <c r="E60" s="17" t="s">
        <v>30</v>
      </c>
      <c r="F60" s="7">
        <v>2</v>
      </c>
      <c r="G60" s="7" t="s">
        <v>54</v>
      </c>
      <c r="H60" s="7">
        <v>387</v>
      </c>
      <c r="I60" s="7">
        <v>635</v>
      </c>
      <c r="J60" s="12">
        <v>1462.1263888888889</v>
      </c>
      <c r="K60" s="12">
        <v>1462.1756944444444</v>
      </c>
      <c r="L60" s="13">
        <f t="shared" si="0"/>
        <v>4.9305555555520186E-2</v>
      </c>
      <c r="M60" s="14">
        <f t="shared" si="4"/>
        <v>70.999999999949068</v>
      </c>
      <c r="N60" s="15">
        <f t="shared" si="5"/>
        <v>3.492957746481379</v>
      </c>
      <c r="O60" s="16">
        <f t="shared" si="3"/>
        <v>2.4430831656220482</v>
      </c>
      <c r="R60" s="26">
        <v>22</v>
      </c>
      <c r="S60" s="26">
        <v>100</v>
      </c>
      <c r="T60" s="26">
        <v>7.0000000000000007E-2</v>
      </c>
    </row>
    <row r="61" spans="1:20" x14ac:dyDescent="0.2">
      <c r="A61" s="7">
        <v>2012</v>
      </c>
      <c r="B61" s="11">
        <v>41143</v>
      </c>
      <c r="C61" s="8">
        <f t="shared" si="2"/>
        <v>235</v>
      </c>
      <c r="D61" s="7" t="s">
        <v>57</v>
      </c>
      <c r="E61" s="17" t="s">
        <v>58</v>
      </c>
      <c r="F61" s="7">
        <v>6</v>
      </c>
      <c r="G61" s="7" t="s">
        <v>67</v>
      </c>
      <c r="H61" s="7">
        <v>384</v>
      </c>
      <c r="I61" s="7">
        <v>786</v>
      </c>
      <c r="J61" s="12">
        <v>1462.1097222222222</v>
      </c>
      <c r="K61" s="12">
        <v>1462.1395833333333</v>
      </c>
      <c r="L61" s="13">
        <f t="shared" si="0"/>
        <v>2.9861111111131322E-2</v>
      </c>
      <c r="M61" s="14">
        <f t="shared" si="4"/>
        <v>43.000000000029104</v>
      </c>
      <c r="N61" s="15">
        <f t="shared" si="5"/>
        <v>9.3488372092959988</v>
      </c>
      <c r="O61" s="16">
        <f>(N61*10^-6*101325*T61)/8.314*(273.15+R61)/0.36</f>
        <v>6.538867189899408</v>
      </c>
      <c r="P61" s="16">
        <f>AVERAGE(O61:O64)</f>
        <v>7.0153433089624029</v>
      </c>
      <c r="Q61" s="16">
        <f>STDEV(O61:O64)</f>
        <v>1.4712701198893354</v>
      </c>
      <c r="R61" s="26">
        <v>22</v>
      </c>
      <c r="S61" s="26">
        <v>100</v>
      </c>
      <c r="T61" s="26">
        <v>7.0000000000000007E-2</v>
      </c>
    </row>
    <row r="62" spans="1:20" x14ac:dyDescent="0.2">
      <c r="A62" s="7">
        <v>2012</v>
      </c>
      <c r="B62" s="19">
        <v>41143</v>
      </c>
      <c r="C62" s="8">
        <f t="shared" si="2"/>
        <v>235</v>
      </c>
      <c r="D62" s="7" t="s">
        <v>57</v>
      </c>
      <c r="E62" s="17" t="s">
        <v>58</v>
      </c>
      <c r="F62" s="7">
        <v>4</v>
      </c>
      <c r="G62" s="7" t="s">
        <v>68</v>
      </c>
      <c r="H62" s="7">
        <v>387</v>
      </c>
      <c r="I62" s="7">
        <v>794</v>
      </c>
      <c r="J62" s="12">
        <v>1462.1361111111112</v>
      </c>
      <c r="K62" s="12">
        <v>1462.1743055555555</v>
      </c>
      <c r="L62" s="13">
        <f t="shared" si="0"/>
        <v>3.8194444444343389E-2</v>
      </c>
      <c r="M62" s="14">
        <f t="shared" si="4"/>
        <v>54.999999999854481</v>
      </c>
      <c r="N62" s="15">
        <f t="shared" si="5"/>
        <v>7.4000000000195794</v>
      </c>
      <c r="O62" s="16">
        <f t="shared" si="3"/>
        <v>5.1757899000818526</v>
      </c>
      <c r="R62" s="26">
        <v>22</v>
      </c>
      <c r="S62" s="26">
        <v>100</v>
      </c>
      <c r="T62" s="26">
        <v>7.0000000000000007E-2</v>
      </c>
    </row>
    <row r="63" spans="1:20" x14ac:dyDescent="0.2">
      <c r="A63" s="7">
        <v>2012</v>
      </c>
      <c r="B63" s="11">
        <v>41143</v>
      </c>
      <c r="C63" s="8">
        <f t="shared" si="2"/>
        <v>235</v>
      </c>
      <c r="D63" s="7" t="s">
        <v>57</v>
      </c>
      <c r="E63" s="17" t="s">
        <v>58</v>
      </c>
      <c r="F63" s="7">
        <v>3</v>
      </c>
      <c r="G63" s="7" t="s">
        <v>28</v>
      </c>
      <c r="H63" s="7">
        <v>393</v>
      </c>
      <c r="I63" s="7">
        <v>830</v>
      </c>
      <c r="J63" s="12">
        <v>1462.4715277777777</v>
      </c>
      <c r="K63" s="12">
        <v>1462.4965277777778</v>
      </c>
      <c r="L63" s="13">
        <f t="shared" si="0"/>
        <v>2.5000000000090949E-2</v>
      </c>
      <c r="M63" s="14">
        <f t="shared" si="4"/>
        <v>36.000000000130967</v>
      </c>
      <c r="N63" s="15">
        <f t="shared" si="5"/>
        <v>12.138888888844727</v>
      </c>
      <c r="O63" s="16">
        <f t="shared" si="3"/>
        <v>8.4903160147205572</v>
      </c>
      <c r="R63" s="26">
        <v>22</v>
      </c>
      <c r="S63" s="26">
        <v>100</v>
      </c>
      <c r="T63" s="26">
        <v>7.0000000000000007E-2</v>
      </c>
    </row>
    <row r="64" spans="1:20" x14ac:dyDescent="0.2">
      <c r="A64" s="7">
        <v>2012</v>
      </c>
      <c r="B64" s="11">
        <v>41143</v>
      </c>
      <c r="C64" s="8">
        <f t="shared" si="2"/>
        <v>235</v>
      </c>
      <c r="D64" s="7" t="s">
        <v>57</v>
      </c>
      <c r="E64" s="17" t="s">
        <v>58</v>
      </c>
      <c r="F64" s="7">
        <v>5</v>
      </c>
      <c r="G64" s="7" t="s">
        <v>26</v>
      </c>
      <c r="H64" s="7">
        <v>392</v>
      </c>
      <c r="I64" s="7">
        <v>875</v>
      </c>
      <c r="J64" s="12">
        <v>1462.4791666666667</v>
      </c>
      <c r="K64" s="12">
        <v>1462.5090277777779</v>
      </c>
      <c r="L64" s="13">
        <f t="shared" si="0"/>
        <v>2.9861111111131322E-2</v>
      </c>
      <c r="M64" s="14">
        <f t="shared" si="4"/>
        <v>43.000000000029104</v>
      </c>
      <c r="N64" s="15">
        <f t="shared" si="5"/>
        <v>11.232558139527281</v>
      </c>
      <c r="O64" s="16">
        <f t="shared" si="3"/>
        <v>7.8564001311477947</v>
      </c>
      <c r="R64" s="26">
        <v>22</v>
      </c>
      <c r="S64" s="26">
        <v>100</v>
      </c>
      <c r="T64" s="26">
        <v>7.0000000000000007E-2</v>
      </c>
    </row>
    <row r="65" spans="1:20" x14ac:dyDescent="0.2">
      <c r="A65" s="7">
        <v>2013</v>
      </c>
      <c r="B65" s="11">
        <v>41489</v>
      </c>
      <c r="C65" s="8">
        <f t="shared" si="2"/>
        <v>215</v>
      </c>
      <c r="D65" s="7" t="s">
        <v>50</v>
      </c>
      <c r="E65" s="17" t="s">
        <v>35</v>
      </c>
      <c r="F65" s="7">
        <v>3</v>
      </c>
      <c r="G65" s="7" t="s">
        <v>38</v>
      </c>
      <c r="H65" s="7">
        <v>411</v>
      </c>
      <c r="I65" s="7">
        <v>703</v>
      </c>
      <c r="J65" s="12">
        <v>1462.4798611111112</v>
      </c>
      <c r="K65" s="12">
        <v>1462.6472222222221</v>
      </c>
      <c r="L65" s="13">
        <f t="shared" si="0"/>
        <v>0.16736111111094942</v>
      </c>
      <c r="M65" s="20"/>
      <c r="N65" s="21"/>
      <c r="O65" s="16"/>
      <c r="P65" s="22">
        <f>AVERAGE(O65:O68)</f>
        <v>2.7607955191829485</v>
      </c>
      <c r="Q65" s="22">
        <f>STDEV(O65:O68)</f>
        <v>0.43599311550295522</v>
      </c>
      <c r="R65" s="26">
        <v>22</v>
      </c>
      <c r="S65" s="26">
        <v>100</v>
      </c>
      <c r="T65" s="26">
        <v>7.0000000000000007E-2</v>
      </c>
    </row>
    <row r="66" spans="1:20" x14ac:dyDescent="0.2">
      <c r="A66" s="7">
        <v>2013</v>
      </c>
      <c r="B66" s="11">
        <v>41491</v>
      </c>
      <c r="C66" s="8">
        <f t="shared" ref="C66:C71" si="6">B66-DATE(YEAR(B66),1,0)</f>
        <v>217</v>
      </c>
      <c r="D66" s="7" t="s">
        <v>50</v>
      </c>
      <c r="E66" s="17" t="s">
        <v>35</v>
      </c>
      <c r="F66" s="7">
        <v>6</v>
      </c>
      <c r="G66" s="7" t="s">
        <v>69</v>
      </c>
      <c r="H66" s="7">
        <v>417</v>
      </c>
      <c r="I66" s="7">
        <v>751</v>
      </c>
      <c r="J66" s="12">
        <v>1462.4465277777779</v>
      </c>
      <c r="K66" s="12">
        <v>1462.504861111111</v>
      </c>
      <c r="L66" s="13">
        <f t="shared" ref="L66:L71" si="7">K66-J66</f>
        <v>5.8333333333166593E-2</v>
      </c>
      <c r="M66" s="14">
        <f t="shared" si="4"/>
        <v>83.999999999759893</v>
      </c>
      <c r="N66" s="15">
        <f t="shared" si="5"/>
        <v>3.9761904762018419</v>
      </c>
      <c r="O66" s="16">
        <f t="shared" si="3"/>
        <v>2.7810711496584726</v>
      </c>
      <c r="R66" s="26">
        <v>22</v>
      </c>
      <c r="S66" s="26">
        <v>100</v>
      </c>
      <c r="T66" s="26">
        <v>7.0000000000000007E-2</v>
      </c>
    </row>
    <row r="67" spans="1:20" x14ac:dyDescent="0.2">
      <c r="A67" s="7">
        <v>2013</v>
      </c>
      <c r="B67" s="11">
        <v>41491</v>
      </c>
      <c r="C67" s="8">
        <f t="shared" si="6"/>
        <v>217</v>
      </c>
      <c r="D67" s="7" t="s">
        <v>50</v>
      </c>
      <c r="E67" s="17" t="s">
        <v>35</v>
      </c>
      <c r="F67" s="7">
        <v>7</v>
      </c>
      <c r="G67" s="7" t="s">
        <v>70</v>
      </c>
      <c r="H67" s="7">
        <v>390</v>
      </c>
      <c r="I67" s="7">
        <v>800</v>
      </c>
      <c r="J67" s="12">
        <v>1462.53125</v>
      </c>
      <c r="K67" s="12">
        <v>1462.59375</v>
      </c>
      <c r="L67" s="13">
        <f t="shared" si="7"/>
        <v>6.25E-2</v>
      </c>
      <c r="M67" s="14">
        <f t="shared" si="4"/>
        <v>90</v>
      </c>
      <c r="N67" s="15">
        <f t="shared" si="5"/>
        <v>4.5555555555555554</v>
      </c>
      <c r="O67" s="16">
        <f t="shared" ref="O67:O71" si="8">(N67*10^-6*101325*T67)/8.314*(273.15+R67)/0.36</f>
        <v>3.1862970856275448</v>
      </c>
      <c r="R67" s="26">
        <v>22</v>
      </c>
      <c r="S67" s="26">
        <v>100</v>
      </c>
      <c r="T67" s="26">
        <v>7.0000000000000007E-2</v>
      </c>
    </row>
    <row r="68" spans="1:20" x14ac:dyDescent="0.2">
      <c r="A68" s="7">
        <v>2013</v>
      </c>
      <c r="B68" s="11">
        <v>41492</v>
      </c>
      <c r="C68" s="8">
        <f t="shared" si="6"/>
        <v>218</v>
      </c>
      <c r="D68" s="7" t="s">
        <v>50</v>
      </c>
      <c r="E68" s="17" t="s">
        <v>35</v>
      </c>
      <c r="F68" s="7">
        <v>1</v>
      </c>
      <c r="G68" s="7" t="s">
        <v>36</v>
      </c>
      <c r="H68" s="7">
        <v>420</v>
      </c>
      <c r="I68" s="7">
        <v>890</v>
      </c>
      <c r="J68" s="12">
        <v>1462.5326388888889</v>
      </c>
      <c r="K68" s="12">
        <v>1462.6312499999999</v>
      </c>
      <c r="L68" s="13">
        <f t="shared" si="7"/>
        <v>9.8611111111040373E-2</v>
      </c>
      <c r="M68" s="14">
        <f t="shared" si="4"/>
        <v>141.99999999989814</v>
      </c>
      <c r="N68" s="15">
        <f t="shared" si="5"/>
        <v>3.3098591549319516</v>
      </c>
      <c r="O68" s="16">
        <f t="shared" si="8"/>
        <v>2.3150183222628278</v>
      </c>
      <c r="R68" s="26">
        <v>22</v>
      </c>
      <c r="S68" s="26">
        <v>100</v>
      </c>
      <c r="T68" s="26">
        <v>7.0000000000000007E-2</v>
      </c>
    </row>
    <row r="69" spans="1:20" x14ac:dyDescent="0.2">
      <c r="A69" s="7">
        <v>2013</v>
      </c>
      <c r="B69" s="11">
        <v>41490</v>
      </c>
      <c r="C69" s="8">
        <f t="shared" si="6"/>
        <v>216</v>
      </c>
      <c r="D69" s="7" t="s">
        <v>46</v>
      </c>
      <c r="E69" s="17" t="s">
        <v>30</v>
      </c>
      <c r="F69" s="7">
        <v>7</v>
      </c>
      <c r="G69" s="7" t="s">
        <v>56</v>
      </c>
      <c r="H69" s="7">
        <v>430</v>
      </c>
      <c r="I69" s="7">
        <v>783</v>
      </c>
      <c r="J69" s="12">
        <v>1462.4722222222222</v>
      </c>
      <c r="K69" s="12">
        <v>1462.5020833333333</v>
      </c>
      <c r="L69" s="13">
        <f t="shared" si="7"/>
        <v>2.9861111111131322E-2</v>
      </c>
      <c r="M69" s="14">
        <f t="shared" si="4"/>
        <v>43.000000000029104</v>
      </c>
      <c r="N69" s="15">
        <f t="shared" si="5"/>
        <v>8.2093023255758393</v>
      </c>
      <c r="O69" s="16">
        <f t="shared" si="8"/>
        <v>5.7418410896380365</v>
      </c>
      <c r="P69" s="16">
        <f>AVERAGE(O69:O71)</f>
        <v>6.3015055454566395</v>
      </c>
      <c r="Q69" s="16">
        <f>STDEV(O69:O71)</f>
        <v>0.91847157264202661</v>
      </c>
      <c r="R69" s="26">
        <v>22</v>
      </c>
      <c r="S69" s="26">
        <v>100</v>
      </c>
      <c r="T69" s="26">
        <v>7.0000000000000007E-2</v>
      </c>
    </row>
    <row r="70" spans="1:20" x14ac:dyDescent="0.2">
      <c r="A70" s="7">
        <v>2013</v>
      </c>
      <c r="B70" s="11">
        <v>41490</v>
      </c>
      <c r="C70" s="8">
        <f t="shared" si="6"/>
        <v>216</v>
      </c>
      <c r="D70" s="7" t="s">
        <v>46</v>
      </c>
      <c r="E70" s="17" t="s">
        <v>30</v>
      </c>
      <c r="F70" s="7">
        <v>2</v>
      </c>
      <c r="G70" s="7" t="s">
        <v>31</v>
      </c>
      <c r="H70" s="7">
        <v>384</v>
      </c>
      <c r="I70" s="7">
        <v>805</v>
      </c>
      <c r="J70" s="12">
        <v>1462.5173611111111</v>
      </c>
      <c r="K70" s="12">
        <v>1462.5451388888889</v>
      </c>
      <c r="L70" s="13">
        <f t="shared" si="7"/>
        <v>2.7777777777828305E-2</v>
      </c>
      <c r="M70" s="14">
        <f t="shared" si="4"/>
        <v>40.00000000007276</v>
      </c>
      <c r="N70" s="15">
        <f t="shared" si="5"/>
        <v>10.524999999980855</v>
      </c>
      <c r="O70" s="16">
        <f t="shared" si="8"/>
        <v>7.3615119862322009</v>
      </c>
      <c r="P70" s="16"/>
      <c r="Q70" s="16"/>
      <c r="R70" s="26">
        <v>22</v>
      </c>
      <c r="S70" s="26">
        <v>100</v>
      </c>
      <c r="T70" s="26">
        <v>7.0000000000000007E-2</v>
      </c>
    </row>
    <row r="71" spans="1:20" x14ac:dyDescent="0.2">
      <c r="A71" s="7">
        <v>2013</v>
      </c>
      <c r="B71" s="11">
        <v>41490</v>
      </c>
      <c r="C71" s="8">
        <f t="shared" si="6"/>
        <v>216</v>
      </c>
      <c r="D71" s="7" t="s">
        <v>46</v>
      </c>
      <c r="E71" s="17" t="s">
        <v>30</v>
      </c>
      <c r="F71" s="7">
        <v>4</v>
      </c>
      <c r="G71" s="7" t="s">
        <v>32</v>
      </c>
      <c r="H71" s="7">
        <v>391</v>
      </c>
      <c r="I71" s="7">
        <v>814</v>
      </c>
      <c r="J71" s="12">
        <v>1462.0569444444445</v>
      </c>
      <c r="K71" s="12">
        <v>1462.0923611111111</v>
      </c>
      <c r="L71" s="13">
        <f t="shared" si="7"/>
        <v>3.5416666666606034E-2</v>
      </c>
      <c r="M71" s="14">
        <f t="shared" si="4"/>
        <v>50.999999999912689</v>
      </c>
      <c r="N71" s="15">
        <f t="shared" si="5"/>
        <v>8.2941176470730227</v>
      </c>
      <c r="O71" s="16">
        <f t="shared" si="8"/>
        <v>5.8011635604996794</v>
      </c>
      <c r="P71" s="16"/>
      <c r="Q71" s="16"/>
      <c r="R71" s="26">
        <v>22</v>
      </c>
      <c r="S71" s="26">
        <v>100</v>
      </c>
      <c r="T71" s="26">
        <v>7.0000000000000007E-2</v>
      </c>
    </row>
    <row r="72" spans="1:20" x14ac:dyDescent="0.2">
      <c r="A72" s="7">
        <v>2018</v>
      </c>
      <c r="B72" s="28">
        <v>43370</v>
      </c>
      <c r="C72" s="8">
        <f>B72-DATE(YEAR(B72),1,0)</f>
        <v>270</v>
      </c>
      <c r="D72" t="s">
        <v>43</v>
      </c>
      <c r="E72" s="17" t="s">
        <v>35</v>
      </c>
      <c r="F72" s="7" t="s">
        <v>82</v>
      </c>
      <c r="J72" s="12"/>
      <c r="K72" s="12"/>
      <c r="L72" s="13"/>
      <c r="M72" s="14"/>
      <c r="N72" s="15">
        <v>2.0600388915896932</v>
      </c>
      <c r="O72" s="16">
        <f>(N72*10^-6*101325*0.226981)/8.314*(273.15+R72)/0.3721</f>
        <v>4.3340552739804989</v>
      </c>
      <c r="Q72" s="16"/>
      <c r="R72" s="9">
        <v>9.8475000000000001</v>
      </c>
      <c r="S72" s="7"/>
      <c r="T72" s="7">
        <v>0.22698099999999999</v>
      </c>
    </row>
    <row r="73" spans="1:20" x14ac:dyDescent="0.2">
      <c r="A73" s="7">
        <v>2018</v>
      </c>
      <c r="B73" s="28">
        <v>43370</v>
      </c>
      <c r="C73" s="8">
        <f t="shared" ref="C73:C102" si="9">B73-DATE(YEAR(B73),1,0)</f>
        <v>270</v>
      </c>
      <c r="D73" t="s">
        <v>43</v>
      </c>
      <c r="E73" s="17" t="s">
        <v>35</v>
      </c>
      <c r="F73" s="7" t="s">
        <v>83</v>
      </c>
      <c r="G73" s="7" t="s">
        <v>38</v>
      </c>
      <c r="J73" s="12"/>
      <c r="K73" s="12"/>
      <c r="L73" s="13"/>
      <c r="M73" s="16"/>
      <c r="N73" s="15">
        <v>2.4976994930203484</v>
      </c>
      <c r="O73" s="16">
        <f t="shared" ref="O73:O102" si="10">(N73*10^-6*101325*0.226981)/8.314*(273.15+R73)/0.3721</f>
        <v>5.2548365493185809</v>
      </c>
      <c r="Q73" s="16"/>
      <c r="R73" s="9">
        <v>9.8475000000000001</v>
      </c>
      <c r="S73" s="7"/>
      <c r="T73" s="7">
        <v>0.22698099999999999</v>
      </c>
    </row>
    <row r="74" spans="1:20" x14ac:dyDescent="0.2">
      <c r="A74" s="7">
        <v>2018</v>
      </c>
      <c r="B74" s="28">
        <v>43370</v>
      </c>
      <c r="C74" s="8">
        <f t="shared" si="9"/>
        <v>270</v>
      </c>
      <c r="D74" t="s">
        <v>43</v>
      </c>
      <c r="E74" s="17" t="s">
        <v>35</v>
      </c>
      <c r="F74" s="7" t="s">
        <v>84</v>
      </c>
      <c r="G74" s="7" t="s">
        <v>102</v>
      </c>
      <c r="J74" s="12"/>
      <c r="K74" s="12"/>
      <c r="L74" s="13"/>
      <c r="M74" s="14"/>
      <c r="N74" s="15">
        <v>2.443008195013542</v>
      </c>
      <c r="O74" s="16">
        <f t="shared" si="10"/>
        <v>5.1397731349651155</v>
      </c>
      <c r="Q74" s="16"/>
      <c r="R74" s="9">
        <v>9.8475000000000001</v>
      </c>
      <c r="S74" s="7"/>
      <c r="T74" s="7">
        <v>0.22698099999999999</v>
      </c>
    </row>
    <row r="75" spans="1:20" x14ac:dyDescent="0.2">
      <c r="A75" s="7">
        <v>2018</v>
      </c>
      <c r="B75" s="28">
        <v>43370</v>
      </c>
      <c r="C75" s="8">
        <f t="shared" si="9"/>
        <v>270</v>
      </c>
      <c r="D75" t="s">
        <v>43</v>
      </c>
      <c r="E75" s="17" t="s">
        <v>35</v>
      </c>
      <c r="F75" s="7" t="s">
        <v>85</v>
      </c>
      <c r="J75" s="12"/>
      <c r="K75" s="12"/>
      <c r="L75" s="13"/>
      <c r="M75" s="14"/>
      <c r="N75" s="15">
        <v>2.8378272796722004</v>
      </c>
      <c r="O75" s="16">
        <f t="shared" si="10"/>
        <v>5.9704214023929891</v>
      </c>
      <c r="Q75" s="16"/>
      <c r="R75" s="9">
        <v>9.8475000000000001</v>
      </c>
      <c r="S75" s="7"/>
      <c r="T75" s="7">
        <v>0.22698099999999999</v>
      </c>
    </row>
    <row r="76" spans="1:20" x14ac:dyDescent="0.2">
      <c r="A76" s="7">
        <v>2018</v>
      </c>
      <c r="B76" s="28">
        <v>43370</v>
      </c>
      <c r="C76" s="8">
        <f t="shared" si="9"/>
        <v>270</v>
      </c>
      <c r="D76" t="s">
        <v>43</v>
      </c>
      <c r="E76" s="17" t="s">
        <v>35</v>
      </c>
      <c r="F76" s="7" t="s">
        <v>86</v>
      </c>
      <c r="J76" s="12"/>
      <c r="K76" s="12"/>
      <c r="L76" s="13"/>
      <c r="M76" s="14"/>
      <c r="N76" s="15">
        <v>0</v>
      </c>
      <c r="O76" s="16">
        <f t="shared" si="10"/>
        <v>0</v>
      </c>
      <c r="Q76" s="16"/>
      <c r="R76" s="9">
        <v>9.8475000000000001</v>
      </c>
      <c r="S76" s="7"/>
      <c r="T76" s="7">
        <v>0.22698099999999999</v>
      </c>
    </row>
    <row r="77" spans="1:20" x14ac:dyDescent="0.2">
      <c r="A77" s="7">
        <v>2018</v>
      </c>
      <c r="B77" s="28">
        <v>43370</v>
      </c>
      <c r="C77" s="8">
        <f t="shared" si="9"/>
        <v>270</v>
      </c>
      <c r="D77" t="s">
        <v>43</v>
      </c>
      <c r="E77" s="17" t="s">
        <v>35</v>
      </c>
      <c r="F77" s="7" t="s">
        <v>87</v>
      </c>
      <c r="G77" s="7" t="s">
        <v>103</v>
      </c>
      <c r="J77" s="12"/>
      <c r="K77" s="12"/>
      <c r="L77" s="13"/>
      <c r="M77" s="14"/>
      <c r="N77" s="15">
        <v>2.7580040280575044</v>
      </c>
      <c r="O77" s="16">
        <f t="shared" si="10"/>
        <v>5.8024836095390002</v>
      </c>
      <c r="Q77" s="16"/>
      <c r="R77" s="29">
        <v>9.8475000000000001</v>
      </c>
      <c r="S77" s="7"/>
      <c r="T77" s="7">
        <v>0.22698099999999999</v>
      </c>
    </row>
    <row r="78" spans="1:20" x14ac:dyDescent="0.2">
      <c r="A78" s="7">
        <v>2018</v>
      </c>
      <c r="B78" s="28">
        <v>43370</v>
      </c>
      <c r="C78" s="8">
        <f t="shared" si="9"/>
        <v>270</v>
      </c>
      <c r="D78" t="s">
        <v>43</v>
      </c>
      <c r="E78" s="17" t="s">
        <v>35</v>
      </c>
      <c r="F78" s="7" t="s">
        <v>88</v>
      </c>
      <c r="J78" s="12"/>
      <c r="K78" s="12"/>
      <c r="L78" s="13"/>
      <c r="M78" s="14"/>
      <c r="N78" s="15">
        <v>1.6537606778248488</v>
      </c>
      <c r="O78" s="16">
        <f t="shared" si="10"/>
        <v>3.4792984816404768</v>
      </c>
      <c r="Q78" s="16"/>
      <c r="R78" s="9">
        <v>9.8475000000000001</v>
      </c>
      <c r="S78" s="7"/>
      <c r="T78" s="7">
        <v>0.22698099999999999</v>
      </c>
    </row>
    <row r="79" spans="1:20" x14ac:dyDescent="0.2">
      <c r="A79" s="7">
        <v>2018</v>
      </c>
      <c r="B79" s="28">
        <v>43370</v>
      </c>
      <c r="C79" s="8">
        <f t="shared" si="9"/>
        <v>270</v>
      </c>
      <c r="D79" t="s">
        <v>43</v>
      </c>
      <c r="E79" s="17" t="s">
        <v>35</v>
      </c>
      <c r="F79" s="7" t="s">
        <v>89</v>
      </c>
      <c r="G79" s="7" t="s">
        <v>104</v>
      </c>
      <c r="J79" s="12"/>
      <c r="K79" s="12"/>
      <c r="L79" s="13"/>
      <c r="M79" s="14"/>
      <c r="N79" s="15">
        <v>4.755799013820404</v>
      </c>
      <c r="O79" s="16">
        <f t="shared" si="10"/>
        <v>10.005585759564843</v>
      </c>
      <c r="Q79" s="16"/>
      <c r="R79" s="9">
        <v>9.8475000000000001</v>
      </c>
      <c r="S79" s="7"/>
      <c r="T79" s="7">
        <v>0.22698099999999999</v>
      </c>
    </row>
    <row r="80" spans="1:20" x14ac:dyDescent="0.2">
      <c r="A80" s="7">
        <v>2018</v>
      </c>
      <c r="B80" s="28">
        <v>43370</v>
      </c>
      <c r="C80" s="8">
        <f t="shared" si="9"/>
        <v>270</v>
      </c>
      <c r="D80" t="s">
        <v>43</v>
      </c>
      <c r="E80" s="17" t="s">
        <v>35</v>
      </c>
      <c r="F80" s="7" t="s">
        <v>90</v>
      </c>
      <c r="G80" s="7" t="s">
        <v>105</v>
      </c>
      <c r="J80" s="12"/>
      <c r="K80" s="12"/>
      <c r="L80" s="13"/>
      <c r="M80" s="14"/>
      <c r="N80" s="15">
        <v>2.8001944579484692</v>
      </c>
      <c r="O80" s="16">
        <f t="shared" si="10"/>
        <v>5.8912468148973876</v>
      </c>
      <c r="Q80" s="16"/>
      <c r="R80" s="9">
        <v>9.8475000000000001</v>
      </c>
      <c r="S80" s="7"/>
      <c r="T80" s="7">
        <v>0.22698099999999999</v>
      </c>
    </row>
    <row r="81" spans="1:20" x14ac:dyDescent="0.2">
      <c r="A81" s="7">
        <v>2018</v>
      </c>
      <c r="B81" s="28">
        <v>43370</v>
      </c>
      <c r="C81" s="8">
        <f t="shared" si="9"/>
        <v>270</v>
      </c>
      <c r="D81" t="s">
        <v>43</v>
      </c>
      <c r="E81" s="17" t="s">
        <v>35</v>
      </c>
      <c r="F81" s="7" t="s">
        <v>91</v>
      </c>
      <c r="G81" s="7" t="s">
        <v>51</v>
      </c>
      <c r="J81" s="12"/>
      <c r="K81" s="12"/>
      <c r="L81" s="13"/>
      <c r="M81" s="14"/>
      <c r="N81" s="15">
        <v>2.128923883603028</v>
      </c>
      <c r="O81" s="16">
        <f t="shared" si="10"/>
        <v>4.4789803839637914</v>
      </c>
      <c r="Q81" s="16"/>
      <c r="R81" s="9">
        <v>9.8475000000000001</v>
      </c>
      <c r="S81" s="7"/>
      <c r="T81" s="7">
        <v>0.22698099999999999</v>
      </c>
    </row>
    <row r="82" spans="1:20" x14ac:dyDescent="0.2">
      <c r="A82" s="7">
        <v>2018</v>
      </c>
      <c r="B82" s="28">
        <v>43370</v>
      </c>
      <c r="C82" s="8">
        <f t="shared" si="9"/>
        <v>270</v>
      </c>
      <c r="D82" t="s">
        <v>43</v>
      </c>
      <c r="E82" s="17" t="s">
        <v>35</v>
      </c>
      <c r="F82" s="7" t="s">
        <v>92</v>
      </c>
      <c r="G82" s="7" t="s">
        <v>106</v>
      </c>
      <c r="J82" s="12"/>
      <c r="K82" s="12"/>
      <c r="L82" s="13"/>
      <c r="M82" s="14"/>
      <c r="N82" s="15">
        <v>2.0941558441558437</v>
      </c>
      <c r="O82" s="16">
        <f t="shared" si="10"/>
        <v>4.4058329276962311</v>
      </c>
      <c r="Q82" s="16"/>
      <c r="R82" s="9">
        <v>9.8475000000000001</v>
      </c>
      <c r="S82" s="7"/>
      <c r="T82" s="7">
        <v>0.22698099999999999</v>
      </c>
    </row>
    <row r="83" spans="1:20" x14ac:dyDescent="0.2">
      <c r="A83" s="7">
        <v>2018</v>
      </c>
      <c r="B83" s="28">
        <v>43370</v>
      </c>
      <c r="C83" s="8">
        <f t="shared" si="9"/>
        <v>270</v>
      </c>
      <c r="D83" t="s">
        <v>43</v>
      </c>
      <c r="E83" s="17" t="s">
        <v>35</v>
      </c>
      <c r="F83" s="7" t="s">
        <v>93</v>
      </c>
      <c r="N83" s="15">
        <v>0.88391554969095076</v>
      </c>
      <c r="O83" s="16">
        <f t="shared" si="10"/>
        <v>1.8596439443602806</v>
      </c>
      <c r="Q83" s="16"/>
      <c r="R83" s="9">
        <v>9.8475000000000001</v>
      </c>
      <c r="S83" s="7"/>
      <c r="T83" s="7">
        <v>0.22698099999999999</v>
      </c>
    </row>
    <row r="84" spans="1:20" x14ac:dyDescent="0.2">
      <c r="A84" s="7">
        <v>2018</v>
      </c>
      <c r="B84" s="28">
        <v>43370</v>
      </c>
      <c r="C84" s="8">
        <f t="shared" si="9"/>
        <v>270</v>
      </c>
      <c r="D84" t="s">
        <v>43</v>
      </c>
      <c r="E84" s="17" t="s">
        <v>35</v>
      </c>
      <c r="F84" s="7" t="s">
        <v>94</v>
      </c>
      <c r="G84" s="7" t="s">
        <v>107</v>
      </c>
      <c r="N84" s="15">
        <v>3.6167876241405654</v>
      </c>
      <c r="O84" s="16">
        <f t="shared" si="10"/>
        <v>7.6092531753987593</v>
      </c>
      <c r="Q84" s="16"/>
      <c r="R84" s="9">
        <v>9.8475000000000001</v>
      </c>
      <c r="S84" s="7"/>
      <c r="T84" s="7">
        <v>0.22698099999999999</v>
      </c>
    </row>
    <row r="85" spans="1:20" x14ac:dyDescent="0.2">
      <c r="A85" s="7">
        <v>2018</v>
      </c>
      <c r="B85" s="28">
        <v>43370</v>
      </c>
      <c r="C85" s="8">
        <f t="shared" si="9"/>
        <v>270</v>
      </c>
      <c r="D85" t="s">
        <v>43</v>
      </c>
      <c r="E85" s="17" t="s">
        <v>35</v>
      </c>
      <c r="F85" s="7" t="s">
        <v>95</v>
      </c>
      <c r="G85" s="7" t="s">
        <v>108</v>
      </c>
      <c r="N85" s="15">
        <v>2.1043127994999655</v>
      </c>
      <c r="O85" s="16">
        <f t="shared" si="10"/>
        <v>4.4272018475047332</v>
      </c>
      <c r="Q85" s="16"/>
      <c r="R85" s="9">
        <v>9.8475000000000001</v>
      </c>
      <c r="S85" s="7"/>
      <c r="T85" s="7">
        <v>0.22698099999999999</v>
      </c>
    </row>
    <row r="86" spans="1:20" x14ac:dyDescent="0.2">
      <c r="A86" s="7">
        <v>2018</v>
      </c>
      <c r="B86" s="28">
        <v>43370</v>
      </c>
      <c r="C86" s="8">
        <f t="shared" si="9"/>
        <v>270</v>
      </c>
      <c r="D86" t="s">
        <v>43</v>
      </c>
      <c r="E86" s="17" t="s">
        <v>35</v>
      </c>
      <c r="F86" s="7" t="s">
        <v>96</v>
      </c>
      <c r="G86" s="7" t="s">
        <v>36</v>
      </c>
      <c r="N86" s="15">
        <v>6.6255903187721366</v>
      </c>
      <c r="O86" s="16">
        <f t="shared" si="10"/>
        <v>13.939384727901501</v>
      </c>
      <c r="Q86" s="16"/>
      <c r="R86" s="9">
        <v>9.8475000000000001</v>
      </c>
      <c r="S86" s="7"/>
      <c r="T86" s="7">
        <v>0.22698099999999999</v>
      </c>
    </row>
    <row r="87" spans="1:20" x14ac:dyDescent="0.2">
      <c r="A87" s="7">
        <v>2018</v>
      </c>
      <c r="B87" s="28">
        <v>43370</v>
      </c>
      <c r="C87" s="8">
        <f t="shared" si="9"/>
        <v>270</v>
      </c>
      <c r="D87" t="s">
        <v>43</v>
      </c>
      <c r="E87" s="17" t="s">
        <v>35</v>
      </c>
      <c r="F87" s="7" t="s">
        <v>97</v>
      </c>
      <c r="G87" s="7" t="s">
        <v>69</v>
      </c>
      <c r="N87" s="15">
        <v>0</v>
      </c>
      <c r="O87" s="16">
        <f t="shared" si="10"/>
        <v>0</v>
      </c>
      <c r="Q87" s="16"/>
      <c r="R87" s="9">
        <v>9.8475000000000001</v>
      </c>
      <c r="S87" s="7"/>
      <c r="T87" s="7">
        <v>0.22698099999999999</v>
      </c>
    </row>
    <row r="88" spans="1:20" x14ac:dyDescent="0.2">
      <c r="A88" s="7">
        <v>2018</v>
      </c>
      <c r="B88" s="28">
        <v>43370</v>
      </c>
      <c r="C88" s="8">
        <f t="shared" si="9"/>
        <v>270</v>
      </c>
      <c r="D88" t="s">
        <v>43</v>
      </c>
      <c r="E88" s="17" t="s">
        <v>35</v>
      </c>
      <c r="F88" s="7" t="s">
        <v>98</v>
      </c>
      <c r="N88" s="15">
        <v>0.97480106100795749</v>
      </c>
      <c r="O88" s="16">
        <f t="shared" si="10"/>
        <v>2.0508553002526533</v>
      </c>
      <c r="Q88" s="16"/>
      <c r="R88" s="9">
        <v>9.8475000000000001</v>
      </c>
      <c r="S88" s="7"/>
      <c r="T88" s="7">
        <v>0.22698099999999999</v>
      </c>
    </row>
    <row r="89" spans="1:20" x14ac:dyDescent="0.2">
      <c r="A89" s="7">
        <v>2018</v>
      </c>
      <c r="B89" s="28">
        <v>43370</v>
      </c>
      <c r="C89" s="8">
        <f t="shared" si="9"/>
        <v>270</v>
      </c>
      <c r="D89" t="s">
        <v>43</v>
      </c>
      <c r="E89" s="17" t="s">
        <v>35</v>
      </c>
      <c r="F89" s="7" t="s">
        <v>99</v>
      </c>
      <c r="N89" s="15">
        <v>4.004574970484061</v>
      </c>
      <c r="O89" s="16">
        <f t="shared" si="10"/>
        <v>8.425107575266896</v>
      </c>
      <c r="Q89" s="16"/>
      <c r="R89" s="9">
        <v>9.8475000000000001</v>
      </c>
      <c r="S89" s="7"/>
      <c r="T89" s="7">
        <v>0.22698099999999999</v>
      </c>
    </row>
    <row r="90" spans="1:20" x14ac:dyDescent="0.2">
      <c r="A90" s="7">
        <v>2018</v>
      </c>
      <c r="B90" s="28">
        <v>43370</v>
      </c>
      <c r="C90" s="8">
        <f t="shared" si="9"/>
        <v>270</v>
      </c>
      <c r="D90" t="s">
        <v>43</v>
      </c>
      <c r="E90" s="17" t="s">
        <v>35</v>
      </c>
      <c r="F90" s="7" t="s">
        <v>100</v>
      </c>
      <c r="G90" s="7" t="s">
        <v>39</v>
      </c>
      <c r="N90" s="15">
        <v>0</v>
      </c>
      <c r="O90" s="16">
        <f t="shared" si="10"/>
        <v>0</v>
      </c>
      <c r="Q90" s="16"/>
      <c r="R90" s="9">
        <v>9.8475000000000001</v>
      </c>
      <c r="S90" s="7"/>
      <c r="T90" s="7">
        <v>0.22698099999999999</v>
      </c>
    </row>
    <row r="91" spans="1:20" x14ac:dyDescent="0.2">
      <c r="A91" s="7">
        <v>2018</v>
      </c>
      <c r="B91" s="28">
        <v>43370</v>
      </c>
      <c r="C91" s="8">
        <f t="shared" si="9"/>
        <v>270</v>
      </c>
      <c r="D91" t="s">
        <v>43</v>
      </c>
      <c r="E91" s="17" t="s">
        <v>35</v>
      </c>
      <c r="F91" s="7" t="s">
        <v>101</v>
      </c>
      <c r="N91" s="15">
        <v>1.7833269671504963</v>
      </c>
      <c r="O91" s="16">
        <f t="shared" si="10"/>
        <v>3.7518891894540416</v>
      </c>
      <c r="Q91" s="16"/>
      <c r="R91" s="9">
        <v>9.8475000000000001</v>
      </c>
      <c r="S91" s="7"/>
      <c r="T91" s="7">
        <v>0.22698099999999999</v>
      </c>
    </row>
    <row r="92" spans="1:20" x14ac:dyDescent="0.2">
      <c r="A92" s="7">
        <v>2018</v>
      </c>
      <c r="B92" s="28">
        <v>43370</v>
      </c>
      <c r="C92" s="8">
        <f t="shared" si="9"/>
        <v>270</v>
      </c>
      <c r="D92" t="s">
        <v>52</v>
      </c>
      <c r="E92" s="17" t="s">
        <v>30</v>
      </c>
      <c r="F92" s="7" t="s">
        <v>71</v>
      </c>
      <c r="G92" s="7" t="s">
        <v>109</v>
      </c>
      <c r="N92" s="15">
        <v>1.2060733384262796</v>
      </c>
      <c r="O92" s="16">
        <f t="shared" si="10"/>
        <v>2.53742224700426</v>
      </c>
      <c r="Q92" s="16"/>
      <c r="R92" s="9">
        <v>9.8475000000000001</v>
      </c>
      <c r="S92" s="7"/>
      <c r="T92" s="7">
        <v>0.22698099999999999</v>
      </c>
    </row>
    <row r="93" spans="1:20" x14ac:dyDescent="0.2">
      <c r="A93" s="7">
        <v>2018</v>
      </c>
      <c r="B93" s="28">
        <v>43370</v>
      </c>
      <c r="C93" s="8">
        <f t="shared" si="9"/>
        <v>270</v>
      </c>
      <c r="D93" t="s">
        <v>52</v>
      </c>
      <c r="E93" s="17" t="s">
        <v>30</v>
      </c>
      <c r="F93" s="7" t="s">
        <v>72</v>
      </c>
      <c r="G93" s="7" t="s">
        <v>110</v>
      </c>
      <c r="N93" s="15">
        <v>3.5864469754844079</v>
      </c>
      <c r="O93" s="16">
        <f t="shared" si="10"/>
        <v>7.545420376483623</v>
      </c>
      <c r="Q93" s="16"/>
      <c r="R93" s="9">
        <v>9.8475000000000001</v>
      </c>
      <c r="S93" s="7"/>
      <c r="T93" s="7">
        <v>0.22698099999999999</v>
      </c>
    </row>
    <row r="94" spans="1:20" x14ac:dyDescent="0.2">
      <c r="A94" s="7">
        <v>2018</v>
      </c>
      <c r="B94" s="28">
        <v>43370</v>
      </c>
      <c r="C94" s="8">
        <f t="shared" si="9"/>
        <v>270</v>
      </c>
      <c r="D94" t="s">
        <v>52</v>
      </c>
      <c r="E94" s="17" t="s">
        <v>30</v>
      </c>
      <c r="F94" s="7" t="s">
        <v>73</v>
      </c>
      <c r="G94" s="7" t="s">
        <v>111</v>
      </c>
      <c r="N94" s="15">
        <v>3.3847402597402598</v>
      </c>
      <c r="O94" s="16">
        <f t="shared" si="10"/>
        <v>7.1210555459276303</v>
      </c>
      <c r="Q94" s="16"/>
      <c r="R94" s="9">
        <v>9.8475000000000001</v>
      </c>
      <c r="S94" s="7"/>
      <c r="T94" s="7">
        <v>0.22698099999999999</v>
      </c>
    </row>
    <row r="95" spans="1:20" x14ac:dyDescent="0.2">
      <c r="A95" s="7">
        <v>2018</v>
      </c>
      <c r="B95" s="28">
        <v>43370</v>
      </c>
      <c r="C95" s="8">
        <f t="shared" si="9"/>
        <v>270</v>
      </c>
      <c r="D95" t="s">
        <v>52</v>
      </c>
      <c r="E95" s="17" t="s">
        <v>30</v>
      </c>
      <c r="F95" s="7" t="s">
        <v>74</v>
      </c>
      <c r="G95" s="7" t="s">
        <v>112</v>
      </c>
      <c r="N95" s="15">
        <v>3.3610480588282332</v>
      </c>
      <c r="O95" s="16">
        <f t="shared" si="10"/>
        <v>7.0712102208057672</v>
      </c>
      <c r="Q95" s="16"/>
      <c r="R95" s="9">
        <v>9.8475000000000001</v>
      </c>
      <c r="S95" s="7"/>
      <c r="T95" s="7">
        <v>0.22698099999999999</v>
      </c>
    </row>
    <row r="96" spans="1:20" x14ac:dyDescent="0.2">
      <c r="A96" s="7">
        <v>2018</v>
      </c>
      <c r="B96" s="28">
        <v>43370</v>
      </c>
      <c r="C96" s="8">
        <f t="shared" si="9"/>
        <v>270</v>
      </c>
      <c r="D96" t="s">
        <v>52</v>
      </c>
      <c r="E96" s="17" t="s">
        <v>30</v>
      </c>
      <c r="F96" s="7" t="s">
        <v>75</v>
      </c>
      <c r="G96" s="7" t="s">
        <v>113</v>
      </c>
      <c r="N96" s="15">
        <v>2.4049847211611914</v>
      </c>
      <c r="O96" s="16">
        <f t="shared" si="10"/>
        <v>5.0597766659384211</v>
      </c>
      <c r="Q96" s="16"/>
      <c r="R96" s="9">
        <v>9.8475000000000001</v>
      </c>
      <c r="S96" s="7"/>
      <c r="T96" s="7">
        <v>0.22698099999999999</v>
      </c>
    </row>
    <row r="97" spans="1:20" x14ac:dyDescent="0.2">
      <c r="A97" s="7">
        <v>2018</v>
      </c>
      <c r="B97" s="28">
        <v>43370</v>
      </c>
      <c r="C97" s="8">
        <f t="shared" si="9"/>
        <v>270</v>
      </c>
      <c r="D97" t="s">
        <v>52</v>
      </c>
      <c r="E97" s="17" t="s">
        <v>30</v>
      </c>
      <c r="F97" s="7" t="s">
        <v>76</v>
      </c>
      <c r="G97" s="7" t="s">
        <v>114</v>
      </c>
      <c r="N97" s="15">
        <v>2.8815803180776443</v>
      </c>
      <c r="O97" s="16">
        <f t="shared" si="10"/>
        <v>6.0624721338757563</v>
      </c>
      <c r="Q97" s="16"/>
      <c r="R97" s="9">
        <v>9.8475000000000001</v>
      </c>
      <c r="S97" s="7"/>
      <c r="T97" s="7">
        <v>0.22698099999999999</v>
      </c>
    </row>
    <row r="98" spans="1:20" x14ac:dyDescent="0.2">
      <c r="A98" s="7">
        <v>2018</v>
      </c>
      <c r="B98" s="28">
        <v>43370</v>
      </c>
      <c r="C98" s="8">
        <f t="shared" si="9"/>
        <v>270</v>
      </c>
      <c r="D98" t="s">
        <v>52</v>
      </c>
      <c r="E98" s="17" t="s">
        <v>30</v>
      </c>
      <c r="F98" s="7" t="s">
        <v>77</v>
      </c>
      <c r="G98" s="7" t="s">
        <v>115</v>
      </c>
      <c r="N98" s="15">
        <v>2.4496492812000832</v>
      </c>
      <c r="O98" s="16">
        <f t="shared" si="10"/>
        <v>5.1537451209937508</v>
      </c>
      <c r="Q98" s="16"/>
      <c r="R98" s="9">
        <v>9.8475000000000001</v>
      </c>
      <c r="S98" s="7"/>
      <c r="T98" s="7">
        <v>0.22698099999999999</v>
      </c>
    </row>
    <row r="99" spans="1:20" x14ac:dyDescent="0.2">
      <c r="A99" s="7">
        <v>2018</v>
      </c>
      <c r="B99" s="28">
        <v>43370</v>
      </c>
      <c r="C99" s="8">
        <f t="shared" si="9"/>
        <v>270</v>
      </c>
      <c r="D99" t="s">
        <v>52</v>
      </c>
      <c r="E99" s="17" t="s">
        <v>30</v>
      </c>
      <c r="F99" s="7" t="s">
        <v>78</v>
      </c>
      <c r="G99" s="7" t="s">
        <v>116</v>
      </c>
      <c r="N99" s="15">
        <v>1.2395392041113964</v>
      </c>
      <c r="O99" s="16">
        <f t="shared" si="10"/>
        <v>2.607830098168165</v>
      </c>
      <c r="Q99" s="16"/>
      <c r="R99" s="9">
        <v>9.8475000000000001</v>
      </c>
      <c r="S99" s="7"/>
      <c r="T99" s="7">
        <v>0.22698099999999999</v>
      </c>
    </row>
    <row r="100" spans="1:20" x14ac:dyDescent="0.2">
      <c r="A100" s="7">
        <v>2018</v>
      </c>
      <c r="B100" s="28">
        <v>43370</v>
      </c>
      <c r="C100" s="8">
        <f t="shared" si="9"/>
        <v>270</v>
      </c>
      <c r="D100" t="s">
        <v>52</v>
      </c>
      <c r="E100" s="17" t="s">
        <v>30</v>
      </c>
      <c r="F100" s="7" t="s">
        <v>79</v>
      </c>
      <c r="G100" s="7" t="s">
        <v>117</v>
      </c>
      <c r="N100" s="15">
        <v>3.3826567817209527</v>
      </c>
      <c r="O100" s="16">
        <f t="shared" si="10"/>
        <v>7.1166721777617834</v>
      </c>
      <c r="Q100" s="16"/>
      <c r="R100" s="9">
        <v>9.8475000000000001</v>
      </c>
      <c r="S100" s="7"/>
      <c r="T100" s="7">
        <v>0.22698099999999999</v>
      </c>
    </row>
    <row r="101" spans="1:20" x14ac:dyDescent="0.2">
      <c r="A101" s="7">
        <v>2018</v>
      </c>
      <c r="B101" s="28">
        <v>43370</v>
      </c>
      <c r="C101" s="8">
        <f t="shared" si="9"/>
        <v>270</v>
      </c>
      <c r="D101" t="s">
        <v>52</v>
      </c>
      <c r="E101" s="17" t="s">
        <v>30</v>
      </c>
      <c r="F101" s="7" t="s">
        <v>80</v>
      </c>
      <c r="G101" s="7" t="s">
        <v>118</v>
      </c>
      <c r="N101" s="15">
        <v>1.9704493367594971</v>
      </c>
      <c r="O101" s="16">
        <f t="shared" si="10"/>
        <v>4.1455704428491087</v>
      </c>
      <c r="Q101" s="16"/>
      <c r="R101" s="9">
        <v>9.8475000000000001</v>
      </c>
      <c r="S101" s="7"/>
      <c r="T101" s="7">
        <v>0.22698099999999999</v>
      </c>
    </row>
    <row r="102" spans="1:20" x14ac:dyDescent="0.2">
      <c r="A102" s="7">
        <v>2018</v>
      </c>
      <c r="B102" s="28">
        <v>43370</v>
      </c>
      <c r="C102" s="8">
        <f t="shared" si="9"/>
        <v>270</v>
      </c>
      <c r="D102" t="s">
        <v>52</v>
      </c>
      <c r="E102" s="17" t="s">
        <v>30</v>
      </c>
      <c r="F102" s="7" t="s">
        <v>81</v>
      </c>
      <c r="G102" s="7" t="s">
        <v>119</v>
      </c>
      <c r="N102" s="15">
        <v>3.0884957288700603</v>
      </c>
      <c r="O102" s="16">
        <f t="shared" si="10"/>
        <v>6.4977953848463663</v>
      </c>
      <c r="Q102" s="16"/>
      <c r="R102" s="9">
        <v>9.8475000000000001</v>
      </c>
      <c r="S102" s="7"/>
      <c r="T102" s="7">
        <v>0.22698099999999999</v>
      </c>
    </row>
  </sheetData>
  <conditionalFormatting sqref="B73:B102">
    <cfRule type="cellIs" dxfId="1" priority="2" operator="lessThan">
      <formula>0</formula>
    </cfRule>
  </conditionalFormatting>
  <conditionalFormatting sqref="B72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1ca3990a78b49eb92bc907447fc97c7 xmlns="146654c2-3917-404b-9370-72226e814ba5">
      <Terms xmlns="http://schemas.microsoft.com/office/infopath/2007/PartnerControls"/>
    </c1ca3990a78b49eb92bc907447fc97c7>
    <lcf76f155ced4ddcb4097134ff3c332f xmlns="c351942c-ec4d-4ded-ac5c-5a4e1effee2b">
      <Terms xmlns="http://schemas.microsoft.com/office/infopath/2007/PartnerControls"/>
    </lcf76f155ced4ddcb4097134ff3c332f>
    <Documenttype xmlns="c351942c-ec4d-4ded-ac5c-5a4e1effee2b" xsi:nil="true"/>
    <TaxCatchAll xmlns="31062a0d-ede8-4112-b4bb-00a9c1bc8e1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E8C59FD835304FB4C574E0299D2979" ma:contentTypeVersion="23" ma:contentTypeDescription="Create a new document." ma:contentTypeScope="" ma:versionID="82883693ee7a52ee0d2ce4d2a9b30bde">
  <xsd:schema xmlns:xsd="http://www.w3.org/2001/XMLSchema" xmlns:xs="http://www.w3.org/2001/XMLSchema" xmlns:p="http://schemas.microsoft.com/office/2006/metadata/properties" xmlns:ns2="c351942c-ec4d-4ded-ac5c-5a4e1effee2b" xmlns:ns3="146654c2-3917-404b-9370-72226e814ba5" xmlns:ns4="31062a0d-ede8-4112-b4bb-00a9c1bc8e16" targetNamespace="http://schemas.microsoft.com/office/2006/metadata/properties" ma:root="true" ma:fieldsID="3625d78a442047408b81428c89999748" ns2:_="" ns3:_="" ns4:_="">
    <xsd:import namespace="c351942c-ec4d-4ded-ac5c-5a4e1effee2b"/>
    <xsd:import namespace="146654c2-3917-404b-9370-72226e814ba5"/>
    <xsd:import namespace="31062a0d-ede8-4112-b4bb-00a9c1bc8e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4:TaxCatchAll" minOccurs="0"/>
                <xsd:element ref="ns3:c1ca3990a78b49eb92bc907447fc97c7" minOccurs="0"/>
                <xsd:element ref="ns2:Documenttyp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51942c-ec4d-4ded-ac5c-5a4e1effee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ocumenttype" ma:index="23" nillable="true" ma:displayName="Document type" ma:description="Completed data form or master template" ma:format="Dropdown" ma:internalName="Documenttype">
      <xsd:simpleType>
        <xsd:restriction base="dms:Text">
          <xsd:maxLength value="255"/>
        </xsd:restriction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9c5df3ad-b4e5-45d1-88c9-23db5f1fe6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6654c2-3917-404b-9370-72226e814ba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c1ca3990a78b49eb92bc907447fc97c7" ma:index="22" nillable="true" ma:taxonomy="true" ma:internalName="c1ca3990a78b49eb92bc907447fc97c7" ma:taxonomyFieldName="Year" ma:displayName="Year" ma:indexed="true" ma:default="" ma:fieldId="{c1ca3990-a78b-49eb-92bc-907447fc97c7}" ma:sspId="9c5df3ad-b4e5-45d1-88c9-23db5f1fe618" ma:termSetId="ef8bbf9f-957a-4529-ba0e-fce3c569a041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062a0d-ede8-4112-b4bb-00a9c1bc8e1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f9d6e67f-20e4-42cc-a557-b20f960958b5}" ma:internalName="TaxCatchAll" ma:showField="CatchAllData" ma:web="146654c2-3917-404b-9370-72226e814b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62B3C4-7CFF-4B8C-A85F-6A12B6A843F2}">
  <ds:schemaRefs>
    <ds:schemaRef ds:uri="http://schemas.microsoft.com/office/2006/metadata/properties"/>
    <ds:schemaRef ds:uri="http://schemas.microsoft.com/office/infopath/2007/PartnerControls"/>
    <ds:schemaRef ds:uri="146654c2-3917-404b-9370-72226e814ba5"/>
    <ds:schemaRef ds:uri="c351942c-ec4d-4ded-ac5c-5a4e1effee2b"/>
    <ds:schemaRef ds:uri="31062a0d-ede8-4112-b4bb-00a9c1bc8e16"/>
  </ds:schemaRefs>
</ds:datastoreItem>
</file>

<file path=customXml/itemProps2.xml><?xml version="1.0" encoding="utf-8"?>
<ds:datastoreItem xmlns:ds="http://schemas.openxmlformats.org/officeDocument/2006/customXml" ds:itemID="{0D66E9AF-6CE9-450A-A3E1-23B64BC2D7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08C582-3ABC-40A1-A324-D445B43B51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51942c-ec4d-4ded-ac5c-5a4e1effee2b"/>
    <ds:schemaRef ds:uri="146654c2-3917-404b-9370-72226e814ba5"/>
    <ds:schemaRef ds:uri="31062a0d-ede8-4112-b4bb-00a9c1bc8e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2022-09-06T18:27:58Z</dcterms:created>
  <dcterms:modified xsi:type="dcterms:W3CDTF">2022-09-15T02:06:02Z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0x01010096E8C59FD835304FB4C574E0299D2979</vt:lpwstr>
  </property>
  <property fmtid="{D5CDD505-2E9C-101B-9397-08002B2CF9AE}" pid="3" name="Year">
    <vt:lpwstr/>
  </property>
  <property fmtid="{D5CDD505-2E9C-101B-9397-08002B2CF9AE}" pid="4" name="MediaServiceImageTags">
    <vt:lpwstr/>
  </property>
</Properties>
</file>