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drank\AppData\Roaming\SpaceEngineers\Mods\DranKofBetterStone_Current\"/>
    </mc:Choice>
  </mc:AlternateContent>
  <xr:revisionPtr revIDLastSave="0" documentId="13_ncr:1_{3148795E-C992-41BD-B921-AC3C3A9C147F}" xr6:coauthVersionLast="45" xr6:coauthVersionMax="45" xr10:uidLastSave="{00000000-0000-0000-0000-000000000000}"/>
  <bookViews>
    <workbookView xWindow="-120" yWindow="-120" windowWidth="29040" windowHeight="17640" tabRatio="708" xr2:uid="{00000000-000D-0000-FFFF-FFFF00000000}"/>
  </bookViews>
  <sheets>
    <sheet name="Distributions" sheetId="1" r:id="rId1"/>
    <sheet name="ECON UPDATE" sheetId="3" r:id="rId2"/>
    <sheet name="Processing Speed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49" i="1" l="1"/>
  <c r="O48" i="1"/>
  <c r="M49" i="1"/>
  <c r="O26" i="1"/>
  <c r="O24" i="1"/>
  <c r="K49" i="1" l="1"/>
  <c r="K46" i="1"/>
  <c r="K45" i="1"/>
  <c r="K48" i="1"/>
  <c r="N27" i="1"/>
  <c r="M27" i="1"/>
  <c r="M28" i="1"/>
  <c r="M26" i="1"/>
  <c r="K27" i="1"/>
  <c r="W23" i="2" l="1"/>
  <c r="F22" i="2" l="1"/>
  <c r="F23" i="2"/>
  <c r="F24" i="2"/>
  <c r="F25" i="2"/>
  <c r="F26" i="2"/>
  <c r="F27" i="2"/>
  <c r="F28" i="2"/>
  <c r="F29" i="2"/>
  <c r="F30" i="2"/>
  <c r="F31" i="2"/>
  <c r="H22" i="2"/>
  <c r="K22" i="2"/>
  <c r="N22" i="2"/>
  <c r="Q22" i="2"/>
  <c r="T22" i="2"/>
  <c r="W22" i="2"/>
  <c r="Z22" i="2"/>
  <c r="H23" i="2"/>
  <c r="I23" i="2"/>
  <c r="K23" i="2"/>
  <c r="L23" i="2" s="1"/>
  <c r="N23" i="2"/>
  <c r="O23" i="2" s="1"/>
  <c r="Q23" i="2"/>
  <c r="R23" i="2" s="1"/>
  <c r="T23" i="2"/>
  <c r="U23" i="2" s="1"/>
  <c r="X23" i="2"/>
  <c r="Z23" i="2"/>
  <c r="AA23" i="2" s="1"/>
  <c r="H24" i="2"/>
  <c r="I24" i="2" s="1"/>
  <c r="K24" i="2"/>
  <c r="L24" i="2" s="1"/>
  <c r="N24" i="2"/>
  <c r="Q24" i="2"/>
  <c r="R24" i="2" s="1"/>
  <c r="T24" i="2"/>
  <c r="U24" i="2" s="1"/>
  <c r="W24" i="2"/>
  <c r="X24" i="2" s="1"/>
  <c r="Z24" i="2"/>
  <c r="AA24" i="2" s="1"/>
  <c r="H25" i="2"/>
  <c r="I25" i="2" s="1"/>
  <c r="K25" i="2"/>
  <c r="L25" i="2" s="1"/>
  <c r="N25" i="2"/>
  <c r="O25" i="2" s="1"/>
  <c r="Q25" i="2"/>
  <c r="R25" i="2" s="1"/>
  <c r="T25" i="2"/>
  <c r="U25" i="2" s="1"/>
  <c r="W25" i="2"/>
  <c r="X25" i="2" s="1"/>
  <c r="Z25" i="2"/>
  <c r="AA25" i="2" s="1"/>
  <c r="H26" i="2"/>
  <c r="K26" i="2"/>
  <c r="N26" i="2"/>
  <c r="Q26" i="2"/>
  <c r="T26" i="2"/>
  <c r="W26" i="2"/>
  <c r="Z26" i="2"/>
  <c r="H27" i="2"/>
  <c r="K27" i="2"/>
  <c r="N27" i="2"/>
  <c r="Q27" i="2"/>
  <c r="T27" i="2"/>
  <c r="W27" i="2"/>
  <c r="X27" i="2" s="1"/>
  <c r="Z27" i="2"/>
  <c r="H28" i="2"/>
  <c r="K28" i="2"/>
  <c r="N28" i="2"/>
  <c r="Q28" i="2"/>
  <c r="T28" i="2"/>
  <c r="W28" i="2"/>
  <c r="Z28" i="2"/>
  <c r="H29" i="2"/>
  <c r="K29" i="2"/>
  <c r="N29" i="2"/>
  <c r="Q29" i="2"/>
  <c r="T29" i="2"/>
  <c r="W29" i="2"/>
  <c r="Z29" i="2"/>
  <c r="H30" i="2"/>
  <c r="K30" i="2"/>
  <c r="N30" i="2"/>
  <c r="Q30" i="2"/>
  <c r="T30" i="2"/>
  <c r="U30" i="2" s="1"/>
  <c r="W30" i="2"/>
  <c r="Z30" i="2"/>
  <c r="H31" i="2"/>
  <c r="I31" i="2" s="1"/>
  <c r="K31" i="2"/>
  <c r="L31" i="2" s="1"/>
  <c r="N31" i="2"/>
  <c r="O31" i="2" s="1"/>
  <c r="Q31" i="2"/>
  <c r="R31" i="2" s="1"/>
  <c r="T31" i="2"/>
  <c r="U31" i="2" s="1"/>
  <c r="W31" i="2"/>
  <c r="X31" i="2" s="1"/>
  <c r="Z31" i="2"/>
  <c r="AA31" i="2" s="1"/>
  <c r="Z18" i="2"/>
  <c r="Z9" i="2"/>
  <c r="W9" i="2"/>
  <c r="T9" i="2"/>
  <c r="Q9" i="2"/>
  <c r="N9" i="2"/>
  <c r="K9" i="2"/>
  <c r="H9" i="2"/>
  <c r="F9" i="2"/>
  <c r="Z8" i="2"/>
  <c r="AA8" i="2" s="1"/>
  <c r="W8" i="2"/>
  <c r="T8" i="2"/>
  <c r="U8" i="2" s="1"/>
  <c r="Q8" i="2"/>
  <c r="N8" i="2"/>
  <c r="K8" i="2"/>
  <c r="H8" i="2"/>
  <c r="F8" i="2"/>
  <c r="Z4" i="2"/>
  <c r="Z5" i="2"/>
  <c r="Z6" i="2"/>
  <c r="Z7" i="2"/>
  <c r="Z10" i="2"/>
  <c r="Z11" i="2"/>
  <c r="Z12" i="2"/>
  <c r="Z13" i="2"/>
  <c r="Z14" i="2"/>
  <c r="Z15" i="2"/>
  <c r="Z16" i="2"/>
  <c r="Z17" i="2"/>
  <c r="Z19" i="2"/>
  <c r="Z20" i="2"/>
  <c r="Z21" i="2"/>
  <c r="Z3" i="2"/>
  <c r="W3" i="2"/>
  <c r="W4" i="2"/>
  <c r="W5" i="2"/>
  <c r="W6" i="2"/>
  <c r="W7" i="2"/>
  <c r="W10" i="2"/>
  <c r="W11" i="2"/>
  <c r="W12" i="2"/>
  <c r="W13" i="2"/>
  <c r="W14" i="2"/>
  <c r="W15" i="2"/>
  <c r="W16" i="2"/>
  <c r="W18" i="2"/>
  <c r="W19" i="2"/>
  <c r="W20" i="2"/>
  <c r="W21" i="2"/>
  <c r="W17" i="2"/>
  <c r="Q10" i="2"/>
  <c r="N10" i="2"/>
  <c r="K10" i="2"/>
  <c r="F10" i="2"/>
  <c r="H10" i="2"/>
  <c r="T10" i="2"/>
  <c r="T4" i="2"/>
  <c r="T5" i="2"/>
  <c r="T6" i="2"/>
  <c r="T7" i="2"/>
  <c r="T11" i="2"/>
  <c r="T12" i="2"/>
  <c r="T13" i="2"/>
  <c r="T14" i="2"/>
  <c r="T15" i="2"/>
  <c r="T17" i="2"/>
  <c r="T16" i="2"/>
  <c r="T18" i="2"/>
  <c r="T19" i="2"/>
  <c r="T20" i="2"/>
  <c r="T21" i="2"/>
  <c r="T3" i="2"/>
  <c r="Q5" i="2"/>
  <c r="Q6" i="2"/>
  <c r="Q7" i="2"/>
  <c r="Q11" i="2"/>
  <c r="Q12" i="2"/>
  <c r="Q13" i="2"/>
  <c r="Q14" i="2"/>
  <c r="Q15" i="2"/>
  <c r="Q17" i="2"/>
  <c r="Q16" i="2"/>
  <c r="Q18" i="2"/>
  <c r="Q19" i="2"/>
  <c r="Q20" i="2"/>
  <c r="Q21" i="2"/>
  <c r="N5" i="2"/>
  <c r="N6" i="2"/>
  <c r="N7" i="2"/>
  <c r="N11" i="2"/>
  <c r="N12" i="2"/>
  <c r="N13" i="2"/>
  <c r="N14" i="2"/>
  <c r="N15" i="2"/>
  <c r="N17" i="2"/>
  <c r="N16" i="2"/>
  <c r="N18" i="2"/>
  <c r="N19" i="2"/>
  <c r="N20" i="2"/>
  <c r="N21" i="2"/>
  <c r="K5" i="2"/>
  <c r="K6" i="2"/>
  <c r="K7" i="2"/>
  <c r="K11" i="2"/>
  <c r="K12" i="2"/>
  <c r="K13" i="2"/>
  <c r="K14" i="2"/>
  <c r="K15" i="2"/>
  <c r="K17" i="2"/>
  <c r="K16" i="2"/>
  <c r="K18" i="2"/>
  <c r="K19" i="2"/>
  <c r="K20" i="2"/>
  <c r="K21" i="2"/>
  <c r="H5" i="2"/>
  <c r="H6" i="2"/>
  <c r="H7" i="2"/>
  <c r="H11" i="2"/>
  <c r="H12" i="2"/>
  <c r="H13" i="2"/>
  <c r="H14" i="2"/>
  <c r="H15" i="2"/>
  <c r="H17" i="2"/>
  <c r="H16" i="2"/>
  <c r="H18" i="2"/>
  <c r="H19" i="2"/>
  <c r="H20" i="2"/>
  <c r="H21" i="2"/>
  <c r="F5" i="2"/>
  <c r="F6" i="2"/>
  <c r="F7" i="2"/>
  <c r="F11" i="2"/>
  <c r="O11" i="2" s="1"/>
  <c r="F12" i="2"/>
  <c r="AA12" i="2" s="1"/>
  <c r="F13" i="2"/>
  <c r="AA13" i="2" s="1"/>
  <c r="F14" i="2"/>
  <c r="F15" i="2"/>
  <c r="F17" i="2"/>
  <c r="F16" i="2"/>
  <c r="R16" i="2" s="1"/>
  <c r="F18" i="2"/>
  <c r="R18" i="2" s="1"/>
  <c r="F19" i="2"/>
  <c r="F20" i="2"/>
  <c r="F21" i="2"/>
  <c r="AA21" i="2" s="1"/>
  <c r="Q4" i="2"/>
  <c r="N4" i="2"/>
  <c r="K4" i="2"/>
  <c r="H4" i="2"/>
  <c r="Q3" i="2"/>
  <c r="N3" i="2"/>
  <c r="K3" i="2"/>
  <c r="H3" i="2"/>
  <c r="F4" i="2"/>
  <c r="F3" i="2"/>
  <c r="K4" i="1"/>
  <c r="K5" i="1"/>
  <c r="K7" i="1"/>
  <c r="K9" i="1"/>
  <c r="K10" i="1"/>
  <c r="K11" i="1"/>
  <c r="K12" i="1"/>
  <c r="K13" i="1"/>
  <c r="K14" i="1"/>
  <c r="K15" i="1"/>
  <c r="K16" i="1"/>
  <c r="K17" i="1"/>
  <c r="K18" i="1"/>
  <c r="M18" i="1"/>
  <c r="K19" i="1"/>
  <c r="M19" i="1"/>
  <c r="K20" i="1"/>
  <c r="M20" i="1"/>
  <c r="K21" i="1"/>
  <c r="N21" i="1" s="1"/>
  <c r="M21" i="1"/>
  <c r="K22" i="1"/>
  <c r="M22" i="1"/>
  <c r="K23" i="1"/>
  <c r="N23" i="1" s="1"/>
  <c r="M23" i="1"/>
  <c r="K24" i="1"/>
  <c r="M24" i="1"/>
  <c r="K25" i="1"/>
  <c r="M25" i="1"/>
  <c r="K26" i="1"/>
  <c r="K28" i="1"/>
  <c r="K29" i="1"/>
  <c r="N29" i="1" s="1"/>
  <c r="O29" i="1" s="1"/>
  <c r="M29" i="1"/>
  <c r="K30" i="1"/>
  <c r="N30" i="1" s="1"/>
  <c r="O30" i="1" s="1"/>
  <c r="M30" i="1"/>
  <c r="K31" i="1"/>
  <c r="N31" i="1" s="1"/>
  <c r="M31" i="1"/>
  <c r="K32" i="1"/>
  <c r="M32" i="1"/>
  <c r="K33" i="1"/>
  <c r="N33" i="1" s="1"/>
  <c r="M33" i="1"/>
  <c r="K34" i="1"/>
  <c r="N34" i="1" s="1"/>
  <c r="M34" i="1"/>
  <c r="K35" i="1"/>
  <c r="N35" i="1" s="1"/>
  <c r="M35" i="1"/>
  <c r="K36" i="1"/>
  <c r="M36" i="1"/>
  <c r="K37" i="1"/>
  <c r="N37" i="1" s="1"/>
  <c r="M37" i="1"/>
  <c r="K38" i="1"/>
  <c r="N38" i="1" s="1"/>
  <c r="M38" i="1"/>
  <c r="K39" i="1"/>
  <c r="M39" i="1"/>
  <c r="K40" i="1"/>
  <c r="M40" i="1"/>
  <c r="K41" i="1"/>
  <c r="N41" i="1" s="1"/>
  <c r="M41" i="1"/>
  <c r="K42" i="1"/>
  <c r="M42" i="1"/>
  <c r="K43" i="1"/>
  <c r="M43" i="1"/>
  <c r="N43" i="1"/>
  <c r="K44" i="1"/>
  <c r="M44" i="1"/>
  <c r="M45" i="1"/>
  <c r="N46" i="1"/>
  <c r="M46" i="1"/>
  <c r="K47" i="1"/>
  <c r="M47" i="1"/>
  <c r="N48" i="1"/>
  <c r="M48" i="1"/>
  <c r="K50" i="1"/>
  <c r="M50" i="1"/>
  <c r="K51" i="1"/>
  <c r="M51" i="1"/>
  <c r="K52" i="1"/>
  <c r="N52" i="1" s="1"/>
  <c r="O52" i="1" s="1"/>
  <c r="M52" i="1"/>
  <c r="K53" i="1"/>
  <c r="M53" i="1"/>
  <c r="K54" i="1"/>
  <c r="M54" i="1"/>
  <c r="K55" i="1"/>
  <c r="N55" i="1" s="1"/>
  <c r="M55" i="1"/>
  <c r="K56" i="1"/>
  <c r="M56" i="1"/>
  <c r="K57" i="1"/>
  <c r="N57" i="1" s="1"/>
  <c r="M57" i="1"/>
  <c r="K58" i="1"/>
  <c r="M58" i="1"/>
  <c r="K59" i="1"/>
  <c r="N59" i="1" s="1"/>
  <c r="M59" i="1"/>
  <c r="K60" i="1"/>
  <c r="M60" i="1"/>
  <c r="K61" i="1"/>
  <c r="N61" i="1" s="1"/>
  <c r="M61" i="1"/>
  <c r="K62" i="1"/>
  <c r="N62" i="1" s="1"/>
  <c r="M62" i="1"/>
  <c r="K63" i="1"/>
  <c r="M63" i="1"/>
  <c r="K64" i="1"/>
  <c r="M64" i="1"/>
  <c r="K65" i="1"/>
  <c r="M65" i="1"/>
  <c r="K66" i="1"/>
  <c r="M66" i="1"/>
  <c r="K67" i="1"/>
  <c r="N67" i="1" s="1"/>
  <c r="M67" i="1"/>
  <c r="K68" i="1"/>
  <c r="M68" i="1"/>
  <c r="N45" i="1" l="1"/>
  <c r="O45" i="1" s="1"/>
  <c r="N28" i="1"/>
  <c r="O28" i="1" s="1"/>
  <c r="N19" i="1"/>
  <c r="N68" i="1"/>
  <c r="O67" i="1" s="1"/>
  <c r="N60" i="1"/>
  <c r="O60" i="1" s="1"/>
  <c r="N47" i="1"/>
  <c r="N39" i="1"/>
  <c r="N18" i="1"/>
  <c r="N51" i="1"/>
  <c r="N42" i="1"/>
  <c r="O38" i="1"/>
  <c r="O34" i="1"/>
  <c r="N66" i="1"/>
  <c r="N50" i="1"/>
  <c r="O50" i="1" s="1"/>
  <c r="N56" i="1"/>
  <c r="O56" i="1" s="1"/>
  <c r="N53" i="1"/>
  <c r="O53" i="1" s="1"/>
  <c r="N22" i="1"/>
  <c r="N26" i="1"/>
  <c r="P11" i="1"/>
  <c r="N64" i="1"/>
  <c r="N54" i="1"/>
  <c r="O54" i="1" s="1"/>
  <c r="N25" i="1"/>
  <c r="N63" i="1"/>
  <c r="U7" i="2"/>
  <c r="O27" i="2"/>
  <c r="N40" i="1"/>
  <c r="O40" i="1" s="1"/>
  <c r="N58" i="1"/>
  <c r="O58" i="1" s="1"/>
  <c r="N24" i="1"/>
  <c r="N36" i="1"/>
  <c r="O36" i="1" s="1"/>
  <c r="N65" i="1"/>
  <c r="O65" i="1" s="1"/>
  <c r="N20" i="1"/>
  <c r="N32" i="1"/>
  <c r="O32" i="1" s="1"/>
  <c r="X28" i="2"/>
  <c r="U27" i="2"/>
  <c r="I8" i="2"/>
  <c r="U28" i="2"/>
  <c r="R27" i="2"/>
  <c r="O26" i="2"/>
  <c r="L9" i="2"/>
  <c r="U29" i="2"/>
  <c r="R28" i="2"/>
  <c r="O8" i="2"/>
  <c r="O9" i="2"/>
  <c r="R29" i="2"/>
  <c r="L27" i="2"/>
  <c r="O20" i="2"/>
  <c r="I7" i="2"/>
  <c r="R8" i="2"/>
  <c r="I27" i="2"/>
  <c r="O24" i="2"/>
  <c r="I4" i="2"/>
  <c r="AA27" i="2"/>
  <c r="I6" i="2"/>
  <c r="AA14" i="2"/>
  <c r="X30" i="2"/>
  <c r="U22" i="2"/>
  <c r="X29" i="2"/>
  <c r="R26" i="2"/>
  <c r="R22" i="2"/>
  <c r="O30" i="2"/>
  <c r="O29" i="2"/>
  <c r="L30" i="2"/>
  <c r="AA26" i="2"/>
  <c r="L26" i="2"/>
  <c r="O22" i="2"/>
  <c r="I30" i="2"/>
  <c r="AA29" i="2"/>
  <c r="I29" i="2"/>
  <c r="O28" i="2"/>
  <c r="I26" i="2"/>
  <c r="AA22" i="2"/>
  <c r="L22" i="2"/>
  <c r="AA30" i="2"/>
  <c r="L28" i="2"/>
  <c r="U26" i="2"/>
  <c r="I22" i="2"/>
  <c r="R30" i="2"/>
  <c r="L29" i="2"/>
  <c r="X26" i="2"/>
  <c r="AA28" i="2"/>
  <c r="I28" i="2"/>
  <c r="X22" i="2"/>
  <c r="X19" i="2"/>
  <c r="L6" i="2"/>
  <c r="AA19" i="2"/>
  <c r="AA7" i="2"/>
  <c r="L4" i="2"/>
  <c r="I14" i="2"/>
  <c r="O7" i="2"/>
  <c r="L19" i="2"/>
  <c r="L11" i="2"/>
  <c r="R9" i="2"/>
  <c r="X9" i="2"/>
  <c r="AA9" i="2"/>
  <c r="I9" i="2"/>
  <c r="I18" i="2"/>
  <c r="U18" i="2"/>
  <c r="AA18" i="2"/>
  <c r="O18" i="2"/>
  <c r="I19" i="2"/>
  <c r="I11" i="2"/>
  <c r="O15" i="2"/>
  <c r="U20" i="2"/>
  <c r="U12" i="2"/>
  <c r="X12" i="2"/>
  <c r="L17" i="2"/>
  <c r="L5" i="2"/>
  <c r="U19" i="2"/>
  <c r="U11" i="2"/>
  <c r="X11" i="2"/>
  <c r="AA3" i="2"/>
  <c r="AA15" i="2"/>
  <c r="AA6" i="2"/>
  <c r="L14" i="2"/>
  <c r="AA20" i="2"/>
  <c r="L15" i="2"/>
  <c r="O6" i="2"/>
  <c r="I15" i="2"/>
  <c r="U5" i="2"/>
  <c r="X8" i="2"/>
  <c r="U9" i="2"/>
  <c r="O3" i="2"/>
  <c r="AA5" i="2"/>
  <c r="AA11" i="2"/>
  <c r="AA17" i="2"/>
  <c r="L8" i="2"/>
  <c r="U10" i="2"/>
  <c r="R21" i="2"/>
  <c r="O10" i="2"/>
  <c r="I5" i="2"/>
  <c r="O12" i="2"/>
  <c r="R7" i="2"/>
  <c r="U6" i="2"/>
  <c r="X18" i="2"/>
  <c r="X7" i="2"/>
  <c r="R13" i="2"/>
  <c r="R12" i="2"/>
  <c r="R11" i="2"/>
  <c r="O19" i="2"/>
  <c r="X21" i="2"/>
  <c r="L10" i="2"/>
  <c r="X20" i="2"/>
  <c r="O21" i="2"/>
  <c r="L13" i="2"/>
  <c r="R6" i="2"/>
  <c r="L20" i="2"/>
  <c r="L12" i="2"/>
  <c r="R17" i="2"/>
  <c r="R5" i="2"/>
  <c r="U4" i="2"/>
  <c r="R10" i="2"/>
  <c r="X15" i="2"/>
  <c r="X5" i="2"/>
  <c r="AA16" i="2"/>
  <c r="AA10" i="2"/>
  <c r="R20" i="2"/>
  <c r="O13" i="2"/>
  <c r="L21" i="2"/>
  <c r="O4" i="2"/>
  <c r="I21" i="2"/>
  <c r="I13" i="2"/>
  <c r="R15" i="2"/>
  <c r="U14" i="2"/>
  <c r="X14" i="2"/>
  <c r="X4" i="2"/>
  <c r="X10" i="2"/>
  <c r="R19" i="2"/>
  <c r="X6" i="2"/>
  <c r="R4" i="2"/>
  <c r="I20" i="2"/>
  <c r="I12" i="2"/>
  <c r="L18" i="2"/>
  <c r="L7" i="2"/>
  <c r="O17" i="2"/>
  <c r="O5" i="2"/>
  <c r="R14" i="2"/>
  <c r="U21" i="2"/>
  <c r="U13" i="2"/>
  <c r="I10" i="2"/>
  <c r="X17" i="2"/>
  <c r="X13" i="2"/>
  <c r="AA4" i="2"/>
  <c r="R3" i="2"/>
  <c r="U3" i="2"/>
  <c r="X3" i="2"/>
  <c r="I3" i="2"/>
  <c r="L3" i="2"/>
  <c r="I16" i="2"/>
  <c r="X16" i="2"/>
  <c r="L16" i="2"/>
  <c r="U16" i="2"/>
  <c r="O14" i="2"/>
  <c r="O16" i="2"/>
  <c r="U17" i="2"/>
  <c r="I17" i="2"/>
  <c r="U15" i="2"/>
  <c r="O31" i="1"/>
  <c r="P15" i="1"/>
  <c r="P10" i="1"/>
  <c r="O62" i="1"/>
  <c r="O47" i="1"/>
  <c r="P13" i="1"/>
  <c r="N44" i="1"/>
  <c r="P14" i="1" l="1"/>
  <c r="P9" i="1"/>
  <c r="P16" i="1"/>
  <c r="O43" i="1"/>
  <c r="P12" i="1"/>
  <c r="Q14" i="1" l="1"/>
  <c r="R14" i="1" s="1"/>
  <c r="Q10" i="1"/>
  <c r="R10" i="1" s="1"/>
  <c r="Q9" i="1"/>
  <c r="Q11" i="1"/>
  <c r="R11" i="1" s="1"/>
  <c r="Q12" i="1"/>
  <c r="R12" i="1" s="1"/>
  <c r="Q16" i="1"/>
  <c r="R16" i="1" s="1"/>
  <c r="Q13" i="1"/>
  <c r="R13" i="1" s="1"/>
  <c r="Q15" i="1"/>
  <c r="R15" i="1" s="1"/>
  <c r="Q18" i="1" l="1"/>
  <c r="Q19" i="1" s="1"/>
  <c r="R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tc={C14907A7-C598-46EF-96C3-D8461B1C75CB}</author>
    <author>tc={5060B4C9-1346-48A9-B0D2-68FB9501E98B}</author>
  </authors>
  <commentList>
    <comment ref="F3" authorId="0" shapeId="0" xr:uid="{C14907A7-C598-46EF-96C3-D8461B1C75CB}">
      <text>
        <t>[Threaded comment]
Your version of Excel allows you to read this threaded comment; however, any edits to it will get removed if the file is opened in a newer version of Excel. Learn more: https://go.microsoft.com/fwlink/?linkid=870924
Comment:
    Mined Ore Ratio</t>
      </text>
    </comment>
    <comment ref="C18" authorId="1" shapeId="0" xr:uid="{5060B4C9-1346-48A9-B0D2-68FB9501E98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changed by mod.</t>
      </text>
    </comment>
  </commentList>
</comments>
</file>

<file path=xl/sharedStrings.xml><?xml version="1.0" encoding="utf-8"?>
<sst xmlns="http://schemas.openxmlformats.org/spreadsheetml/2006/main" count="352" uniqueCount="143">
  <si>
    <t>Ore Input:Output Ratios</t>
  </si>
  <si>
    <t>Input</t>
  </si>
  <si>
    <t>Output</t>
  </si>
  <si>
    <t>Notes</t>
  </si>
  <si>
    <t>Spawn Appearances</t>
  </si>
  <si>
    <t>Voxel</t>
  </si>
  <si>
    <t>Ore</t>
  </si>
  <si>
    <t>Mol.</t>
  </si>
  <si>
    <t>L or S?</t>
  </si>
  <si>
    <t>Cnt</t>
  </si>
  <si>
    <t>Spd</t>
  </si>
  <si>
    <t>Ingot</t>
  </si>
  <si>
    <t>Pct</t>
  </si>
  <si>
    <t>VANILLA</t>
  </si>
  <si>
    <t>Stone_01</t>
  </si>
  <si>
    <t>Stone</t>
  </si>
  <si>
    <t>[x]</t>
  </si>
  <si>
    <t>Game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</si>
  <si>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Stone</t>
    </r>
  </si>
  <si>
    <t>x</t>
  </si>
  <si>
    <t>Stone_XX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</si>
  <si>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Icy Stone</t>
    </r>
  </si>
  <si>
    <t>n/a</t>
  </si>
  <si>
    <t>Scrap Iron</t>
  </si>
  <si>
    <t>Fe</t>
  </si>
  <si>
    <t>Iron</t>
  </si>
  <si>
    <t>Iron_01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</si>
  <si>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Icy Iron</t>
    </r>
  </si>
  <si>
    <t>Iron_02</t>
  </si>
  <si>
    <r>
      <rPr>
        <sz val="8"/>
        <color indexed="10"/>
        <rFont val="Arial"/>
        <family val="2"/>
        <charset val="134"/>
      </rPr>
      <t xml:space="preserve">*Overwritten: </t>
    </r>
    <r>
      <rPr>
        <b/>
        <sz val="8"/>
        <color indexed="10"/>
        <rFont val="Arial"/>
        <family val="2"/>
        <charset val="134"/>
      </rPr>
      <t>Dense Iron</t>
    </r>
  </si>
  <si>
    <t>Nickel</t>
  </si>
  <si>
    <t>Ni</t>
  </si>
  <si>
    <t>Cobalt</t>
  </si>
  <si>
    <t>Co</t>
  </si>
  <si>
    <t>Magnesium</t>
  </si>
  <si>
    <t>Mg</t>
  </si>
  <si>
    <t>Silicon</t>
  </si>
  <si>
    <t>Si</t>
  </si>
  <si>
    <t>Silver</t>
  </si>
  <si>
    <t>Ag</t>
  </si>
  <si>
    <t>Gold</t>
  </si>
  <si>
    <t>Au</t>
  </si>
  <si>
    <t>Platinum</t>
  </si>
  <si>
    <t>Pt</t>
  </si>
  <si>
    <t>Uranium</t>
  </si>
  <si>
    <t>U</t>
  </si>
  <si>
    <t>Ice</t>
  </si>
  <si>
    <t>H20</t>
  </si>
  <si>
    <t>OVERWRITES /
ADJUSTMENTS</t>
  </si>
  <si>
    <t>SUM:</t>
  </si>
  <si>
    <t>Icy Stone</t>
  </si>
  <si>
    <t>AVG:</t>
  </si>
  <si>
    <t>H2O</t>
  </si>
  <si>
    <t>Ice (ore)</t>
  </si>
  <si>
    <t>Icy Iron</t>
  </si>
  <si>
    <t>modded to have ice</t>
  </si>
  <si>
    <t>Dense Iron</t>
  </si>
  <si>
    <t>MODTASTIC</t>
  </si>
  <si>
    <t>Hapkeite</t>
  </si>
  <si>
    <t>Fe2Si</t>
  </si>
  <si>
    <t>Space</t>
  </si>
  <si>
    <t>Heazlewoodite</t>
  </si>
  <si>
    <t>Ni3S2</t>
  </si>
  <si>
    <t>Porphyry</t>
  </si>
  <si>
    <t>Land</t>
  </si>
  <si>
    <t>NOT really a specific rock type</t>
  </si>
  <si>
    <t>Dolomite</t>
  </si>
  <si>
    <t>CaMg(CO3)2</t>
  </si>
  <si>
    <t>Cattierite</t>
  </si>
  <si>
    <t>CoS2</t>
  </si>
  <si>
    <t>Niggliite</t>
  </si>
  <si>
    <t>PtSn</t>
  </si>
  <si>
    <t>tin</t>
  </si>
  <si>
    <t>Carnotite</t>
  </si>
  <si>
    <t>K2(UO2)2
(VO4)2·3H2O</t>
  </si>
  <si>
    <t>hard balance</t>
  </si>
  <si>
    <t>Glaucodot</t>
  </si>
  <si>
    <t>(Co,Fe)AsS</t>
  </si>
  <si>
    <t>Sinoite</t>
  </si>
  <si>
    <t>Si2N2O</t>
  </si>
  <si>
    <t>Pyrite</t>
  </si>
  <si>
    <t>FeS2</t>
  </si>
  <si>
    <t>Olivine</t>
  </si>
  <si>
    <t>(Mg, Fe)2SiO4</t>
  </si>
  <si>
    <t>Fe removed for balancing</t>
  </si>
  <si>
    <t>Cooperite</t>
  </si>
  <si>
    <t>(Pt,Pd,Ni)S</t>
  </si>
  <si>
    <t>Quartz</t>
  </si>
  <si>
    <t>SiO2</t>
  </si>
  <si>
    <t>Galena</t>
  </si>
  <si>
    <t>PbS</t>
  </si>
  <si>
    <t>actually Pb and S; trace Ag</t>
  </si>
  <si>
    <t>Chlorargyrite</t>
  </si>
  <si>
    <t>AgCl</t>
  </si>
  <si>
    <t>Electrum</t>
  </si>
  <si>
    <t>Au(Ag)</t>
  </si>
  <si>
    <t>Sperrylite</t>
  </si>
  <si>
    <t>PtAs2</t>
  </si>
  <si>
    <t>Autunite</t>
  </si>
  <si>
    <t>Ca(UO2)2(PO4)2·10-12H2O</t>
  </si>
  <si>
    <t>Akimotoite</t>
  </si>
  <si>
    <t>(Mg,Fe)SiO3</t>
  </si>
  <si>
    <t>Wadsleyite</t>
  </si>
  <si>
    <t>Mg2SiO4</t>
  </si>
  <si>
    <t>Taenite</t>
  </si>
  <si>
    <t>γ-(Ni,Fe)</t>
  </si>
  <si>
    <t>Cohenite</t>
  </si>
  <si>
    <t>(Fe,Ni,Co)3C</t>
  </si>
  <si>
    <t>Kamacite</t>
  </si>
  <si>
    <t>α-(Fe,Ni); Fe0+0.9Ni0.1</t>
  </si>
  <si>
    <t>Uraniaurite</t>
  </si>
  <si>
    <t>Petzite</t>
  </si>
  <si>
    <t>Stone (Basic)</t>
  </si>
  <si>
    <t>Quantity</t>
  </si>
  <si>
    <t>Speed</t>
  </si>
  <si>
    <t>Time / 1 kg</t>
  </si>
  <si>
    <t>/1kg</t>
  </si>
  <si>
    <t>Iron Vanilla</t>
  </si>
  <si>
    <t>Heazelwoodite</t>
  </si>
  <si>
    <t>kg/t</t>
  </si>
  <si>
    <t>Vox</t>
  </si>
  <si>
    <t>OUTDATED</t>
  </si>
  <si>
    <t>Types</t>
  </si>
  <si>
    <t>CM</t>
  </si>
  <si>
    <t>S (CM)</t>
  </si>
  <si>
    <t>NAME</t>
  </si>
  <si>
    <t>Min,PerUnit</t>
  </si>
  <si>
    <t>Min</t>
  </si>
  <si>
    <t>Max</t>
  </si>
  <si>
    <t>Min,Acqu</t>
  </si>
  <si>
    <t>Max,Acqu</t>
  </si>
  <si>
    <t>Max Also ?:</t>
  </si>
  <si>
    <t>Interpreted Tier</t>
  </si>
  <si>
    <t>Should be 300</t>
  </si>
  <si>
    <t>Bugs?</t>
  </si>
  <si>
    <t>Energy so +100</t>
  </si>
  <si>
    <t>M.O.R.</t>
  </si>
  <si>
    <t>UAu</t>
  </si>
  <si>
    <t>AgAu</t>
  </si>
  <si>
    <t>Cnt*M.O.R.</t>
  </si>
  <si>
    <t>Vs. Vanilla Percentages</t>
  </si>
  <si>
    <t>UNFINISHED</t>
  </si>
  <si>
    <t>Added because Cl disinfects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</si>
</sst>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\ AM/PM"/>
    <numFmt numFmtId="165" formatCode="mm/dd/yy"/>
  </numFmts>
  <fonts count="19">
    <font>
      <sz val="10"/>
      <name val="Arial"/>
      <family val="2"/>
      <charset val="134"/>
    </font>
    <font>
      <sz val="6"/>
      <name val="Arial"/>
      <family val="2"/>
      <charset val="134"/>
    </font>
    <font>
      <sz val="8"/>
      <name val="Arial"/>
      <family val="2"/>
      <charset val="134"/>
    </font>
    <font>
      <sz val="18"/>
      <name val="Arial"/>
      <family val="2"/>
      <charset val="134"/>
    </font>
    <font>
      <b/>
      <sz val="10"/>
      <color indexed="23"/>
      <name val="Arial"/>
      <family val="2"/>
      <charset val="134"/>
    </font>
    <font>
      <sz val="10"/>
      <color indexed="17"/>
      <name val="Arial"/>
      <family val="2"/>
      <charset val="134"/>
    </font>
    <font>
      <sz val="7"/>
      <name val="Arial"/>
      <family val="2"/>
      <charset val="134"/>
    </font>
    <font>
      <b/>
      <sz val="7"/>
      <color indexed="23"/>
      <name val="Arial"/>
      <family val="2"/>
      <charset val="134"/>
    </font>
    <font>
      <sz val="7"/>
      <color indexed="17"/>
      <name val="Arial"/>
      <family val="2"/>
      <charset val="134"/>
    </font>
    <font>
      <sz val="12"/>
      <name val="Arial"/>
      <family val="2"/>
      <charset val="134"/>
    </font>
    <font>
      <sz val="8"/>
      <color indexed="10"/>
      <name val="Arial"/>
      <family val="2"/>
      <charset val="134"/>
    </font>
    <font>
      <b/>
      <sz val="8"/>
      <color indexed="10"/>
      <name val="Arial"/>
      <family val="2"/>
      <charset val="134"/>
    </font>
    <font>
      <b/>
      <sz val="10"/>
      <color indexed="19"/>
      <name val="Arial"/>
      <family val="2"/>
      <charset val="134"/>
    </font>
    <font>
      <sz val="10"/>
      <name val="Arial"/>
      <family val="2"/>
      <charset val="128"/>
    </font>
    <font>
      <b/>
      <sz val="12"/>
      <color indexed="14"/>
      <name val="Arial"/>
      <family val="2"/>
      <charset val="134"/>
    </font>
    <font>
      <sz val="10"/>
      <color rgb="FFFF0000"/>
      <name val="Arial"/>
      <family val="2"/>
      <charset val="134"/>
    </font>
    <font>
      <sz val="10"/>
      <color rgb="FF00B050"/>
      <name val="Arial"/>
      <family val="2"/>
      <charset val="134"/>
    </font>
    <font>
      <b/>
      <sz val="10"/>
      <name val="Arial"/>
      <family val="2"/>
    </font>
    <font>
      <b/>
      <sz val="72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42"/>
        <b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26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13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quotePrefix="1" applyFill="1" applyBorder="1" applyAlignment="1">
      <alignment horizontal="center" vertical="center"/>
    </xf>
    <xf numFmtId="0" fontId="17" fillId="7" borderId="0" xfId="0" applyFont="1" applyFill="1" applyBorder="1" applyAlignment="1">
      <alignment horizontal="center" vertical="center"/>
    </xf>
    <xf numFmtId="0" fontId="17" fillId="7" borderId="0" xfId="0" quotePrefix="1" applyFon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6" fillId="8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10" fontId="14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textRotation="90" wrapText="1"/>
    </xf>
    <xf numFmtId="0" fontId="0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 textRotation="90"/>
    </xf>
    <xf numFmtId="10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10" fontId="14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6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165" fontId="10" fillId="0" borderId="0" xfId="0" applyNumberFormat="1" applyFont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10" fontId="4" fillId="0" borderId="2" xfId="0" applyNumberFormat="1" applyFont="1" applyBorder="1" applyAlignment="1">
      <alignment horizontal="center" vertical="center"/>
    </xf>
    <xf numFmtId="10" fontId="14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textRotation="90"/>
    </xf>
    <xf numFmtId="0" fontId="0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0" fontId="4" fillId="0" borderId="3" xfId="0" applyNumberFormat="1" applyFont="1" applyBorder="1" applyAlignment="1">
      <alignment horizontal="center" vertical="center"/>
    </xf>
    <xf numFmtId="10" fontId="14" fillId="0" borderId="3" xfId="0" applyNumberFormat="1" applyFont="1" applyBorder="1" applyAlignment="1">
      <alignment horizontal="center" vertical="center"/>
    </xf>
    <xf numFmtId="165" fontId="10" fillId="0" borderId="2" xfId="0" applyNumberFormat="1" applyFont="1" applyBorder="1" applyAlignment="1">
      <alignment vertical="center"/>
    </xf>
    <xf numFmtId="165" fontId="10" fillId="0" borderId="3" xfId="0" applyNumberFormat="1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10" fontId="4" fillId="0" borderId="2" xfId="0" applyNumberFormat="1" applyFont="1" applyFill="1" applyBorder="1" applyAlignment="1">
      <alignment horizontal="center" vertical="center"/>
    </xf>
    <xf numFmtId="10" fontId="14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left" vertical="center"/>
    </xf>
    <xf numFmtId="10" fontId="4" fillId="0" borderId="3" xfId="0" applyNumberFormat="1" applyFont="1" applyFill="1" applyBorder="1" applyAlignment="1">
      <alignment horizontal="center" vertical="center"/>
    </xf>
    <xf numFmtId="10" fontId="14" fillId="0" borderId="3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0" fontId="14" fillId="0" borderId="0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10" fontId="4" fillId="0" borderId="1" xfId="0" applyNumberFormat="1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10" fontId="4" fillId="0" borderId="1" xfId="0" applyNumberFormat="1" applyFont="1" applyFill="1" applyBorder="1" applyAlignment="1">
      <alignment horizontal="center" vertical="center"/>
    </xf>
    <xf numFmtId="10" fontId="14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/>
    </xf>
    <xf numFmtId="164" fontId="10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 applyAlignment="1">
      <alignment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0" fillId="14" borderId="1" xfId="0" applyFont="1" applyFill="1" applyBorder="1" applyAlignment="1">
      <alignment horizontal="left" vertical="center"/>
    </xf>
    <xf numFmtId="10" fontId="4" fillId="1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336600"/>
      <rgbColor rgb="00000080"/>
      <rgbColor rgb="00669933"/>
      <rgbColor rgb="00800080"/>
      <rgbColor rgb="00008080"/>
      <rgbColor rgb="00C0C0C0"/>
      <rgbColor rgb="009966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9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rren" id="{94DE9956-B60E-4BCE-AD0A-819CEC19B8B8}" userId="37729d9f0ca4236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0-01-28T23:01:01.62" personId="{94DE9956-B60E-4BCE-AD0A-819CEC19B8B8}" id="{C14907A7-C598-46EF-96C3-D8461B1C75CB}">
    <text>Mined Ore Ratio</text>
  </threadedComment>
  <threadedComment ref="C18" dT="2020-01-29T00:02:26.43" personId="{94DE9956-B60E-4BCE-AD0A-819CEC19B8B8}" id="{5060B4C9-1346-48A9-B0D2-68FB9501E98B}">
    <text>No longer changed by mod.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8"/>
  <sheetViews>
    <sheetView tabSelected="1" zoomScale="85" zoomScaleNormal="85" workbookViewId="0">
      <pane xSplit="3" ySplit="3" topLeftCell="D34" activePane="bottomRight" state="frozen"/>
      <selection pane="topRight" activeCell="D1" sqref="D1"/>
      <selection pane="bottomLeft" activeCell="A5" sqref="A5"/>
      <selection pane="bottomRight" activeCell="J67" sqref="J67"/>
    </sheetView>
  </sheetViews>
  <sheetFormatPr defaultColWidth="14" defaultRowHeight="15.95" customHeight="1"/>
  <cols>
    <col min="1" max="1" width="7" style="1" customWidth="1"/>
    <col min="2" max="3" width="14" style="1" customWidth="1"/>
    <col min="4" max="4" width="9" style="2" customWidth="1"/>
    <col min="5" max="5" width="6.85546875" style="2" customWidth="1"/>
    <col min="6" max="8" width="6.85546875" style="1" customWidth="1"/>
    <col min="9" max="9" width="14" style="1" customWidth="1"/>
    <col min="10" max="11" width="6.85546875" style="1" customWidth="1"/>
    <col min="12" max="12" width="22.85546875" style="3" customWidth="1"/>
    <col min="13" max="16384" width="14" style="1"/>
  </cols>
  <sheetData>
    <row r="1" spans="1:18" ht="27.75" customHeight="1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8" ht="15.75" customHeight="1">
      <c r="C2" s="47" t="s">
        <v>1</v>
      </c>
      <c r="D2" s="47"/>
      <c r="E2" s="47"/>
      <c r="F2" s="47"/>
      <c r="G2" s="47"/>
      <c r="H2" s="47"/>
      <c r="I2" s="47" t="s">
        <v>2</v>
      </c>
      <c r="J2" s="47"/>
      <c r="K2" s="47"/>
      <c r="L2" s="47" t="s">
        <v>3</v>
      </c>
      <c r="M2" s="48" t="s">
        <v>140</v>
      </c>
      <c r="N2" s="48"/>
      <c r="O2" s="49" t="s">
        <v>4</v>
      </c>
      <c r="P2" s="49"/>
    </row>
    <row r="3" spans="1:18" s="4" customFormat="1" ht="12" customHeight="1">
      <c r="B3" s="4" t="s">
        <v>5</v>
      </c>
      <c r="C3" s="4" t="s">
        <v>6</v>
      </c>
      <c r="D3" s="2" t="s">
        <v>7</v>
      </c>
      <c r="E3" s="2" t="s">
        <v>8</v>
      </c>
      <c r="F3" s="4" t="s">
        <v>136</v>
      </c>
      <c r="G3" s="4" t="s">
        <v>9</v>
      </c>
      <c r="H3" s="4" t="s">
        <v>10</v>
      </c>
      <c r="I3" s="4" t="s">
        <v>11</v>
      </c>
      <c r="J3" s="4" t="s">
        <v>9</v>
      </c>
      <c r="K3" s="4" t="s">
        <v>139</v>
      </c>
      <c r="L3" s="47"/>
      <c r="M3" s="5" t="s">
        <v>9</v>
      </c>
      <c r="N3" s="5" t="s">
        <v>139</v>
      </c>
      <c r="O3" s="6" t="s">
        <v>9</v>
      </c>
      <c r="P3" s="6" t="s">
        <v>12</v>
      </c>
    </row>
    <row r="4" spans="1:18" ht="15.95" customHeight="1">
      <c r="A4" s="56" t="s">
        <v>13</v>
      </c>
      <c r="B4" s="7" t="s">
        <v>14</v>
      </c>
      <c r="C4" s="51" t="s">
        <v>15</v>
      </c>
      <c r="D4" s="52" t="s">
        <v>16</v>
      </c>
      <c r="E4" s="52" t="s">
        <v>17</v>
      </c>
      <c r="F4" s="50">
        <v>5</v>
      </c>
      <c r="G4" s="50">
        <v>1</v>
      </c>
      <c r="H4" s="50">
        <v>0.1</v>
      </c>
      <c r="I4" s="50" t="s">
        <v>15</v>
      </c>
      <c r="J4" s="50">
        <v>0.9</v>
      </c>
      <c r="K4" s="50">
        <f t="shared" ref="K4:K5" si="0">F4*J4</f>
        <v>4.5</v>
      </c>
      <c r="L4" s="8" t="s">
        <v>18</v>
      </c>
      <c r="M4" s="53"/>
      <c r="N4" s="53"/>
      <c r="O4" s="50" t="s">
        <v>19</v>
      </c>
      <c r="P4" s="50" t="s">
        <v>19</v>
      </c>
    </row>
    <row r="5" spans="1:18" ht="15.95" customHeight="1">
      <c r="A5" s="56"/>
      <c r="B5" s="7" t="s">
        <v>20</v>
      </c>
      <c r="C5" s="51"/>
      <c r="D5" s="52" t="s">
        <v>16</v>
      </c>
      <c r="E5" s="52"/>
      <c r="F5" s="50"/>
      <c r="G5" s="50"/>
      <c r="H5" s="50"/>
      <c r="I5" s="50"/>
      <c r="J5" s="50"/>
      <c r="K5" s="50">
        <f t="shared" si="0"/>
        <v>0</v>
      </c>
      <c r="L5" s="8" t="s">
        <v>21</v>
      </c>
      <c r="M5" s="53"/>
      <c r="N5" s="53"/>
      <c r="O5" s="50" t="s">
        <v>19</v>
      </c>
      <c r="P5" s="50" t="s">
        <v>19</v>
      </c>
    </row>
    <row r="6" spans="1:18" ht="15.95" customHeight="1">
      <c r="A6" s="56"/>
      <c r="B6" s="7" t="s">
        <v>22</v>
      </c>
      <c r="C6" s="7" t="s">
        <v>23</v>
      </c>
      <c r="D6" s="2" t="s">
        <v>24</v>
      </c>
      <c r="E6" s="2" t="s">
        <v>17</v>
      </c>
      <c r="F6" s="1" t="s">
        <v>22</v>
      </c>
      <c r="G6" s="1">
        <v>1</v>
      </c>
      <c r="H6" s="1">
        <v>0.04</v>
      </c>
      <c r="I6" s="1" t="s">
        <v>25</v>
      </c>
      <c r="J6" s="1">
        <v>0.8</v>
      </c>
      <c r="K6" s="1" t="s">
        <v>22</v>
      </c>
      <c r="L6" s="8"/>
      <c r="M6" s="9"/>
      <c r="N6" s="9"/>
    </row>
    <row r="7" spans="1:18" ht="15.95" customHeight="1">
      <c r="A7" s="56"/>
      <c r="B7" s="7" t="s">
        <v>26</v>
      </c>
      <c r="C7" s="51" t="s">
        <v>25</v>
      </c>
      <c r="D7" s="52" t="s">
        <v>24</v>
      </c>
      <c r="E7" s="52" t="s">
        <v>17</v>
      </c>
      <c r="F7" s="50">
        <v>5</v>
      </c>
      <c r="G7" s="50">
        <v>1</v>
      </c>
      <c r="H7" s="50">
        <v>0.05</v>
      </c>
      <c r="I7" s="50" t="s">
        <v>25</v>
      </c>
      <c r="J7" s="50">
        <v>0.7</v>
      </c>
      <c r="K7" s="50">
        <f>F7*J7</f>
        <v>3.5</v>
      </c>
      <c r="L7" s="8" t="s">
        <v>27</v>
      </c>
      <c r="M7" s="53"/>
      <c r="N7" s="53"/>
      <c r="O7" s="50"/>
      <c r="P7" s="50"/>
      <c r="Q7" s="57"/>
      <c r="R7" s="50"/>
    </row>
    <row r="8" spans="1:18" ht="15.95" customHeight="1">
      <c r="A8" s="56"/>
      <c r="B8" s="7" t="s">
        <v>28</v>
      </c>
      <c r="C8" s="51"/>
      <c r="D8" s="52" t="s">
        <v>24</v>
      </c>
      <c r="E8" s="52"/>
      <c r="F8" s="50">
        <v>5</v>
      </c>
      <c r="G8" s="50">
        <v>1</v>
      </c>
      <c r="H8" s="50"/>
      <c r="I8" s="50" t="s">
        <v>25</v>
      </c>
      <c r="J8" s="50"/>
      <c r="K8" s="50"/>
      <c r="L8" s="8" t="s">
        <v>29</v>
      </c>
      <c r="M8" s="53"/>
      <c r="N8" s="53"/>
      <c r="O8" s="50"/>
      <c r="P8" s="50"/>
      <c r="Q8" s="57"/>
      <c r="R8" s="50"/>
    </row>
    <row r="9" spans="1:18" ht="15.95" customHeight="1">
      <c r="A9" s="56"/>
      <c r="B9" s="51" t="s">
        <v>30</v>
      </c>
      <c r="C9" s="51" t="s">
        <v>30</v>
      </c>
      <c r="D9" s="2" t="s">
        <v>31</v>
      </c>
      <c r="E9" s="2" t="s">
        <v>17</v>
      </c>
      <c r="F9" s="1">
        <v>5</v>
      </c>
      <c r="G9" s="1">
        <v>1</v>
      </c>
      <c r="H9" s="1">
        <v>2</v>
      </c>
      <c r="I9" s="1" t="s">
        <v>30</v>
      </c>
      <c r="J9" s="1">
        <v>0.4</v>
      </c>
      <c r="K9" s="1">
        <f t="shared" ref="K9:K19" si="1">F9*J9</f>
        <v>2</v>
      </c>
      <c r="L9" s="8"/>
      <c r="M9" s="9"/>
      <c r="N9" s="9"/>
      <c r="O9" s="1">
        <v>5</v>
      </c>
      <c r="P9" s="10">
        <f>N26+N44+N59+N60+N63</f>
        <v>3.202</v>
      </c>
      <c r="Q9" s="10">
        <f>P9/SUM(P9:P16)</f>
        <v>0.13563445141691832</v>
      </c>
      <c r="R9" s="11" t="str">
        <f t="shared" ref="R9:R16" si="2">IF(Q9&lt;0.115,"More!",IF(Q9&gt;0.135,"Less!","OK!"))</f>
        <v>Less!</v>
      </c>
    </row>
    <row r="10" spans="1:18" ht="15.95" customHeight="1">
      <c r="A10" s="56"/>
      <c r="B10" s="51" t="s">
        <v>32</v>
      </c>
      <c r="C10" s="51" t="s">
        <v>32</v>
      </c>
      <c r="D10" s="2" t="s">
        <v>33</v>
      </c>
      <c r="E10" s="2" t="s">
        <v>17</v>
      </c>
      <c r="F10" s="1">
        <v>5</v>
      </c>
      <c r="G10" s="1">
        <v>1</v>
      </c>
      <c r="H10" s="1">
        <v>4</v>
      </c>
      <c r="I10" s="1" t="s">
        <v>32</v>
      </c>
      <c r="J10" s="1">
        <v>0.30000000000000004</v>
      </c>
      <c r="K10" s="1">
        <f t="shared" si="1"/>
        <v>1.5000000000000002</v>
      </c>
      <c r="L10" s="8"/>
      <c r="M10" s="9"/>
      <c r="N10" s="9"/>
      <c r="O10" s="1">
        <v>4</v>
      </c>
      <c r="P10" s="10">
        <f>N64+N61+N35+N30</f>
        <v>2.5133333333333328</v>
      </c>
      <c r="Q10" s="10">
        <f>P10/SUM(P9:P16)</f>
        <v>0.10646301932995668</v>
      </c>
      <c r="R10" s="11" t="str">
        <f t="shared" si="2"/>
        <v>More!</v>
      </c>
    </row>
    <row r="11" spans="1:18" ht="15.95" customHeight="1">
      <c r="A11" s="56"/>
      <c r="B11" s="51" t="s">
        <v>34</v>
      </c>
      <c r="C11" s="51" t="s">
        <v>34</v>
      </c>
      <c r="D11" s="2" t="s">
        <v>35</v>
      </c>
      <c r="E11" s="2" t="s">
        <v>17</v>
      </c>
      <c r="F11" s="1">
        <v>5</v>
      </c>
      <c r="G11" s="1">
        <v>1</v>
      </c>
      <c r="H11" s="1">
        <v>0.5</v>
      </c>
      <c r="I11" s="1" t="s">
        <v>34</v>
      </c>
      <c r="J11" s="1">
        <v>7.0000000000000001E-3</v>
      </c>
      <c r="K11" s="1">
        <f t="shared" si="1"/>
        <v>3.5000000000000003E-2</v>
      </c>
      <c r="L11" s="8"/>
      <c r="M11" s="9"/>
      <c r="N11" s="9"/>
      <c r="O11" s="1">
        <v>4</v>
      </c>
      <c r="P11" s="10">
        <f>N41+N29+N55+N57</f>
        <v>4.3342857142857145</v>
      </c>
      <c r="Q11" s="10">
        <f>P11/SUM(P9:P16)</f>
        <v>0.18359727206162677</v>
      </c>
      <c r="R11" s="11" t="str">
        <f t="shared" si="2"/>
        <v>Less!</v>
      </c>
    </row>
    <row r="12" spans="1:18" ht="15.95" customHeight="1">
      <c r="A12" s="56"/>
      <c r="B12" s="51" t="s">
        <v>36</v>
      </c>
      <c r="C12" s="51" t="s">
        <v>36</v>
      </c>
      <c r="D12" s="2" t="s">
        <v>37</v>
      </c>
      <c r="E12" s="2" t="s">
        <v>17</v>
      </c>
      <c r="F12" s="1">
        <v>5</v>
      </c>
      <c r="G12" s="1">
        <v>1</v>
      </c>
      <c r="H12" s="1">
        <v>0.60000000000000009</v>
      </c>
      <c r="I12" s="1" t="s">
        <v>36</v>
      </c>
      <c r="J12" s="1">
        <v>0.7</v>
      </c>
      <c r="K12" s="1">
        <f t="shared" si="1"/>
        <v>3.5</v>
      </c>
      <c r="L12" s="8"/>
      <c r="M12" s="9"/>
      <c r="N12" s="9"/>
      <c r="O12" s="1">
        <v>6</v>
      </c>
      <c r="P12" s="10">
        <f>N56+N54+N45+N40+N36+N25</f>
        <v>3.1922857142857142</v>
      </c>
      <c r="Q12" s="10">
        <f>P12/SUM(P9:P16)</f>
        <v>0.13522296115652971</v>
      </c>
      <c r="R12" s="11" t="str">
        <f t="shared" si="2"/>
        <v>Less!</v>
      </c>
    </row>
    <row r="13" spans="1:18" ht="15.95" customHeight="1">
      <c r="A13" s="56"/>
      <c r="B13" s="51" t="s">
        <v>38</v>
      </c>
      <c r="C13" s="51" t="s">
        <v>38</v>
      </c>
      <c r="D13" s="2" t="s">
        <v>39</v>
      </c>
      <c r="E13" s="2" t="s">
        <v>17</v>
      </c>
      <c r="F13" s="12">
        <v>1.5</v>
      </c>
      <c r="G13" s="1">
        <v>1</v>
      </c>
      <c r="H13" s="1">
        <v>1</v>
      </c>
      <c r="I13" s="1" t="s">
        <v>38</v>
      </c>
      <c r="J13" s="1">
        <v>0.1</v>
      </c>
      <c r="K13" s="1">
        <f t="shared" si="1"/>
        <v>0.15000000000000002</v>
      </c>
      <c r="L13" s="8"/>
      <c r="M13" s="9"/>
      <c r="N13" s="9"/>
      <c r="O13" s="1">
        <v>4</v>
      </c>
      <c r="P13" s="10">
        <f>N47+N48+N50+N67</f>
        <v>3.0173333333333332</v>
      </c>
      <c r="Q13" s="10">
        <f>P13/SUM(P9:P16)</f>
        <v>0.1278121022512955</v>
      </c>
      <c r="R13" s="11" t="str">
        <f t="shared" si="2"/>
        <v>OK!</v>
      </c>
    </row>
    <row r="14" spans="1:18" ht="15.95" customHeight="1">
      <c r="A14" s="56"/>
      <c r="B14" s="51" t="s">
        <v>40</v>
      </c>
      <c r="C14" s="51" t="s">
        <v>40</v>
      </c>
      <c r="D14" s="2" t="s">
        <v>41</v>
      </c>
      <c r="E14" s="2" t="s">
        <v>17</v>
      </c>
      <c r="F14" s="12">
        <v>3.5</v>
      </c>
      <c r="G14" s="1">
        <v>1</v>
      </c>
      <c r="H14" s="1">
        <v>0.4</v>
      </c>
      <c r="I14" s="1" t="s">
        <v>40</v>
      </c>
      <c r="J14" s="1">
        <v>0.01</v>
      </c>
      <c r="K14" s="1">
        <f t="shared" si="1"/>
        <v>3.5000000000000003E-2</v>
      </c>
      <c r="L14" s="8"/>
      <c r="M14" s="9"/>
      <c r="N14" s="9"/>
      <c r="O14" s="1">
        <v>5</v>
      </c>
      <c r="P14" s="10">
        <f>N51+N39+N28+N66+N68</f>
        <v>2.6542857142857144</v>
      </c>
      <c r="Q14" s="10">
        <f>P14/SUM(P9:P16)</f>
        <v>0.11243366232383074</v>
      </c>
      <c r="R14" s="11" t="str">
        <f t="shared" si="2"/>
        <v>More!</v>
      </c>
    </row>
    <row r="15" spans="1:18" ht="15.95" customHeight="1">
      <c r="A15" s="56"/>
      <c r="B15" s="51" t="s">
        <v>42</v>
      </c>
      <c r="C15" s="51" t="s">
        <v>42</v>
      </c>
      <c r="D15" s="2" t="s">
        <v>43</v>
      </c>
      <c r="E15" s="2" t="s">
        <v>17</v>
      </c>
      <c r="F15" s="1">
        <v>1.6</v>
      </c>
      <c r="G15" s="1">
        <v>1</v>
      </c>
      <c r="H15" s="1">
        <v>4</v>
      </c>
      <c r="I15" s="1" t="s">
        <v>42</v>
      </c>
      <c r="J15" s="1">
        <v>5.0000000000000001E-3</v>
      </c>
      <c r="K15" s="1">
        <f t="shared" si="1"/>
        <v>8.0000000000000002E-3</v>
      </c>
      <c r="L15" s="8"/>
      <c r="M15" s="9"/>
      <c r="N15" s="9"/>
      <c r="O15" s="1">
        <v>3</v>
      </c>
      <c r="P15" s="10">
        <f>N31+N43+N52</f>
        <v>2.2750000000000004</v>
      </c>
      <c r="Q15" s="10">
        <f>P15/SUM(P9:P16)</f>
        <v>9.6367388186598762E-2</v>
      </c>
      <c r="R15" s="11" t="str">
        <f t="shared" si="2"/>
        <v>More!</v>
      </c>
    </row>
    <row r="16" spans="1:18" ht="15.95" customHeight="1">
      <c r="A16" s="56"/>
      <c r="B16" s="51" t="s">
        <v>44</v>
      </c>
      <c r="C16" s="51" t="s">
        <v>44</v>
      </c>
      <c r="D16" s="2" t="s">
        <v>45</v>
      </c>
      <c r="E16" s="2" t="s">
        <v>17</v>
      </c>
      <c r="F16" s="1">
        <v>1.5</v>
      </c>
      <c r="G16" s="1">
        <v>1</v>
      </c>
      <c r="H16" s="1">
        <v>4</v>
      </c>
      <c r="I16" s="1" t="s">
        <v>44</v>
      </c>
      <c r="J16" s="1">
        <v>7.0000000000000001E-3</v>
      </c>
      <c r="K16" s="1">
        <f t="shared" si="1"/>
        <v>1.0500000000000001E-2</v>
      </c>
      <c r="L16" s="8"/>
      <c r="M16" s="9"/>
      <c r="N16" s="9"/>
      <c r="O16" s="1">
        <v>3</v>
      </c>
      <c r="P16" s="10">
        <f>N32+N53+N65</f>
        <v>2.4190476190476189</v>
      </c>
      <c r="Q16" s="10">
        <f>P16/SUM(P9:P16)</f>
        <v>0.10246914327324366</v>
      </c>
      <c r="R16" s="11" t="str">
        <f t="shared" si="2"/>
        <v>More!</v>
      </c>
    </row>
    <row r="17" spans="1:17" ht="15.95" customHeight="1">
      <c r="A17" s="56"/>
      <c r="B17" s="51" t="s">
        <v>46</v>
      </c>
      <c r="C17" s="51" t="s">
        <v>46</v>
      </c>
      <c r="D17" s="2" t="s">
        <v>47</v>
      </c>
      <c r="E17" s="2" t="s">
        <v>17</v>
      </c>
      <c r="F17" s="1">
        <v>4.5</v>
      </c>
      <c r="G17" s="1">
        <v>1</v>
      </c>
      <c r="H17" s="1" t="s">
        <v>22</v>
      </c>
      <c r="I17" s="13" t="s">
        <v>22</v>
      </c>
      <c r="J17" s="1">
        <v>1</v>
      </c>
      <c r="K17" s="1">
        <f t="shared" si="1"/>
        <v>4.5</v>
      </c>
      <c r="L17" s="8"/>
      <c r="M17" s="9"/>
      <c r="N17" s="9"/>
      <c r="Q17" s="10"/>
    </row>
    <row r="18" spans="1:17" ht="15.95" customHeight="1">
      <c r="A18" s="54" t="s">
        <v>48</v>
      </c>
      <c r="B18" s="131" t="s">
        <v>14</v>
      </c>
      <c r="C18" s="131" t="s">
        <v>15</v>
      </c>
      <c r="D18" s="132" t="s">
        <v>16</v>
      </c>
      <c r="E18" s="132" t="s">
        <v>17</v>
      </c>
      <c r="F18" s="133">
        <v>2</v>
      </c>
      <c r="G18" s="133">
        <v>1</v>
      </c>
      <c r="H18" s="133">
        <v>0.08</v>
      </c>
      <c r="I18" s="134" t="s">
        <v>15</v>
      </c>
      <c r="J18" s="135">
        <v>0.21</v>
      </c>
      <c r="K18" s="133">
        <f t="shared" si="1"/>
        <v>0.42</v>
      </c>
      <c r="L18" s="136"/>
      <c r="M18" s="137">
        <f>J18/J4</f>
        <v>0.23333333333333331</v>
      </c>
      <c r="N18" s="137">
        <f>K18/K4</f>
        <v>9.3333333333333324E-2</v>
      </c>
      <c r="O18" s="45"/>
      <c r="P18" s="1" t="s">
        <v>49</v>
      </c>
      <c r="Q18" s="10">
        <f>SUM(Q7:Q16)</f>
        <v>1.0000000000000002</v>
      </c>
    </row>
    <row r="19" spans="1:17" ht="15.95" customHeight="1">
      <c r="A19" s="54"/>
      <c r="B19" s="68" t="s">
        <v>20</v>
      </c>
      <c r="C19" s="68" t="s">
        <v>50</v>
      </c>
      <c r="D19" s="124" t="s">
        <v>16</v>
      </c>
      <c r="E19" s="69" t="s">
        <v>17</v>
      </c>
      <c r="F19" s="70">
        <v>3</v>
      </c>
      <c r="G19" s="70">
        <v>1</v>
      </c>
      <c r="H19" s="70">
        <v>0.06</v>
      </c>
      <c r="I19" s="129" t="s">
        <v>15</v>
      </c>
      <c r="J19" s="89">
        <v>0.25</v>
      </c>
      <c r="K19" s="71">
        <f t="shared" si="1"/>
        <v>0.75</v>
      </c>
      <c r="L19" s="125"/>
      <c r="M19" s="73">
        <f>J19/J4</f>
        <v>0.27777777777777779</v>
      </c>
      <c r="N19" s="73">
        <f>K19/K4</f>
        <v>0.16666666666666666</v>
      </c>
      <c r="O19" s="45"/>
      <c r="P19" s="1" t="s">
        <v>51</v>
      </c>
      <c r="Q19" s="10">
        <f>Q18/8</f>
        <v>0.12500000000000003</v>
      </c>
    </row>
    <row r="20" spans="1:17" ht="15.95" customHeight="1">
      <c r="A20" s="54"/>
      <c r="B20" s="76"/>
      <c r="C20" s="76"/>
      <c r="D20" s="126" t="s">
        <v>52</v>
      </c>
      <c r="E20" s="77"/>
      <c r="F20" s="78"/>
      <c r="G20" s="78"/>
      <c r="H20" s="78"/>
      <c r="I20" s="130" t="s">
        <v>53</v>
      </c>
      <c r="J20" s="95">
        <v>0.5</v>
      </c>
      <c r="K20" s="79">
        <f>F19*J20</f>
        <v>1.5</v>
      </c>
      <c r="L20" s="128"/>
      <c r="M20" s="81">
        <f>J20/J17</f>
        <v>0.5</v>
      </c>
      <c r="N20" s="81">
        <f>K20/K17</f>
        <v>0.33333333333333331</v>
      </c>
      <c r="O20" s="45"/>
    </row>
    <row r="21" spans="1:17" ht="15.95" customHeight="1">
      <c r="A21" s="54"/>
      <c r="B21" s="68" t="s">
        <v>26</v>
      </c>
      <c r="C21" s="68" t="s">
        <v>54</v>
      </c>
      <c r="D21" s="124" t="s">
        <v>16</v>
      </c>
      <c r="E21" s="69" t="s">
        <v>17</v>
      </c>
      <c r="F21" s="70">
        <v>5</v>
      </c>
      <c r="G21" s="70">
        <v>1</v>
      </c>
      <c r="H21" s="70">
        <v>0.06</v>
      </c>
      <c r="I21" s="71" t="s">
        <v>25</v>
      </c>
      <c r="J21" s="71">
        <v>0.4</v>
      </c>
      <c r="K21" s="71">
        <f>F21*J21</f>
        <v>2</v>
      </c>
      <c r="L21" s="125" t="s">
        <v>55</v>
      </c>
      <c r="M21" s="73">
        <f>J21/J7</f>
        <v>0.57142857142857151</v>
      </c>
      <c r="N21" s="73">
        <f>K21/K7</f>
        <v>0.5714285714285714</v>
      </c>
      <c r="O21" s="45"/>
    </row>
    <row r="22" spans="1:17" ht="15.95" customHeight="1">
      <c r="A22" s="54"/>
      <c r="B22" s="76"/>
      <c r="C22" s="76"/>
      <c r="D22" s="126" t="s">
        <v>52</v>
      </c>
      <c r="E22" s="77"/>
      <c r="F22" s="78"/>
      <c r="G22" s="78"/>
      <c r="H22" s="78"/>
      <c r="I22" s="127" t="s">
        <v>53</v>
      </c>
      <c r="J22" s="79">
        <v>0.5</v>
      </c>
      <c r="K22" s="79">
        <f>F21*J22</f>
        <v>2.5</v>
      </c>
      <c r="L22" s="128"/>
      <c r="M22" s="81">
        <f>J22/J17</f>
        <v>0.5</v>
      </c>
      <c r="N22" s="81">
        <f>K22/K17</f>
        <v>0.55555555555555558</v>
      </c>
      <c r="O22" s="45"/>
    </row>
    <row r="23" spans="1:17" ht="15.95" customHeight="1">
      <c r="A23" s="54"/>
      <c r="B23" s="14" t="s">
        <v>28</v>
      </c>
      <c r="C23" s="14" t="s">
        <v>56</v>
      </c>
      <c r="D23" s="2" t="s">
        <v>24</v>
      </c>
      <c r="E23" s="2" t="s">
        <v>17</v>
      </c>
      <c r="F23" s="1">
        <v>5</v>
      </c>
      <c r="G23" s="15">
        <v>1</v>
      </c>
      <c r="H23" s="1">
        <v>0.06</v>
      </c>
      <c r="I23" s="1" t="s">
        <v>25</v>
      </c>
      <c r="J23" s="1">
        <v>0.9</v>
      </c>
      <c r="K23" s="1">
        <f t="shared" ref="K23:K24" si="3">F23*J23</f>
        <v>4.5</v>
      </c>
      <c r="L23" s="8"/>
      <c r="M23" s="16">
        <f>J23/J7</f>
        <v>1.2857142857142858</v>
      </c>
      <c r="N23" s="16">
        <f>K23/K7</f>
        <v>1.2857142857142858</v>
      </c>
      <c r="O23" s="10"/>
    </row>
    <row r="24" spans="1:17" ht="15.95" customHeight="1">
      <c r="A24" s="56" t="s">
        <v>57</v>
      </c>
      <c r="B24" s="68" t="s">
        <v>58</v>
      </c>
      <c r="C24" s="68"/>
      <c r="D24" s="69" t="s">
        <v>59</v>
      </c>
      <c r="E24" s="69" t="s">
        <v>60</v>
      </c>
      <c r="F24" s="70">
        <v>5</v>
      </c>
      <c r="G24" s="70">
        <v>1</v>
      </c>
      <c r="H24" s="70">
        <v>0.32</v>
      </c>
      <c r="I24" s="99" t="s">
        <v>25</v>
      </c>
      <c r="J24" s="71">
        <v>0.35</v>
      </c>
      <c r="K24" s="71">
        <f t="shared" si="3"/>
        <v>1.75</v>
      </c>
      <c r="L24" s="85"/>
      <c r="M24" s="73">
        <f>J24/J7</f>
        <v>0.5</v>
      </c>
      <c r="N24" s="73">
        <f>K24/K7</f>
        <v>0.5</v>
      </c>
      <c r="O24" s="74">
        <f>SUM(N24:N25)</f>
        <v>1.1428571428571428</v>
      </c>
    </row>
    <row r="25" spans="1:17" ht="15.95" customHeight="1">
      <c r="A25" s="56"/>
      <c r="B25" s="76"/>
      <c r="C25" s="76"/>
      <c r="D25" s="77"/>
      <c r="E25" s="77"/>
      <c r="F25" s="78"/>
      <c r="G25" s="78"/>
      <c r="H25" s="78"/>
      <c r="I25" s="79" t="s">
        <v>36</v>
      </c>
      <c r="J25" s="79">
        <v>0.45</v>
      </c>
      <c r="K25" s="79">
        <f>F24*J25</f>
        <v>2.25</v>
      </c>
      <c r="L25" s="86"/>
      <c r="M25" s="81">
        <f>J25/J12</f>
        <v>0.6428571428571429</v>
      </c>
      <c r="N25" s="81">
        <f>K25/K12</f>
        <v>0.6428571428571429</v>
      </c>
      <c r="O25" s="82"/>
    </row>
    <row r="26" spans="1:17" ht="15.95" customHeight="1">
      <c r="A26" s="56"/>
      <c r="B26" s="68" t="s">
        <v>61</v>
      </c>
      <c r="C26" s="68"/>
      <c r="D26" s="69" t="s">
        <v>62</v>
      </c>
      <c r="E26" s="69" t="s">
        <v>60</v>
      </c>
      <c r="F26" s="70">
        <v>7</v>
      </c>
      <c r="G26" s="70">
        <v>1</v>
      </c>
      <c r="H26" s="70">
        <v>1.2</v>
      </c>
      <c r="I26" s="71" t="s">
        <v>30</v>
      </c>
      <c r="J26" s="71">
        <v>0.4</v>
      </c>
      <c r="K26" s="71">
        <f t="shared" ref="K26:K32" si="4">F26*J26</f>
        <v>2.8000000000000003</v>
      </c>
      <c r="L26" s="72"/>
      <c r="M26" s="73">
        <f>J26/J9</f>
        <v>1</v>
      </c>
      <c r="N26" s="73">
        <f>K26/K9</f>
        <v>1.4000000000000001</v>
      </c>
      <c r="O26" s="74">
        <f>SUM(N26:N27)</f>
        <v>1.6333333333333335</v>
      </c>
    </row>
    <row r="27" spans="1:17" ht="15.95" customHeight="1">
      <c r="A27" s="56"/>
      <c r="B27" s="76"/>
      <c r="C27" s="76"/>
      <c r="D27" s="77"/>
      <c r="E27" s="77"/>
      <c r="F27" s="78"/>
      <c r="G27" s="78"/>
      <c r="H27" s="78"/>
      <c r="I27" s="79" t="s">
        <v>53</v>
      </c>
      <c r="J27" s="79">
        <v>0.15</v>
      </c>
      <c r="K27" s="79">
        <f>F26*J27</f>
        <v>1.05</v>
      </c>
      <c r="L27" s="103"/>
      <c r="M27" s="81">
        <f>J27/J17</f>
        <v>0.15</v>
      </c>
      <c r="N27" s="81">
        <f>K27/K17</f>
        <v>0.23333333333333334</v>
      </c>
      <c r="O27" s="82"/>
    </row>
    <row r="28" spans="1:17" ht="15.95" customHeight="1">
      <c r="A28" s="56"/>
      <c r="B28" s="55" t="s">
        <v>63</v>
      </c>
      <c r="C28" s="55"/>
      <c r="D28" s="39" t="s">
        <v>16</v>
      </c>
      <c r="E28" s="39" t="s">
        <v>64</v>
      </c>
      <c r="F28" s="40">
        <v>6.9</v>
      </c>
      <c r="G28" s="40">
        <v>1</v>
      </c>
      <c r="H28" s="40">
        <v>0.30000000000000004</v>
      </c>
      <c r="I28" s="40" t="s">
        <v>40</v>
      </c>
      <c r="J28" s="40">
        <v>6.0000000000000001E-3</v>
      </c>
      <c r="K28" s="40">
        <f t="shared" si="4"/>
        <v>4.1400000000000006E-2</v>
      </c>
      <c r="L28" s="41" t="s">
        <v>65</v>
      </c>
      <c r="M28" s="100">
        <f>J28/J14</f>
        <v>0.6</v>
      </c>
      <c r="N28" s="100">
        <f>K28/K14</f>
        <v>1.1828571428571428</v>
      </c>
      <c r="O28" s="38">
        <f t="shared" ref="O28:O31" si="5">N28</f>
        <v>1.1828571428571428</v>
      </c>
    </row>
    <row r="29" spans="1:17" ht="15.95" customHeight="1">
      <c r="A29" s="56"/>
      <c r="B29" s="104" t="s">
        <v>66</v>
      </c>
      <c r="C29" s="104"/>
      <c r="D29" s="105" t="s">
        <v>67</v>
      </c>
      <c r="E29" s="105" t="s">
        <v>64</v>
      </c>
      <c r="F29" s="106">
        <v>8.8000000000000007</v>
      </c>
      <c r="G29" s="106">
        <v>1</v>
      </c>
      <c r="H29" s="106">
        <v>0.32</v>
      </c>
      <c r="I29" s="106" t="s">
        <v>34</v>
      </c>
      <c r="J29" s="107">
        <v>7.0000000000000001E-3</v>
      </c>
      <c r="K29" s="107">
        <f t="shared" si="4"/>
        <v>6.1600000000000009E-2</v>
      </c>
      <c r="L29" s="108"/>
      <c r="M29" s="109">
        <f>J29/J11</f>
        <v>1</v>
      </c>
      <c r="N29" s="109">
        <f>K29/K11</f>
        <v>1.76</v>
      </c>
      <c r="O29" s="110">
        <f t="shared" si="5"/>
        <v>1.76</v>
      </c>
    </row>
    <row r="30" spans="1:17" ht="15.95" customHeight="1">
      <c r="A30" s="56"/>
      <c r="B30" s="55" t="s">
        <v>68</v>
      </c>
      <c r="C30" s="55"/>
      <c r="D30" s="39" t="s">
        <v>69</v>
      </c>
      <c r="E30" s="39" t="s">
        <v>64</v>
      </c>
      <c r="F30" s="40">
        <v>6</v>
      </c>
      <c r="G30" s="40">
        <v>1</v>
      </c>
      <c r="H30" s="40">
        <v>2.2999999999999998</v>
      </c>
      <c r="I30" s="40" t="s">
        <v>32</v>
      </c>
      <c r="J30" s="40">
        <v>0.27</v>
      </c>
      <c r="K30" s="40">
        <f t="shared" si="4"/>
        <v>1.62</v>
      </c>
      <c r="L30" s="41"/>
      <c r="M30" s="100">
        <f>J30/J10</f>
        <v>0.89999999999999991</v>
      </c>
      <c r="N30" s="100">
        <f>K30/K10</f>
        <v>1.0799999999999998</v>
      </c>
      <c r="O30" s="38">
        <f t="shared" si="5"/>
        <v>1.0799999999999998</v>
      </c>
    </row>
    <row r="31" spans="1:17" s="17" customFormat="1" ht="15.95" customHeight="1">
      <c r="A31" s="56"/>
      <c r="B31" s="104" t="s">
        <v>70</v>
      </c>
      <c r="C31" s="104"/>
      <c r="D31" s="111" t="s">
        <v>71</v>
      </c>
      <c r="E31" s="111" t="s">
        <v>64</v>
      </c>
      <c r="F31" s="112">
        <v>2.7</v>
      </c>
      <c r="G31" s="112">
        <v>1</v>
      </c>
      <c r="H31" s="112">
        <v>2.8</v>
      </c>
      <c r="I31" s="112" t="s">
        <v>42</v>
      </c>
      <c r="J31" s="112">
        <v>3.0000000000000001E-3</v>
      </c>
      <c r="K31" s="112">
        <f t="shared" si="4"/>
        <v>8.1000000000000013E-3</v>
      </c>
      <c r="L31" s="113" t="s">
        <v>72</v>
      </c>
      <c r="M31" s="114">
        <f t="shared" ref="M31:N33" si="6">J31/J15</f>
        <v>0.6</v>
      </c>
      <c r="N31" s="114">
        <f t="shared" si="6"/>
        <v>1.0125000000000002</v>
      </c>
      <c r="O31" s="115">
        <f t="shared" si="5"/>
        <v>1.0125000000000002</v>
      </c>
    </row>
    <row r="32" spans="1:17" s="17" customFormat="1" ht="15.95" customHeight="1">
      <c r="A32" s="56"/>
      <c r="B32" s="55" t="s">
        <v>73</v>
      </c>
      <c r="C32" s="55"/>
      <c r="D32" s="58" t="s">
        <v>74</v>
      </c>
      <c r="E32" s="58" t="s">
        <v>64</v>
      </c>
      <c r="F32" s="59">
        <v>3.5</v>
      </c>
      <c r="G32" s="59">
        <v>1</v>
      </c>
      <c r="H32" s="59">
        <v>3.1</v>
      </c>
      <c r="I32" s="43" t="s">
        <v>44</v>
      </c>
      <c r="J32" s="43">
        <v>2E-3</v>
      </c>
      <c r="K32" s="43">
        <f t="shared" si="4"/>
        <v>7.0000000000000001E-3</v>
      </c>
      <c r="L32" s="60" t="s">
        <v>75</v>
      </c>
      <c r="M32" s="101">
        <f t="shared" si="6"/>
        <v>0.2857142857142857</v>
      </c>
      <c r="N32" s="101">
        <f t="shared" si="6"/>
        <v>0.66666666666666663</v>
      </c>
      <c r="O32" s="61">
        <f>SUM(N32:N33)</f>
        <v>1.1115555555555556</v>
      </c>
    </row>
    <row r="33" spans="1:15" s="17" customFormat="1" ht="15.95" customHeight="1">
      <c r="A33" s="56"/>
      <c r="B33" s="56"/>
      <c r="C33" s="55"/>
      <c r="D33" s="58"/>
      <c r="E33" s="58"/>
      <c r="F33" s="59"/>
      <c r="G33" s="59"/>
      <c r="H33" s="59"/>
      <c r="I33" s="43" t="s">
        <v>53</v>
      </c>
      <c r="J33" s="43">
        <v>0.57200000000000006</v>
      </c>
      <c r="K33" s="43">
        <f>F32*J33</f>
        <v>2.0020000000000002</v>
      </c>
      <c r="L33" s="60"/>
      <c r="M33" s="101">
        <f t="shared" si="6"/>
        <v>0.57200000000000006</v>
      </c>
      <c r="N33" s="101">
        <f t="shared" si="6"/>
        <v>0.44488888888888894</v>
      </c>
      <c r="O33" s="61"/>
    </row>
    <row r="34" spans="1:15" s="17" customFormat="1" ht="15.95" customHeight="1">
      <c r="A34" s="56"/>
      <c r="B34" s="68" t="s">
        <v>76</v>
      </c>
      <c r="C34" s="68"/>
      <c r="D34" s="116" t="s">
        <v>77</v>
      </c>
      <c r="E34" s="116" t="s">
        <v>64</v>
      </c>
      <c r="F34" s="88">
        <v>5</v>
      </c>
      <c r="G34" s="88">
        <v>1</v>
      </c>
      <c r="H34" s="88">
        <v>1.3</v>
      </c>
      <c r="I34" s="89" t="s">
        <v>25</v>
      </c>
      <c r="J34" s="89">
        <v>0.23400000000000001</v>
      </c>
      <c r="K34" s="89">
        <f>F34*J34</f>
        <v>1.1700000000000002</v>
      </c>
      <c r="L34" s="117"/>
      <c r="M34" s="91">
        <f>J34/J7</f>
        <v>0.33428571428571435</v>
      </c>
      <c r="N34" s="91">
        <f>K34/K7</f>
        <v>0.33428571428571435</v>
      </c>
      <c r="O34" s="74">
        <f>SUM(N34:N35)</f>
        <v>1.0009523809523808</v>
      </c>
    </row>
    <row r="35" spans="1:15" s="17" customFormat="1" ht="15.95" customHeight="1">
      <c r="A35" s="56"/>
      <c r="B35" s="76"/>
      <c r="C35" s="76"/>
      <c r="D35" s="118"/>
      <c r="E35" s="118"/>
      <c r="F35" s="94"/>
      <c r="G35" s="94"/>
      <c r="H35" s="94"/>
      <c r="I35" s="95" t="s">
        <v>32</v>
      </c>
      <c r="J35" s="95">
        <v>0.2</v>
      </c>
      <c r="K35" s="95">
        <f>F34*J35</f>
        <v>1</v>
      </c>
      <c r="L35" s="119"/>
      <c r="M35" s="97">
        <f>J35/J10</f>
        <v>0.66666666666666663</v>
      </c>
      <c r="N35" s="97">
        <f>K35/K10</f>
        <v>0.66666666666666652</v>
      </c>
      <c r="O35" s="82"/>
    </row>
    <row r="36" spans="1:15" s="17" customFormat="1" ht="15.95" customHeight="1">
      <c r="A36" s="56"/>
      <c r="B36" s="55" t="s">
        <v>78</v>
      </c>
      <c r="C36" s="55"/>
      <c r="D36" s="58" t="s">
        <v>79</v>
      </c>
      <c r="E36" s="58" t="s">
        <v>60</v>
      </c>
      <c r="F36" s="59">
        <v>4.5999999999999996</v>
      </c>
      <c r="G36" s="59">
        <v>1</v>
      </c>
      <c r="H36" s="59">
        <v>0.5</v>
      </c>
      <c r="I36" s="43" t="s">
        <v>36</v>
      </c>
      <c r="J36" s="43">
        <v>0.62</v>
      </c>
      <c r="K36" s="43">
        <f>F36*J36</f>
        <v>2.8519999999999999</v>
      </c>
      <c r="L36" s="66"/>
      <c r="M36" s="101">
        <f>J36/J12</f>
        <v>0.88571428571428579</v>
      </c>
      <c r="N36" s="101">
        <f>K36/K12</f>
        <v>0.81485714285714284</v>
      </c>
      <c r="O36" s="61">
        <f>SUM(N36:N37)</f>
        <v>1.1521904761904762</v>
      </c>
    </row>
    <row r="37" spans="1:15" s="17" customFormat="1" ht="15.95" customHeight="1">
      <c r="A37" s="56"/>
      <c r="B37" s="56"/>
      <c r="C37" s="55"/>
      <c r="D37" s="58"/>
      <c r="E37" s="58"/>
      <c r="F37" s="59"/>
      <c r="G37" s="59"/>
      <c r="H37" s="59"/>
      <c r="I37" s="43" t="s">
        <v>53</v>
      </c>
      <c r="J37" s="43">
        <v>0.33</v>
      </c>
      <c r="K37" s="43">
        <f>F36*J37</f>
        <v>1.518</v>
      </c>
      <c r="L37" s="66"/>
      <c r="M37" s="101">
        <f>J37/J17</f>
        <v>0.33</v>
      </c>
      <c r="N37" s="101">
        <f>K37/K17</f>
        <v>0.33733333333333332</v>
      </c>
      <c r="O37" s="61"/>
    </row>
    <row r="38" spans="1:15" s="17" customFormat="1" ht="15.95" customHeight="1">
      <c r="A38" s="56"/>
      <c r="B38" s="68" t="s">
        <v>80</v>
      </c>
      <c r="C38" s="68"/>
      <c r="D38" s="116" t="s">
        <v>81</v>
      </c>
      <c r="E38" s="116" t="s">
        <v>64</v>
      </c>
      <c r="F38" s="88">
        <v>5.2</v>
      </c>
      <c r="G38" s="88">
        <v>1</v>
      </c>
      <c r="H38" s="88">
        <v>0.25</v>
      </c>
      <c r="I38" s="89" t="s">
        <v>25</v>
      </c>
      <c r="J38" s="89">
        <v>0.55000000000000004</v>
      </c>
      <c r="K38" s="89">
        <f>F38*J38</f>
        <v>2.8600000000000003</v>
      </c>
      <c r="L38" s="120"/>
      <c r="M38" s="91">
        <f>J38/J7</f>
        <v>0.78571428571428581</v>
      </c>
      <c r="N38" s="91">
        <f>K38/K7</f>
        <v>0.81714285714285728</v>
      </c>
      <c r="O38" s="74">
        <f>SUM(N38:N39)</f>
        <v>1.1142857142857143</v>
      </c>
    </row>
    <row r="39" spans="1:15" s="17" customFormat="1" ht="15.95" customHeight="1">
      <c r="A39" s="56"/>
      <c r="B39" s="75"/>
      <c r="C39" s="76"/>
      <c r="D39" s="118"/>
      <c r="E39" s="118"/>
      <c r="F39" s="94"/>
      <c r="G39" s="94"/>
      <c r="H39" s="94"/>
      <c r="I39" s="95" t="s">
        <v>40</v>
      </c>
      <c r="J39" s="95">
        <v>2E-3</v>
      </c>
      <c r="K39" s="95">
        <f>F38*J39</f>
        <v>1.0400000000000001E-2</v>
      </c>
      <c r="L39" s="121"/>
      <c r="M39" s="97">
        <f>J39/J14</f>
        <v>0.2</v>
      </c>
      <c r="N39" s="97">
        <f>K39/K14</f>
        <v>0.29714285714285715</v>
      </c>
      <c r="O39" s="82"/>
    </row>
    <row r="40" spans="1:15" s="17" customFormat="1" ht="15.95" customHeight="1">
      <c r="A40" s="56"/>
      <c r="B40" s="55" t="s">
        <v>82</v>
      </c>
      <c r="C40" s="55"/>
      <c r="D40" s="62" t="s">
        <v>83</v>
      </c>
      <c r="E40" s="62" t="s">
        <v>64</v>
      </c>
      <c r="F40" s="59">
        <v>5</v>
      </c>
      <c r="G40" s="59">
        <v>1</v>
      </c>
      <c r="H40" s="59">
        <v>1.9</v>
      </c>
      <c r="I40" s="43" t="s">
        <v>36</v>
      </c>
      <c r="J40" s="43">
        <v>0.18</v>
      </c>
      <c r="K40" s="43">
        <f>F40*J40</f>
        <v>0.89999999999999991</v>
      </c>
      <c r="L40" s="66" t="s">
        <v>84</v>
      </c>
      <c r="M40" s="101">
        <f>J40/J12</f>
        <v>0.25714285714285717</v>
      </c>
      <c r="N40" s="101">
        <f>K40/K12</f>
        <v>0.25714285714285712</v>
      </c>
      <c r="O40" s="61">
        <f>SUM(N40:N42)</f>
        <v>1.7888888888888888</v>
      </c>
    </row>
    <row r="41" spans="1:15" s="17" customFormat="1" ht="15.95" customHeight="1">
      <c r="A41" s="56"/>
      <c r="B41" s="56"/>
      <c r="C41" s="55"/>
      <c r="D41" s="62"/>
      <c r="E41" s="62"/>
      <c r="F41" s="59"/>
      <c r="G41" s="59"/>
      <c r="H41" s="59"/>
      <c r="I41" s="43" t="s">
        <v>34</v>
      </c>
      <c r="J41" s="43">
        <v>8.0000000000000002E-3</v>
      </c>
      <c r="K41" s="43">
        <f>F40*J41</f>
        <v>0.04</v>
      </c>
      <c r="L41" s="66"/>
      <c r="M41" s="101">
        <f>J41/J11</f>
        <v>1.1428571428571428</v>
      </c>
      <c r="N41" s="101">
        <f>K41/K11</f>
        <v>1.1428571428571428</v>
      </c>
      <c r="O41" s="61"/>
    </row>
    <row r="42" spans="1:15" s="17" customFormat="1" ht="15.95" customHeight="1">
      <c r="A42" s="56"/>
      <c r="B42" s="56"/>
      <c r="C42" s="55"/>
      <c r="D42" s="62"/>
      <c r="E42" s="62"/>
      <c r="F42" s="59"/>
      <c r="G42" s="59"/>
      <c r="H42" s="59"/>
      <c r="I42" s="43" t="s">
        <v>53</v>
      </c>
      <c r="J42" s="43">
        <v>0.35</v>
      </c>
      <c r="K42" s="43">
        <f>F40*J42</f>
        <v>1.75</v>
      </c>
      <c r="L42" s="43"/>
      <c r="M42" s="101">
        <f>J42/J17</f>
        <v>0.35</v>
      </c>
      <c r="N42" s="101">
        <f>K42/K17</f>
        <v>0.3888888888888889</v>
      </c>
      <c r="O42" s="61"/>
    </row>
    <row r="43" spans="1:15" s="17" customFormat="1" ht="15.95" customHeight="1">
      <c r="A43" s="56"/>
      <c r="B43" s="68" t="s">
        <v>85</v>
      </c>
      <c r="C43" s="68"/>
      <c r="D43" s="116" t="s">
        <v>86</v>
      </c>
      <c r="E43" s="116" t="s">
        <v>64</v>
      </c>
      <c r="F43" s="122">
        <v>1.9</v>
      </c>
      <c r="G43" s="88">
        <v>1</v>
      </c>
      <c r="H43" s="88">
        <v>3.2</v>
      </c>
      <c r="I43" s="89" t="s">
        <v>42</v>
      </c>
      <c r="J43" s="89">
        <v>2E-3</v>
      </c>
      <c r="K43" s="89">
        <f>F43*J43</f>
        <v>3.8E-3</v>
      </c>
      <c r="L43" s="117"/>
      <c r="M43" s="91">
        <f>J43/J15</f>
        <v>0.4</v>
      </c>
      <c r="N43" s="91">
        <f>K43/K15</f>
        <v>0.47499999999999998</v>
      </c>
      <c r="O43" s="74">
        <f>SUM(N43:N44)</f>
        <v>0.81699999999999995</v>
      </c>
    </row>
    <row r="44" spans="1:15" s="17" customFormat="1" ht="15.95" customHeight="1">
      <c r="A44" s="56"/>
      <c r="B44" s="75"/>
      <c r="C44" s="76"/>
      <c r="D44" s="118"/>
      <c r="E44" s="118"/>
      <c r="F44" s="123"/>
      <c r="G44" s="123"/>
      <c r="H44" s="123"/>
      <c r="I44" s="95" t="s">
        <v>30</v>
      </c>
      <c r="J44" s="95">
        <v>0.36</v>
      </c>
      <c r="K44" s="95">
        <f>F43*J44</f>
        <v>0.68399999999999994</v>
      </c>
      <c r="L44" s="119"/>
      <c r="M44" s="97">
        <f>J44/J9</f>
        <v>0.89999999999999991</v>
      </c>
      <c r="N44" s="97">
        <f>K44/K9</f>
        <v>0.34199999999999997</v>
      </c>
      <c r="O44" s="82"/>
    </row>
    <row r="45" spans="1:15" s="17" customFormat="1" ht="15.95" customHeight="1">
      <c r="A45" s="56"/>
      <c r="B45" s="68" t="s">
        <v>87</v>
      </c>
      <c r="C45" s="68"/>
      <c r="D45" s="116" t="s">
        <v>88</v>
      </c>
      <c r="E45" s="116" t="s">
        <v>64</v>
      </c>
      <c r="F45" s="70">
        <v>4.0999999999999996</v>
      </c>
      <c r="G45" s="70">
        <v>1</v>
      </c>
      <c r="H45" s="88">
        <v>0.9</v>
      </c>
      <c r="I45" s="89" t="s">
        <v>36</v>
      </c>
      <c r="J45" s="89">
        <v>0.49</v>
      </c>
      <c r="K45" s="89">
        <f>F45*J45</f>
        <v>2.0089999999999999</v>
      </c>
      <c r="L45" s="117"/>
      <c r="M45" s="91">
        <f>J45/J12</f>
        <v>0.70000000000000007</v>
      </c>
      <c r="N45" s="91">
        <f>K45/K12</f>
        <v>0.57399999999999995</v>
      </c>
      <c r="O45" s="74">
        <f>SUM(N45:N46)</f>
        <v>1.5944444444444441</v>
      </c>
    </row>
    <row r="46" spans="1:15" s="17" customFormat="1" ht="15.95" customHeight="1">
      <c r="A46" s="56"/>
      <c r="B46" s="75"/>
      <c r="C46" s="76"/>
      <c r="D46" s="118"/>
      <c r="E46" s="118"/>
      <c r="F46" s="78"/>
      <c r="G46" s="78"/>
      <c r="H46" s="78"/>
      <c r="I46" s="95" t="s">
        <v>53</v>
      </c>
      <c r="J46" s="95">
        <v>1.1200000000000001</v>
      </c>
      <c r="K46" s="95">
        <f>F45*J46</f>
        <v>4.5919999999999996</v>
      </c>
      <c r="L46" s="119"/>
      <c r="M46" s="97">
        <f>J46/J17</f>
        <v>1.1200000000000001</v>
      </c>
      <c r="N46" s="97">
        <f>K46/K17</f>
        <v>1.0204444444444443</v>
      </c>
      <c r="O46" s="82"/>
    </row>
    <row r="47" spans="1:15" s="17" customFormat="1" ht="15.95" customHeight="1">
      <c r="A47" s="56"/>
      <c r="B47" s="55" t="s">
        <v>89</v>
      </c>
      <c r="C47" s="55"/>
      <c r="D47" s="44" t="s">
        <v>90</v>
      </c>
      <c r="E47" s="44" t="s">
        <v>64</v>
      </c>
      <c r="F47" s="43">
        <v>4.3</v>
      </c>
      <c r="G47" s="43">
        <v>1</v>
      </c>
      <c r="H47" s="43">
        <v>0.5</v>
      </c>
      <c r="I47" s="43" t="s">
        <v>38</v>
      </c>
      <c r="J47" s="43">
        <v>3.5000000000000003E-2</v>
      </c>
      <c r="K47" s="43">
        <f t="shared" ref="K47:K50" si="7">F47*J47</f>
        <v>0.15049999999999999</v>
      </c>
      <c r="L47" s="42" t="s">
        <v>91</v>
      </c>
      <c r="M47" s="101">
        <f>J47/J13</f>
        <v>0.35000000000000003</v>
      </c>
      <c r="N47" s="101">
        <f>K47/K13</f>
        <v>1.0033333333333332</v>
      </c>
      <c r="O47" s="102">
        <f t="shared" ref="O47" si="8">N47</f>
        <v>1.0033333333333332</v>
      </c>
    </row>
    <row r="48" spans="1:15" s="17" customFormat="1" ht="15.95" customHeight="1">
      <c r="A48" s="56"/>
      <c r="B48" s="68" t="s">
        <v>92</v>
      </c>
      <c r="C48" s="68"/>
      <c r="D48" s="87" t="s">
        <v>93</v>
      </c>
      <c r="E48" s="87" t="s">
        <v>64</v>
      </c>
      <c r="F48" s="88">
        <v>2.4</v>
      </c>
      <c r="G48" s="88">
        <v>1</v>
      </c>
      <c r="H48" s="88">
        <v>0.8</v>
      </c>
      <c r="I48" s="89" t="s">
        <v>38</v>
      </c>
      <c r="J48" s="89">
        <v>6.4000000000000001E-2</v>
      </c>
      <c r="K48" s="89">
        <f>F48*J48</f>
        <v>0.15359999999999999</v>
      </c>
      <c r="L48" s="90"/>
      <c r="M48" s="91">
        <f>J48/J13</f>
        <v>0.64</v>
      </c>
      <c r="N48" s="91">
        <f>K48/K13</f>
        <v>1.0239999999999998</v>
      </c>
      <c r="O48" s="92">
        <f>SUM(N48:N49)</f>
        <v>1.0250666666666666</v>
      </c>
    </row>
    <row r="49" spans="1:15" s="17" customFormat="1" ht="15.95" customHeight="1">
      <c r="A49" s="56"/>
      <c r="B49" s="76"/>
      <c r="C49" s="76"/>
      <c r="D49" s="93"/>
      <c r="E49" s="93"/>
      <c r="F49" s="94"/>
      <c r="G49" s="94"/>
      <c r="H49" s="94"/>
      <c r="I49" s="95" t="s">
        <v>53</v>
      </c>
      <c r="J49" s="95">
        <v>2E-3</v>
      </c>
      <c r="K49" s="95">
        <f>F48*J49</f>
        <v>4.7999999999999996E-3</v>
      </c>
      <c r="L49" s="96" t="s">
        <v>142</v>
      </c>
      <c r="M49" s="97">
        <f>J49/J17</f>
        <v>2E-3</v>
      </c>
      <c r="N49" s="97">
        <f>K49/K17</f>
        <v>1.0666666666666665E-3</v>
      </c>
      <c r="O49" s="98"/>
    </row>
    <row r="50" spans="1:15" ht="15.95" customHeight="1">
      <c r="A50" s="56"/>
      <c r="B50" s="55" t="s">
        <v>94</v>
      </c>
      <c r="C50" s="55"/>
      <c r="D50" s="52" t="s">
        <v>95</v>
      </c>
      <c r="E50" s="52" t="s">
        <v>64</v>
      </c>
      <c r="F50" s="50">
        <v>1.8</v>
      </c>
      <c r="G50" s="50">
        <v>1</v>
      </c>
      <c r="H50" s="50">
        <v>0.7</v>
      </c>
      <c r="I50" s="40" t="s">
        <v>38</v>
      </c>
      <c r="J50" s="40">
        <v>4.4999999999999998E-2</v>
      </c>
      <c r="K50" s="40">
        <f t="shared" si="7"/>
        <v>8.1000000000000003E-2</v>
      </c>
      <c r="L50" s="65"/>
      <c r="M50" s="100">
        <f t="shared" ref="M50:N53" si="9">J50/J13</f>
        <v>0.44999999999999996</v>
      </c>
      <c r="N50" s="100">
        <f t="shared" si="9"/>
        <v>0.53999999999999992</v>
      </c>
      <c r="O50" s="61">
        <f>SUM(N50:N51)</f>
        <v>1.0028571428571429</v>
      </c>
    </row>
    <row r="51" spans="1:15" ht="15.95" customHeight="1">
      <c r="A51" s="56"/>
      <c r="B51" s="56"/>
      <c r="C51" s="55"/>
      <c r="D51" s="52"/>
      <c r="E51" s="52"/>
      <c r="F51" s="50"/>
      <c r="G51" s="50"/>
      <c r="H51" s="50"/>
      <c r="I51" s="40" t="s">
        <v>40</v>
      </c>
      <c r="J51" s="40">
        <v>9.0000000000000011E-3</v>
      </c>
      <c r="K51" s="40">
        <f>F50*J51</f>
        <v>1.6200000000000003E-2</v>
      </c>
      <c r="L51" s="65"/>
      <c r="M51" s="100">
        <f t="shared" si="9"/>
        <v>0.90000000000000013</v>
      </c>
      <c r="N51" s="100">
        <f t="shared" si="9"/>
        <v>0.46285714285714291</v>
      </c>
      <c r="O51" s="61"/>
    </row>
    <row r="52" spans="1:15" ht="15.95" customHeight="1">
      <c r="A52" s="56"/>
      <c r="B52" s="104" t="s">
        <v>96</v>
      </c>
      <c r="C52" s="104"/>
      <c r="D52" s="105" t="s">
        <v>97</v>
      </c>
      <c r="E52" s="105" t="s">
        <v>64</v>
      </c>
      <c r="F52" s="107">
        <v>2.1</v>
      </c>
      <c r="G52" s="107">
        <v>1</v>
      </c>
      <c r="H52" s="107">
        <v>3.6</v>
      </c>
      <c r="I52" s="107" t="s">
        <v>42</v>
      </c>
      <c r="J52" s="107">
        <v>3.0000000000000001E-3</v>
      </c>
      <c r="K52" s="107">
        <f t="shared" ref="K52:K54" si="10">F52*J52</f>
        <v>6.3E-3</v>
      </c>
      <c r="L52" s="108"/>
      <c r="M52" s="109">
        <f t="shared" si="9"/>
        <v>0.6</v>
      </c>
      <c r="N52" s="109">
        <f t="shared" si="9"/>
        <v>0.78749999999999998</v>
      </c>
      <c r="O52" s="110">
        <f t="shared" ref="O52:O53" si="11">N52</f>
        <v>0.78749999999999998</v>
      </c>
    </row>
    <row r="53" spans="1:15" ht="15.95" customHeight="1">
      <c r="A53" s="56"/>
      <c r="B53" s="104" t="s">
        <v>98</v>
      </c>
      <c r="C53" s="104"/>
      <c r="D53" s="105" t="s">
        <v>99</v>
      </c>
      <c r="E53" s="105" t="s">
        <v>64</v>
      </c>
      <c r="F53" s="107">
        <v>2.7</v>
      </c>
      <c r="G53" s="107">
        <v>1</v>
      </c>
      <c r="H53" s="107">
        <v>2.8</v>
      </c>
      <c r="I53" s="107" t="s">
        <v>44</v>
      </c>
      <c r="J53" s="107">
        <v>4.0000000000000001E-3</v>
      </c>
      <c r="K53" s="107">
        <f t="shared" si="10"/>
        <v>1.0800000000000001E-2</v>
      </c>
      <c r="L53" s="108"/>
      <c r="M53" s="109">
        <f t="shared" si="9"/>
        <v>0.5714285714285714</v>
      </c>
      <c r="N53" s="109">
        <f t="shared" si="9"/>
        <v>1.0285714285714285</v>
      </c>
      <c r="O53" s="110">
        <f t="shared" si="11"/>
        <v>1.0285714285714285</v>
      </c>
    </row>
    <row r="54" spans="1:15" ht="15.95" customHeight="1">
      <c r="A54" s="56"/>
      <c r="B54" s="55" t="s">
        <v>100</v>
      </c>
      <c r="C54" s="55"/>
      <c r="D54" s="52" t="s">
        <v>101</v>
      </c>
      <c r="E54" s="52" t="s">
        <v>60</v>
      </c>
      <c r="F54" s="50">
        <v>6.6</v>
      </c>
      <c r="G54" s="50">
        <v>1</v>
      </c>
      <c r="H54" s="50">
        <v>0.35</v>
      </c>
      <c r="I54" s="40" t="s">
        <v>36</v>
      </c>
      <c r="J54" s="40">
        <v>0.22</v>
      </c>
      <c r="K54" s="40">
        <f t="shared" si="10"/>
        <v>1.452</v>
      </c>
      <c r="L54" s="65" t="s">
        <v>84</v>
      </c>
      <c r="M54" s="100">
        <f>J54/J12</f>
        <v>0.31428571428571433</v>
      </c>
      <c r="N54" s="100">
        <f>K54/K12</f>
        <v>0.41485714285714287</v>
      </c>
      <c r="O54" s="61">
        <f>SUM(N54:N55)</f>
        <v>1.3577142857142857</v>
      </c>
    </row>
    <row r="55" spans="1:15" ht="15.95" customHeight="1">
      <c r="A55" s="56"/>
      <c r="B55" s="56"/>
      <c r="C55" s="55"/>
      <c r="D55" s="52"/>
      <c r="E55" s="52"/>
      <c r="F55" s="50"/>
      <c r="G55" s="50"/>
      <c r="H55" s="50"/>
      <c r="I55" s="40" t="s">
        <v>34</v>
      </c>
      <c r="J55" s="40">
        <v>5.0000000000000001E-3</v>
      </c>
      <c r="K55" s="40">
        <f>F54*J55</f>
        <v>3.3000000000000002E-2</v>
      </c>
      <c r="L55" s="65"/>
      <c r="M55" s="100">
        <f>J55/J11</f>
        <v>0.7142857142857143</v>
      </c>
      <c r="N55" s="100">
        <f>K55/K11</f>
        <v>0.94285714285714284</v>
      </c>
      <c r="O55" s="61"/>
    </row>
    <row r="56" spans="1:15" ht="15.95" customHeight="1">
      <c r="A56" s="56"/>
      <c r="B56" s="68" t="s">
        <v>102</v>
      </c>
      <c r="C56" s="68"/>
      <c r="D56" s="69" t="s">
        <v>103</v>
      </c>
      <c r="E56" s="69" t="s">
        <v>60</v>
      </c>
      <c r="F56" s="70">
        <v>5.7</v>
      </c>
      <c r="G56" s="70">
        <v>1</v>
      </c>
      <c r="H56" s="70">
        <v>0.55000000000000004</v>
      </c>
      <c r="I56" s="71" t="s">
        <v>36</v>
      </c>
      <c r="J56" s="71">
        <v>0.3</v>
      </c>
      <c r="K56" s="71">
        <f>F56*J56</f>
        <v>1.71</v>
      </c>
      <c r="L56" s="85"/>
      <c r="M56" s="73">
        <f>J56/J12</f>
        <v>0.4285714285714286</v>
      </c>
      <c r="N56" s="73">
        <f>K56/K12</f>
        <v>0.48857142857142855</v>
      </c>
      <c r="O56" s="74">
        <f>SUM(N56:N57)</f>
        <v>0.97714285714285709</v>
      </c>
    </row>
    <row r="57" spans="1:15" ht="15.95" customHeight="1">
      <c r="A57" s="56"/>
      <c r="B57" s="75"/>
      <c r="C57" s="76"/>
      <c r="D57" s="77"/>
      <c r="E57" s="77"/>
      <c r="F57" s="78"/>
      <c r="G57" s="78"/>
      <c r="H57" s="78"/>
      <c r="I57" s="79" t="s">
        <v>34</v>
      </c>
      <c r="J57" s="79">
        <v>3.0000000000000001E-3</v>
      </c>
      <c r="K57" s="79">
        <f>F56*J57</f>
        <v>1.7100000000000001E-2</v>
      </c>
      <c r="L57" s="86"/>
      <c r="M57" s="81">
        <f>J57/J11</f>
        <v>0.42857142857142855</v>
      </c>
      <c r="N57" s="81">
        <f>K57/K11</f>
        <v>0.48857142857142855</v>
      </c>
      <c r="O57" s="82"/>
    </row>
    <row r="58" spans="1:15" ht="15.95" customHeight="1">
      <c r="A58" s="56"/>
      <c r="B58" s="55" t="s">
        <v>104</v>
      </c>
      <c r="C58" s="55"/>
      <c r="D58" s="52" t="s">
        <v>105</v>
      </c>
      <c r="E58" s="52" t="s">
        <v>60</v>
      </c>
      <c r="F58" s="50">
        <v>5</v>
      </c>
      <c r="G58" s="50">
        <v>1</v>
      </c>
      <c r="H58" s="50">
        <v>1.0249999999999999</v>
      </c>
      <c r="I58" s="40" t="s">
        <v>25</v>
      </c>
      <c r="J58" s="40">
        <v>0.35</v>
      </c>
      <c r="K58" s="40">
        <f>F58*J58</f>
        <v>1.75</v>
      </c>
      <c r="L58" s="65"/>
      <c r="M58" s="100">
        <f>J58/J7</f>
        <v>0.5</v>
      </c>
      <c r="N58" s="100">
        <f>K58/K7</f>
        <v>0.5</v>
      </c>
      <c r="O58" s="61">
        <f>SUM(N58:N59)</f>
        <v>1</v>
      </c>
    </row>
    <row r="59" spans="1:15" ht="15.95" customHeight="1">
      <c r="A59" s="56"/>
      <c r="B59" s="56"/>
      <c r="C59" s="55"/>
      <c r="D59" s="52"/>
      <c r="E59" s="52"/>
      <c r="F59" s="50"/>
      <c r="G59" s="50"/>
      <c r="H59" s="50"/>
      <c r="I59" s="40" t="s">
        <v>30</v>
      </c>
      <c r="J59" s="40">
        <v>0.2</v>
      </c>
      <c r="K59" s="40">
        <f>F58*J59</f>
        <v>1</v>
      </c>
      <c r="L59" s="65"/>
      <c r="M59" s="100">
        <f>J59/J9</f>
        <v>0.5</v>
      </c>
      <c r="N59" s="100">
        <f>K59/K9</f>
        <v>0.5</v>
      </c>
      <c r="O59" s="61"/>
    </row>
    <row r="60" spans="1:15" ht="15.95" customHeight="1">
      <c r="A60" s="56"/>
      <c r="B60" s="68" t="s">
        <v>106</v>
      </c>
      <c r="C60" s="68"/>
      <c r="D60" s="69" t="s">
        <v>107</v>
      </c>
      <c r="E60" s="69" t="s">
        <v>60</v>
      </c>
      <c r="F60" s="70">
        <v>5</v>
      </c>
      <c r="G60" s="70">
        <v>1</v>
      </c>
      <c r="H60" s="70">
        <v>0.67200000000000004</v>
      </c>
      <c r="I60" s="71" t="s">
        <v>30</v>
      </c>
      <c r="J60" s="71">
        <v>0.21</v>
      </c>
      <c r="K60" s="71">
        <f>F60*J60</f>
        <v>1.05</v>
      </c>
      <c r="L60" s="83"/>
      <c r="M60" s="73">
        <f>J60/J9</f>
        <v>0.52499999999999991</v>
      </c>
      <c r="N60" s="73">
        <f>K60/K9</f>
        <v>0.52500000000000002</v>
      </c>
      <c r="O60" s="74">
        <f>SUM(N60:N61)</f>
        <v>0.95833333333333326</v>
      </c>
    </row>
    <row r="61" spans="1:15" ht="15.95" customHeight="1">
      <c r="A61" s="56"/>
      <c r="B61" s="76"/>
      <c r="C61" s="76"/>
      <c r="D61" s="77"/>
      <c r="E61" s="77"/>
      <c r="F61" s="78"/>
      <c r="G61" s="78"/>
      <c r="H61" s="78"/>
      <c r="I61" s="79" t="s">
        <v>32</v>
      </c>
      <c r="J61" s="79">
        <v>0.13</v>
      </c>
      <c r="K61" s="79">
        <f>F60*J61</f>
        <v>0.65</v>
      </c>
      <c r="L61" s="84"/>
      <c r="M61" s="81">
        <f>J61/J10</f>
        <v>0.43333333333333329</v>
      </c>
      <c r="N61" s="81">
        <f>K61/K10</f>
        <v>0.43333333333333329</v>
      </c>
      <c r="O61" s="82"/>
    </row>
    <row r="62" spans="1:15" ht="15.95" customHeight="1">
      <c r="A62" s="56"/>
      <c r="B62" s="55" t="s">
        <v>108</v>
      </c>
      <c r="C62" s="55"/>
      <c r="D62" s="52" t="s">
        <v>109</v>
      </c>
      <c r="E62" s="52" t="s">
        <v>60</v>
      </c>
      <c r="F62" s="50">
        <v>5</v>
      </c>
      <c r="G62" s="50">
        <v>1</v>
      </c>
      <c r="H62" s="50">
        <v>0.67200000000000004</v>
      </c>
      <c r="I62" s="40" t="s">
        <v>25</v>
      </c>
      <c r="J62" s="40">
        <v>0.28399999999999997</v>
      </c>
      <c r="K62" s="40">
        <f>F62*J62</f>
        <v>1.42</v>
      </c>
      <c r="L62" s="67"/>
      <c r="M62" s="100">
        <f>J62/J7</f>
        <v>0.40571428571428569</v>
      </c>
      <c r="N62" s="100">
        <f>K62/K7</f>
        <v>0.40571428571428569</v>
      </c>
      <c r="O62" s="61">
        <f>SUM(N62:N64)</f>
        <v>1.1740476190476188</v>
      </c>
    </row>
    <row r="63" spans="1:15" ht="15.95" customHeight="1">
      <c r="A63" s="56"/>
      <c r="B63" s="55"/>
      <c r="C63" s="55"/>
      <c r="D63" s="52"/>
      <c r="E63" s="52"/>
      <c r="F63" s="50"/>
      <c r="G63" s="50"/>
      <c r="H63" s="50"/>
      <c r="I63" s="40" t="s">
        <v>30</v>
      </c>
      <c r="J63" s="40">
        <v>0.17399999999999999</v>
      </c>
      <c r="K63" s="40">
        <f>F62*J63</f>
        <v>0.86999999999999988</v>
      </c>
      <c r="L63" s="67"/>
      <c r="M63" s="100">
        <f>J63/J9</f>
        <v>0.43499999999999994</v>
      </c>
      <c r="N63" s="100">
        <f>K63/K9</f>
        <v>0.43499999999999994</v>
      </c>
      <c r="O63" s="61"/>
    </row>
    <row r="64" spans="1:15" ht="15.95" customHeight="1">
      <c r="A64" s="56"/>
      <c r="B64" s="55"/>
      <c r="C64" s="55"/>
      <c r="D64" s="52"/>
      <c r="E64" s="52"/>
      <c r="F64" s="50"/>
      <c r="G64" s="50">
        <v>1</v>
      </c>
      <c r="H64" s="50"/>
      <c r="I64" s="40" t="s">
        <v>32</v>
      </c>
      <c r="J64" s="40">
        <v>0.1</v>
      </c>
      <c r="K64" s="40">
        <f>F62*J64</f>
        <v>0.5</v>
      </c>
      <c r="L64" s="67"/>
      <c r="M64" s="100">
        <f>J64/J10</f>
        <v>0.33333333333333331</v>
      </c>
      <c r="N64" s="100">
        <f>K64/K10</f>
        <v>0.33333333333333326</v>
      </c>
      <c r="O64" s="61"/>
    </row>
    <row r="65" spans="1:15" ht="15.95" customHeight="1">
      <c r="A65" s="56"/>
      <c r="B65" s="68" t="s">
        <v>110</v>
      </c>
      <c r="C65" s="68"/>
      <c r="D65" s="69" t="s">
        <v>137</v>
      </c>
      <c r="E65" s="69" t="s">
        <v>17</v>
      </c>
      <c r="F65" s="70">
        <v>1.9</v>
      </c>
      <c r="G65" s="70">
        <v>1</v>
      </c>
      <c r="H65" s="70">
        <v>2.2000000000000002</v>
      </c>
      <c r="I65" s="71" t="s">
        <v>44</v>
      </c>
      <c r="J65" s="71">
        <v>4.0000000000000001E-3</v>
      </c>
      <c r="K65" s="71">
        <f>F65*J65</f>
        <v>7.6E-3</v>
      </c>
      <c r="L65" s="72"/>
      <c r="M65" s="73">
        <f>J65/J16</f>
        <v>0.5714285714285714</v>
      </c>
      <c r="N65" s="73">
        <f>K65/K16</f>
        <v>0.72380952380952379</v>
      </c>
      <c r="O65" s="74">
        <f>SUM(N65:N66)</f>
        <v>1.0495238095238095</v>
      </c>
    </row>
    <row r="66" spans="1:15" ht="15.95" customHeight="1">
      <c r="A66" s="56"/>
      <c r="B66" s="75"/>
      <c r="C66" s="76"/>
      <c r="D66" s="77"/>
      <c r="E66" s="77"/>
      <c r="F66" s="78"/>
      <c r="G66" s="78"/>
      <c r="H66" s="78"/>
      <c r="I66" s="79" t="s">
        <v>40</v>
      </c>
      <c r="J66" s="79">
        <v>6.0000000000000001E-3</v>
      </c>
      <c r="K66" s="79">
        <f>F65*J66</f>
        <v>1.14E-2</v>
      </c>
      <c r="L66" s="80"/>
      <c r="M66" s="81">
        <f>J66/J14</f>
        <v>0.6</v>
      </c>
      <c r="N66" s="81">
        <f>K66/K14</f>
        <v>0.32571428571428568</v>
      </c>
      <c r="O66" s="82"/>
    </row>
    <row r="67" spans="1:15" ht="15.95" customHeight="1">
      <c r="A67" s="56"/>
      <c r="B67" s="55" t="s">
        <v>111</v>
      </c>
      <c r="C67" s="55"/>
      <c r="D67" s="52" t="s">
        <v>138</v>
      </c>
      <c r="E67" s="52" t="s">
        <v>64</v>
      </c>
      <c r="F67" s="50">
        <v>1.5</v>
      </c>
      <c r="G67" s="50">
        <v>1</v>
      </c>
      <c r="H67" s="50">
        <v>0.7</v>
      </c>
      <c r="I67" s="40" t="s">
        <v>38</v>
      </c>
      <c r="J67" s="40">
        <v>4.4999999999999998E-2</v>
      </c>
      <c r="K67" s="40">
        <f>F67*J67</f>
        <v>6.7500000000000004E-2</v>
      </c>
      <c r="L67" s="41"/>
      <c r="M67" s="100">
        <f>J67/J13</f>
        <v>0.44999999999999996</v>
      </c>
      <c r="N67" s="100">
        <f>K67/K13</f>
        <v>0.44999999999999996</v>
      </c>
      <c r="O67" s="61">
        <f>SUM(N67:N68)</f>
        <v>0.83571428571428563</v>
      </c>
    </row>
    <row r="68" spans="1:15" ht="15.95" customHeight="1">
      <c r="A68" s="56"/>
      <c r="B68" s="75"/>
      <c r="C68" s="76"/>
      <c r="D68" s="77"/>
      <c r="E68" s="77"/>
      <c r="F68" s="78"/>
      <c r="G68" s="78"/>
      <c r="H68" s="78"/>
      <c r="I68" s="79" t="s">
        <v>40</v>
      </c>
      <c r="J68" s="79">
        <v>9.0000000000000011E-3</v>
      </c>
      <c r="K68" s="79">
        <f>F67*J68</f>
        <v>1.3500000000000002E-2</v>
      </c>
      <c r="L68" s="80"/>
      <c r="M68" s="81">
        <f>J68/J14</f>
        <v>0.90000000000000013</v>
      </c>
      <c r="N68" s="81">
        <f>K68/K14</f>
        <v>0.38571428571428573</v>
      </c>
      <c r="O68" s="82"/>
    </row>
  </sheetData>
  <sheetProtection selectLockedCells="1" selectUnlockedCells="1"/>
  <mergeCells count="194">
    <mergeCell ref="H26:H27"/>
    <mergeCell ref="B48:C49"/>
    <mergeCell ref="D48:D49"/>
    <mergeCell ref="E48:E49"/>
    <mergeCell ref="F48:F49"/>
    <mergeCell ref="G48:G49"/>
    <mergeCell ref="H48:H49"/>
    <mergeCell ref="O67:O68"/>
    <mergeCell ref="B67:C68"/>
    <mergeCell ref="D67:D68"/>
    <mergeCell ref="E67:E68"/>
    <mergeCell ref="F67:F68"/>
    <mergeCell ref="G67:G68"/>
    <mergeCell ref="H67:H68"/>
    <mergeCell ref="O62:O64"/>
    <mergeCell ref="B65:C66"/>
    <mergeCell ref="D65:D66"/>
    <mergeCell ref="E65:E66"/>
    <mergeCell ref="F65:F66"/>
    <mergeCell ref="G65:G66"/>
    <mergeCell ref="H65:H66"/>
    <mergeCell ref="O65:O66"/>
    <mergeCell ref="B62:C64"/>
    <mergeCell ref="H62:H64"/>
    <mergeCell ref="O58:O59"/>
    <mergeCell ref="B60:C61"/>
    <mergeCell ref="D60:D61"/>
    <mergeCell ref="E60:E61"/>
    <mergeCell ref="F60:F61"/>
    <mergeCell ref="G60:G61"/>
    <mergeCell ref="H60:H61"/>
    <mergeCell ref="O60:O61"/>
    <mergeCell ref="B58:C59"/>
    <mergeCell ref="D58:D59"/>
    <mergeCell ref="E58:E59"/>
    <mergeCell ref="F58:F59"/>
    <mergeCell ref="G58:G59"/>
    <mergeCell ref="H58:H59"/>
    <mergeCell ref="O54:O55"/>
    <mergeCell ref="B56:C57"/>
    <mergeCell ref="D56:D57"/>
    <mergeCell ref="E56:E57"/>
    <mergeCell ref="F56:F57"/>
    <mergeCell ref="G56:G57"/>
    <mergeCell ref="H56:H57"/>
    <mergeCell ref="O56:O57"/>
    <mergeCell ref="B54:C55"/>
    <mergeCell ref="D54:D55"/>
    <mergeCell ref="E54:E55"/>
    <mergeCell ref="F54:F55"/>
    <mergeCell ref="G54:G55"/>
    <mergeCell ref="H54:H55"/>
    <mergeCell ref="H50:H51"/>
    <mergeCell ref="O50:O51"/>
    <mergeCell ref="B52:C52"/>
    <mergeCell ref="B53:C53"/>
    <mergeCell ref="B47:C47"/>
    <mergeCell ref="B50:C51"/>
    <mergeCell ref="D50:D51"/>
    <mergeCell ref="E50:E51"/>
    <mergeCell ref="F50:F51"/>
    <mergeCell ref="O43:O44"/>
    <mergeCell ref="B45:C46"/>
    <mergeCell ref="D45:D46"/>
    <mergeCell ref="E45:E46"/>
    <mergeCell ref="F45:F46"/>
    <mergeCell ref="G45:G46"/>
    <mergeCell ref="H45:H46"/>
    <mergeCell ref="O45:O46"/>
    <mergeCell ref="B43:C44"/>
    <mergeCell ref="D43:D44"/>
    <mergeCell ref="E43:E44"/>
    <mergeCell ref="F43:F44"/>
    <mergeCell ref="G43:G44"/>
    <mergeCell ref="H43:H44"/>
    <mergeCell ref="O38:O39"/>
    <mergeCell ref="B40:C42"/>
    <mergeCell ref="D40:D42"/>
    <mergeCell ref="E40:E42"/>
    <mergeCell ref="F40:F42"/>
    <mergeCell ref="G40:G42"/>
    <mergeCell ref="H40:H42"/>
    <mergeCell ref="O40:O42"/>
    <mergeCell ref="B38:C39"/>
    <mergeCell ref="D38:D39"/>
    <mergeCell ref="E38:E39"/>
    <mergeCell ref="F38:F39"/>
    <mergeCell ref="G38:G39"/>
    <mergeCell ref="H38:H39"/>
    <mergeCell ref="H32:H33"/>
    <mergeCell ref="L32:L33"/>
    <mergeCell ref="O32:O33"/>
    <mergeCell ref="H24:H25"/>
    <mergeCell ref="O24:O25"/>
    <mergeCell ref="O34:O35"/>
    <mergeCell ref="B36:C37"/>
    <mergeCell ref="D36:D37"/>
    <mergeCell ref="E36:E37"/>
    <mergeCell ref="F36:F37"/>
    <mergeCell ref="G36:G37"/>
    <mergeCell ref="H36:H37"/>
    <mergeCell ref="O36:O37"/>
    <mergeCell ref="B34:C35"/>
    <mergeCell ref="D34:D35"/>
    <mergeCell ref="E34:E35"/>
    <mergeCell ref="F34:F35"/>
    <mergeCell ref="G34:G35"/>
    <mergeCell ref="H34:H35"/>
    <mergeCell ref="B28:C28"/>
    <mergeCell ref="B29:C29"/>
    <mergeCell ref="A24:A68"/>
    <mergeCell ref="B24:C25"/>
    <mergeCell ref="D24:D25"/>
    <mergeCell ref="E24:E25"/>
    <mergeCell ref="F24:F25"/>
    <mergeCell ref="G24:G25"/>
    <mergeCell ref="B30:C30"/>
    <mergeCell ref="B31:C31"/>
    <mergeCell ref="B32:C33"/>
    <mergeCell ref="D32:D33"/>
    <mergeCell ref="E32:E33"/>
    <mergeCell ref="F32:F33"/>
    <mergeCell ref="G32:G33"/>
    <mergeCell ref="G50:G51"/>
    <mergeCell ref="B26:C27"/>
    <mergeCell ref="D26:D27"/>
    <mergeCell ref="E26:E27"/>
    <mergeCell ref="F26:F27"/>
    <mergeCell ref="G26:G27"/>
    <mergeCell ref="D62:D64"/>
    <mergeCell ref="E62:E64"/>
    <mergeCell ref="F62:F64"/>
    <mergeCell ref="G62:G64"/>
    <mergeCell ref="H19:H20"/>
    <mergeCell ref="L19:L20"/>
    <mergeCell ref="B21:B22"/>
    <mergeCell ref="C21:C22"/>
    <mergeCell ref="E21:E22"/>
    <mergeCell ref="F21:F22"/>
    <mergeCell ref="G21:G22"/>
    <mergeCell ref="H21:H22"/>
    <mergeCell ref="L21:L22"/>
    <mergeCell ref="R7:R8"/>
    <mergeCell ref="B9:C9"/>
    <mergeCell ref="B10:C10"/>
    <mergeCell ref="B11:C11"/>
    <mergeCell ref="B12:C12"/>
    <mergeCell ref="B13:C13"/>
    <mergeCell ref="K7:K8"/>
    <mergeCell ref="M7:M8"/>
    <mergeCell ref="N7:N8"/>
    <mergeCell ref="O7:O8"/>
    <mergeCell ref="P7:P8"/>
    <mergeCell ref="Q7:Q8"/>
    <mergeCell ref="C4:C5"/>
    <mergeCell ref="D4:D5"/>
    <mergeCell ref="E4:E5"/>
    <mergeCell ref="F4:F5"/>
    <mergeCell ref="G4:G5"/>
    <mergeCell ref="A18:A23"/>
    <mergeCell ref="B19:B20"/>
    <mergeCell ref="C19:C20"/>
    <mergeCell ref="E19:E20"/>
    <mergeCell ref="F19:F20"/>
    <mergeCell ref="G19:G20"/>
    <mergeCell ref="A4:A17"/>
    <mergeCell ref="B14:C14"/>
    <mergeCell ref="B15:C15"/>
    <mergeCell ref="B16:C16"/>
    <mergeCell ref="B17:C17"/>
    <mergeCell ref="O26:O27"/>
    <mergeCell ref="O48:O49"/>
    <mergeCell ref="A1:L1"/>
    <mergeCell ref="C2:H2"/>
    <mergeCell ref="I2:K2"/>
    <mergeCell ref="L2:L3"/>
    <mergeCell ref="M2:N2"/>
    <mergeCell ref="O2:P2"/>
    <mergeCell ref="O4:O5"/>
    <mergeCell ref="P4:P5"/>
    <mergeCell ref="C7:C8"/>
    <mergeCell ref="D7:D8"/>
    <mergeCell ref="E7:E8"/>
    <mergeCell ref="F7:F8"/>
    <mergeCell ref="G7:G8"/>
    <mergeCell ref="H7:H8"/>
    <mergeCell ref="I7:I8"/>
    <mergeCell ref="J7:J8"/>
    <mergeCell ref="H4:H5"/>
    <mergeCell ref="I4:I5"/>
    <mergeCell ref="J4:J5"/>
    <mergeCell ref="K4:K5"/>
    <mergeCell ref="M4:M5"/>
    <mergeCell ref="N4:N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1C3D-5A83-4A9D-8EE5-5F7EF17A549A}">
  <dimension ref="A1:I11"/>
  <sheetViews>
    <sheetView zoomScale="70" zoomScaleNormal="70" workbookViewId="0">
      <selection activeCell="A14" sqref="A14"/>
    </sheetView>
  </sheetViews>
  <sheetFormatPr defaultColWidth="14.42578125" defaultRowHeight="21.75" customHeight="1"/>
  <cols>
    <col min="1" max="1" width="31.85546875" customWidth="1"/>
  </cols>
  <sheetData>
    <row r="1" spans="1:9" ht="21.75" customHeight="1">
      <c r="A1" t="s">
        <v>125</v>
      </c>
      <c r="B1" t="s">
        <v>126</v>
      </c>
      <c r="C1" t="s">
        <v>134</v>
      </c>
      <c r="D1" t="s">
        <v>127</v>
      </c>
      <c r="E1" t="s">
        <v>128</v>
      </c>
      <c r="F1" t="s">
        <v>131</v>
      </c>
      <c r="G1" t="s">
        <v>129</v>
      </c>
      <c r="H1" t="s">
        <v>130</v>
      </c>
      <c r="I1" t="s">
        <v>132</v>
      </c>
    </row>
    <row r="2" spans="1:9" ht="21.75" customHeight="1">
      <c r="A2" t="s">
        <v>15</v>
      </c>
      <c r="B2">
        <v>10</v>
      </c>
      <c r="G2" s="63">
        <v>100</v>
      </c>
      <c r="H2" s="63">
        <v>500</v>
      </c>
      <c r="I2">
        <v>0</v>
      </c>
    </row>
    <row r="3" spans="1:9" ht="21.75" customHeight="1">
      <c r="A3" t="s">
        <v>24</v>
      </c>
      <c r="B3">
        <v>100</v>
      </c>
      <c r="D3">
        <v>1000</v>
      </c>
      <c r="E3">
        <v>20000</v>
      </c>
      <c r="F3" s="36">
        <v>10000</v>
      </c>
      <c r="G3" s="63"/>
      <c r="H3" s="63"/>
      <c r="I3">
        <v>1</v>
      </c>
    </row>
    <row r="4" spans="1:9" ht="21.75" customHeight="1">
      <c r="A4" t="s">
        <v>31</v>
      </c>
      <c r="B4">
        <v>100</v>
      </c>
      <c r="D4">
        <v>1000</v>
      </c>
      <c r="E4">
        <v>20000</v>
      </c>
      <c r="F4" s="36">
        <v>10000</v>
      </c>
      <c r="G4" s="63"/>
      <c r="H4" s="63"/>
      <c r="I4">
        <v>1</v>
      </c>
    </row>
    <row r="5" spans="1:9" ht="21.75" customHeight="1">
      <c r="A5" t="s">
        <v>33</v>
      </c>
      <c r="B5">
        <v>300</v>
      </c>
      <c r="D5">
        <v>1000</v>
      </c>
      <c r="E5">
        <v>9000</v>
      </c>
      <c r="G5" s="63"/>
      <c r="H5" s="63"/>
      <c r="I5">
        <v>3</v>
      </c>
    </row>
    <row r="6" spans="1:9" ht="21.75" customHeight="1">
      <c r="A6" t="s">
        <v>35</v>
      </c>
      <c r="B6" s="37">
        <v>200</v>
      </c>
      <c r="C6" s="37" t="s">
        <v>133</v>
      </c>
      <c r="D6">
        <v>1000</v>
      </c>
      <c r="E6">
        <v>9000</v>
      </c>
      <c r="G6" s="63"/>
      <c r="H6" s="63"/>
      <c r="I6">
        <v>3</v>
      </c>
    </row>
    <row r="7" spans="1:9" ht="21.75" customHeight="1">
      <c r="A7" t="s">
        <v>37</v>
      </c>
      <c r="B7">
        <v>100</v>
      </c>
      <c r="D7">
        <v>1000</v>
      </c>
      <c r="E7">
        <v>20000</v>
      </c>
      <c r="F7" s="36">
        <v>10000</v>
      </c>
      <c r="G7" s="63"/>
      <c r="H7" s="63"/>
      <c r="I7">
        <v>1</v>
      </c>
    </row>
    <row r="8" spans="1:9" ht="21.75" customHeight="1">
      <c r="A8" t="s">
        <v>41</v>
      </c>
      <c r="B8">
        <v>200</v>
      </c>
      <c r="D8">
        <v>1500</v>
      </c>
      <c r="E8">
        <v>15000</v>
      </c>
      <c r="G8" s="63"/>
      <c r="H8" s="63"/>
      <c r="I8">
        <v>2</v>
      </c>
    </row>
    <row r="9" spans="1:9" ht="21.75" customHeight="1">
      <c r="A9" t="s">
        <v>39</v>
      </c>
      <c r="B9">
        <v>200</v>
      </c>
      <c r="D9">
        <v>1500</v>
      </c>
      <c r="E9">
        <v>15000</v>
      </c>
      <c r="G9" s="63"/>
      <c r="H9" s="63"/>
      <c r="I9">
        <v>2</v>
      </c>
    </row>
    <row r="10" spans="1:9" ht="21.75" customHeight="1">
      <c r="A10" t="s">
        <v>43</v>
      </c>
      <c r="B10">
        <v>400</v>
      </c>
      <c r="D10">
        <v>100</v>
      </c>
      <c r="E10">
        <v>1000</v>
      </c>
      <c r="G10" s="63"/>
      <c r="H10" s="63"/>
      <c r="I10">
        <v>4</v>
      </c>
    </row>
    <row r="11" spans="1:9" ht="21.75" customHeight="1">
      <c r="A11" t="s">
        <v>45</v>
      </c>
      <c r="B11" s="37">
        <v>500</v>
      </c>
      <c r="C11" s="37" t="s">
        <v>135</v>
      </c>
      <c r="D11">
        <v>100</v>
      </c>
      <c r="E11">
        <v>1000</v>
      </c>
      <c r="G11" s="63"/>
      <c r="H11" s="63"/>
      <c r="I11">
        <v>4</v>
      </c>
    </row>
  </sheetData>
  <mergeCells count="2">
    <mergeCell ref="G2:G11"/>
    <mergeCell ref="H2:H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zoomScale="55" zoomScaleNormal="55" workbookViewId="0">
      <pane ySplit="2" topLeftCell="A3" activePane="bottomLeft" state="frozen"/>
      <selection pane="bottomLeft" activeCell="A24" sqref="A24"/>
    </sheetView>
  </sheetViews>
  <sheetFormatPr defaultRowHeight="29.25" customHeight="1"/>
  <cols>
    <col min="1" max="1" width="13.140625" style="18" bestFit="1" customWidth="1"/>
    <col min="2" max="2" width="6.85546875" style="26" bestFit="1" customWidth="1"/>
    <col min="3" max="3" width="4.28515625" style="18" bestFit="1" customWidth="1"/>
    <col min="4" max="4" width="8" style="18" bestFit="1" customWidth="1"/>
    <col min="5" max="5" width="6.28515625" style="18" bestFit="1" customWidth="1"/>
    <col min="6" max="6" width="10.28515625" style="18" bestFit="1" customWidth="1"/>
    <col min="7" max="7" width="5.85546875" style="18" bestFit="1" customWidth="1"/>
    <col min="8" max="8" width="6" style="18" bestFit="1" customWidth="1"/>
    <col min="9" max="9" width="7" style="18" bestFit="1" customWidth="1"/>
    <col min="10" max="11" width="6" style="18" bestFit="1" customWidth="1"/>
    <col min="12" max="12" width="12" style="18" bestFit="1" customWidth="1"/>
    <col min="13" max="13" width="6.140625" style="18" bestFit="1" customWidth="1"/>
    <col min="14" max="14" width="7" style="18" bestFit="1" customWidth="1"/>
    <col min="15" max="15" width="12" style="18" bestFit="1" customWidth="1"/>
    <col min="16" max="16" width="6.5703125" style="18" bestFit="1" customWidth="1"/>
    <col min="17" max="17" width="6" style="18" bestFit="1" customWidth="1"/>
    <col min="18" max="18" width="12" style="18" bestFit="1" customWidth="1"/>
    <col min="19" max="20" width="5" style="18" bestFit="1" customWidth="1"/>
    <col min="21" max="21" width="12" style="18" bestFit="1" customWidth="1"/>
    <col min="22" max="22" width="10.5703125" style="18" customWidth="1"/>
    <col min="23" max="23" width="6" style="18" bestFit="1" customWidth="1"/>
    <col min="24" max="24" width="12" style="18" bestFit="1" customWidth="1"/>
    <col min="25" max="25" width="6.28515625" style="18" bestFit="1" customWidth="1"/>
    <col min="26" max="26" width="4.5703125" style="18" bestFit="1" customWidth="1"/>
    <col min="27" max="27" width="11" style="18" bestFit="1" customWidth="1"/>
    <col min="28" max="257" width="13.42578125" style="18" customWidth="1"/>
    <col min="258" max="16384" width="9.140625" style="18"/>
  </cols>
  <sheetData>
    <row r="1" spans="1:27" s="35" customFormat="1" ht="180.75" customHeight="1">
      <c r="A1" s="64" t="s">
        <v>121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</row>
    <row r="2" spans="1:27" ht="29.25" customHeight="1">
      <c r="A2" s="27" t="s">
        <v>6</v>
      </c>
      <c r="B2" s="27" t="s">
        <v>122</v>
      </c>
      <c r="C2" s="27" t="s">
        <v>120</v>
      </c>
      <c r="D2" s="27" t="s">
        <v>113</v>
      </c>
      <c r="E2" s="27" t="s">
        <v>114</v>
      </c>
      <c r="F2" s="27" t="s">
        <v>115</v>
      </c>
      <c r="G2" s="27" t="s">
        <v>15</v>
      </c>
      <c r="H2" s="28" t="s">
        <v>116</v>
      </c>
      <c r="I2" s="28" t="s">
        <v>119</v>
      </c>
      <c r="J2" s="29" t="s">
        <v>25</v>
      </c>
      <c r="K2" s="30" t="s">
        <v>116</v>
      </c>
      <c r="L2" s="30" t="s">
        <v>119</v>
      </c>
      <c r="M2" s="29" t="s">
        <v>30</v>
      </c>
      <c r="N2" s="30" t="s">
        <v>116</v>
      </c>
      <c r="O2" s="30" t="s">
        <v>119</v>
      </c>
      <c r="P2" s="29" t="s">
        <v>36</v>
      </c>
      <c r="Q2" s="30" t="s">
        <v>116</v>
      </c>
      <c r="R2" s="30" t="s">
        <v>119</v>
      </c>
      <c r="S2" s="27" t="s">
        <v>46</v>
      </c>
      <c r="T2" s="28" t="s">
        <v>116</v>
      </c>
      <c r="U2" s="28" t="s">
        <v>119</v>
      </c>
      <c r="V2" s="27" t="s">
        <v>34</v>
      </c>
      <c r="W2" s="28" t="s">
        <v>116</v>
      </c>
      <c r="X2" s="27" t="s">
        <v>119</v>
      </c>
      <c r="Y2" s="27" t="s">
        <v>32</v>
      </c>
      <c r="Z2" s="28" t="s">
        <v>116</v>
      </c>
      <c r="AA2" s="27" t="s">
        <v>119</v>
      </c>
    </row>
    <row r="3" spans="1:27" ht="29.25" customHeight="1">
      <c r="A3" s="19" t="s">
        <v>15</v>
      </c>
      <c r="B3" s="19" t="s">
        <v>124</v>
      </c>
      <c r="C3" s="19">
        <v>5</v>
      </c>
      <c r="D3" s="19">
        <v>10000</v>
      </c>
      <c r="E3" s="19">
        <v>25</v>
      </c>
      <c r="F3" s="19">
        <f>E3/D3</f>
        <v>2.5000000000000001E-3</v>
      </c>
      <c r="G3" s="19">
        <v>270</v>
      </c>
      <c r="H3" s="19">
        <f>G3/D3</f>
        <v>2.7E-2</v>
      </c>
      <c r="I3" s="19">
        <f>H3/F3</f>
        <v>10.799999999999999</v>
      </c>
      <c r="J3" s="23">
        <v>540</v>
      </c>
      <c r="K3" s="23">
        <f>J3/D3</f>
        <v>5.3999999999999999E-2</v>
      </c>
      <c r="L3" s="23">
        <f>K3/F3</f>
        <v>21.599999999999998</v>
      </c>
      <c r="M3" s="24">
        <v>46</v>
      </c>
      <c r="N3" s="25">
        <f>M3/D3</f>
        <v>4.5999999999999999E-3</v>
      </c>
      <c r="O3" s="23">
        <f>N3/F3</f>
        <v>1.8399999999999999</v>
      </c>
      <c r="P3" s="24">
        <v>70</v>
      </c>
      <c r="Q3" s="25">
        <f>P3/D3</f>
        <v>7.0000000000000001E-3</v>
      </c>
      <c r="R3" s="23">
        <f>Q3/F3</f>
        <v>2.8</v>
      </c>
      <c r="S3" s="21"/>
      <c r="T3" s="21">
        <f>S3/D3</f>
        <v>0</v>
      </c>
      <c r="U3" s="21">
        <f>T3/F3</f>
        <v>0</v>
      </c>
      <c r="V3" s="21"/>
      <c r="W3" s="21">
        <f t="shared" ref="W3:W15" si="0">V3/D3</f>
        <v>0</v>
      </c>
      <c r="X3" s="21">
        <f t="shared" ref="X3:X15" si="1">W3/F3</f>
        <v>0</v>
      </c>
      <c r="Y3" s="21"/>
      <c r="Z3" s="21">
        <f>Y3/D3</f>
        <v>0</v>
      </c>
      <c r="AA3" s="21">
        <f>Z3/F3</f>
        <v>0</v>
      </c>
    </row>
    <row r="4" spans="1:27" ht="29.25" customHeight="1">
      <c r="A4" s="19" t="s">
        <v>112</v>
      </c>
      <c r="B4" s="19" t="s">
        <v>124</v>
      </c>
      <c r="C4" s="19">
        <v>5</v>
      </c>
      <c r="D4" s="19">
        <v>500</v>
      </c>
      <c r="E4" s="19">
        <v>2</v>
      </c>
      <c r="F4" s="19">
        <f>E4/D4</f>
        <v>4.0000000000000001E-3</v>
      </c>
      <c r="G4" s="19">
        <v>7</v>
      </c>
      <c r="H4" s="19">
        <f>G4/D4</f>
        <v>1.4E-2</v>
      </c>
      <c r="I4" s="19">
        <f t="shared" ref="I4:I21" si="2">H4/F4</f>
        <v>3.5</v>
      </c>
      <c r="J4" s="23">
        <v>15</v>
      </c>
      <c r="K4" s="23">
        <f>J4/D4</f>
        <v>0.03</v>
      </c>
      <c r="L4" s="23">
        <f t="shared" ref="L4:L21" si="3">K4/F4</f>
        <v>7.5</v>
      </c>
      <c r="M4" s="24">
        <v>1.2</v>
      </c>
      <c r="N4" s="25">
        <f>M4/D4</f>
        <v>2.3999999999999998E-3</v>
      </c>
      <c r="O4" s="23">
        <f t="shared" ref="O4:O21" si="4">N4/F4</f>
        <v>0.6</v>
      </c>
      <c r="P4" s="24">
        <v>2</v>
      </c>
      <c r="Q4" s="25">
        <f>P4/D4</f>
        <v>4.0000000000000001E-3</v>
      </c>
      <c r="R4" s="23">
        <f t="shared" ref="R4:R21" si="5">Q4/F4</f>
        <v>1</v>
      </c>
      <c r="S4" s="21"/>
      <c r="T4" s="21">
        <f t="shared" ref="T4:T21" si="6">S4/D4</f>
        <v>0</v>
      </c>
      <c r="U4" s="21">
        <f t="shared" ref="U4:U21" si="7">T4/F4</f>
        <v>0</v>
      </c>
      <c r="V4" s="21"/>
      <c r="W4" s="21">
        <f t="shared" si="0"/>
        <v>0</v>
      </c>
      <c r="X4" s="21">
        <f t="shared" si="1"/>
        <v>0</v>
      </c>
      <c r="Y4" s="21"/>
      <c r="Z4" s="21">
        <f t="shared" ref="Z4:Z21" si="8">Y4/D4</f>
        <v>0</v>
      </c>
      <c r="AA4" s="21">
        <f t="shared" ref="AA4:AA21" si="9">Z4/F4</f>
        <v>0</v>
      </c>
    </row>
    <row r="5" spans="1:27" ht="29.25" customHeight="1">
      <c r="A5" s="20" t="s">
        <v>117</v>
      </c>
      <c r="B5" s="20" t="s">
        <v>123</v>
      </c>
      <c r="C5" s="20">
        <v>5</v>
      </c>
      <c r="D5" s="20">
        <v>1</v>
      </c>
      <c r="E5" s="20">
        <v>0.05</v>
      </c>
      <c r="F5" s="20">
        <f t="shared" ref="F5:F31" si="10">E5/D5</f>
        <v>0.05</v>
      </c>
      <c r="G5" s="21"/>
      <c r="H5" s="21">
        <f t="shared" ref="H5:H21" si="11">G5/D5</f>
        <v>0</v>
      </c>
      <c r="I5" s="21">
        <f t="shared" si="2"/>
        <v>0</v>
      </c>
      <c r="J5" s="20">
        <v>0.7</v>
      </c>
      <c r="K5" s="20">
        <f t="shared" ref="K5:K21" si="12">J5/D5</f>
        <v>0.7</v>
      </c>
      <c r="L5" s="20">
        <f t="shared" si="3"/>
        <v>13.999999999999998</v>
      </c>
      <c r="M5" s="21"/>
      <c r="N5" s="21">
        <f t="shared" ref="N5:N21" si="13">M5/D5</f>
        <v>0</v>
      </c>
      <c r="O5" s="21">
        <f t="shared" si="4"/>
        <v>0</v>
      </c>
      <c r="P5" s="21"/>
      <c r="Q5" s="21">
        <f t="shared" ref="Q5:Q21" si="14">P5/D5</f>
        <v>0</v>
      </c>
      <c r="R5" s="21">
        <f t="shared" si="5"/>
        <v>0</v>
      </c>
      <c r="S5" s="21"/>
      <c r="T5" s="21">
        <f t="shared" si="6"/>
        <v>0</v>
      </c>
      <c r="U5" s="21">
        <f t="shared" si="7"/>
        <v>0</v>
      </c>
      <c r="V5" s="21"/>
      <c r="W5" s="21">
        <f t="shared" si="0"/>
        <v>0</v>
      </c>
      <c r="X5" s="21">
        <f t="shared" si="1"/>
        <v>0</v>
      </c>
      <c r="Y5" s="21"/>
      <c r="Z5" s="21">
        <f t="shared" si="8"/>
        <v>0</v>
      </c>
      <c r="AA5" s="21">
        <f t="shared" si="9"/>
        <v>0</v>
      </c>
    </row>
    <row r="6" spans="1:27" ht="29.25" customHeight="1">
      <c r="A6" s="20" t="s">
        <v>30</v>
      </c>
      <c r="B6" s="20" t="s">
        <v>123</v>
      </c>
      <c r="C6" s="20">
        <v>3</v>
      </c>
      <c r="D6" s="20">
        <v>1</v>
      </c>
      <c r="E6" s="20">
        <v>2</v>
      </c>
      <c r="F6" s="20">
        <f t="shared" si="10"/>
        <v>2</v>
      </c>
      <c r="G6" s="21"/>
      <c r="H6" s="21">
        <f t="shared" si="11"/>
        <v>0</v>
      </c>
      <c r="I6" s="21">
        <f t="shared" si="2"/>
        <v>0</v>
      </c>
      <c r="J6" s="21"/>
      <c r="K6" s="21">
        <f t="shared" si="12"/>
        <v>0</v>
      </c>
      <c r="L6" s="21">
        <f t="shared" si="3"/>
        <v>0</v>
      </c>
      <c r="M6" s="20">
        <v>0.4</v>
      </c>
      <c r="N6" s="20">
        <f t="shared" si="13"/>
        <v>0.4</v>
      </c>
      <c r="O6" s="20">
        <f t="shared" si="4"/>
        <v>0.2</v>
      </c>
      <c r="P6" s="21"/>
      <c r="Q6" s="21">
        <f t="shared" si="14"/>
        <v>0</v>
      </c>
      <c r="R6" s="21">
        <f t="shared" si="5"/>
        <v>0</v>
      </c>
      <c r="S6" s="21"/>
      <c r="T6" s="21">
        <f t="shared" si="6"/>
        <v>0</v>
      </c>
      <c r="U6" s="21">
        <f t="shared" si="7"/>
        <v>0</v>
      </c>
      <c r="V6" s="21"/>
      <c r="W6" s="21">
        <f t="shared" si="0"/>
        <v>0</v>
      </c>
      <c r="X6" s="21">
        <f t="shared" si="1"/>
        <v>0</v>
      </c>
      <c r="Y6" s="21"/>
      <c r="Z6" s="21">
        <f t="shared" si="8"/>
        <v>0</v>
      </c>
      <c r="AA6" s="21">
        <f t="shared" si="9"/>
        <v>0</v>
      </c>
    </row>
    <row r="7" spans="1:27" ht="29.25" customHeight="1">
      <c r="A7" s="20" t="s">
        <v>36</v>
      </c>
      <c r="B7" s="20" t="s">
        <v>124</v>
      </c>
      <c r="C7" s="20">
        <v>3</v>
      </c>
      <c r="D7" s="20">
        <v>1</v>
      </c>
      <c r="E7" s="20">
        <v>0.6</v>
      </c>
      <c r="F7" s="20">
        <f t="shared" si="10"/>
        <v>0.6</v>
      </c>
      <c r="G7" s="21"/>
      <c r="H7" s="21">
        <f t="shared" si="11"/>
        <v>0</v>
      </c>
      <c r="I7" s="21">
        <f t="shared" si="2"/>
        <v>0</v>
      </c>
      <c r="J7" s="21"/>
      <c r="K7" s="21">
        <f t="shared" si="12"/>
        <v>0</v>
      </c>
      <c r="L7" s="21">
        <f t="shared" si="3"/>
        <v>0</v>
      </c>
      <c r="M7" s="21"/>
      <c r="N7" s="21">
        <f t="shared" si="13"/>
        <v>0</v>
      </c>
      <c r="O7" s="21">
        <f t="shared" si="4"/>
        <v>0</v>
      </c>
      <c r="P7" s="20">
        <v>0.7</v>
      </c>
      <c r="Q7" s="20">
        <f t="shared" si="14"/>
        <v>0.7</v>
      </c>
      <c r="R7" s="20">
        <f t="shared" si="5"/>
        <v>1.1666666666666667</v>
      </c>
      <c r="S7" s="21"/>
      <c r="T7" s="21">
        <f t="shared" si="6"/>
        <v>0</v>
      </c>
      <c r="U7" s="21">
        <f t="shared" si="7"/>
        <v>0</v>
      </c>
      <c r="V7" s="21"/>
      <c r="W7" s="21">
        <f t="shared" si="0"/>
        <v>0</v>
      </c>
      <c r="X7" s="21">
        <f t="shared" si="1"/>
        <v>0</v>
      </c>
      <c r="Y7" s="21"/>
      <c r="Z7" s="21">
        <f t="shared" si="8"/>
        <v>0</v>
      </c>
      <c r="AA7" s="21">
        <f t="shared" si="9"/>
        <v>0</v>
      </c>
    </row>
    <row r="8" spans="1:27" ht="29.25" customHeight="1">
      <c r="A8" s="20" t="s">
        <v>46</v>
      </c>
      <c r="B8" s="20" t="s">
        <v>124</v>
      </c>
      <c r="C8" s="20">
        <v>5</v>
      </c>
      <c r="D8" s="20">
        <v>1</v>
      </c>
      <c r="E8" s="20">
        <v>0.1</v>
      </c>
      <c r="F8" s="20">
        <f>E8/D8</f>
        <v>0.1</v>
      </c>
      <c r="G8" s="21"/>
      <c r="H8" s="21">
        <f>G8/D8</f>
        <v>0</v>
      </c>
      <c r="I8" s="21">
        <f>H8/F8</f>
        <v>0</v>
      </c>
      <c r="J8" s="21"/>
      <c r="K8" s="21">
        <f>J8/D8</f>
        <v>0</v>
      </c>
      <c r="L8" s="21">
        <f>K8/F8</f>
        <v>0</v>
      </c>
      <c r="M8" s="21"/>
      <c r="N8" s="21">
        <f>M8/D8</f>
        <v>0</v>
      </c>
      <c r="O8" s="21">
        <f>N8/F8</f>
        <v>0</v>
      </c>
      <c r="P8" s="21"/>
      <c r="Q8" s="21">
        <f t="shared" ref="Q8" si="15">P8/D8</f>
        <v>0</v>
      </c>
      <c r="R8" s="21">
        <f>Q8/F8</f>
        <v>0</v>
      </c>
      <c r="S8" s="20">
        <v>0.9</v>
      </c>
      <c r="T8" s="20">
        <f>S8/D8</f>
        <v>0.9</v>
      </c>
      <c r="U8" s="20">
        <f>T8/F8</f>
        <v>9</v>
      </c>
      <c r="V8" s="21"/>
      <c r="W8" s="21">
        <f>V8/D8</f>
        <v>0</v>
      </c>
      <c r="X8" s="21">
        <f>W8/F8</f>
        <v>0</v>
      </c>
      <c r="Y8" s="21"/>
      <c r="Z8" s="21">
        <f>Y8/D8</f>
        <v>0</v>
      </c>
      <c r="AA8" s="21">
        <f>Z8/F8</f>
        <v>0</v>
      </c>
    </row>
    <row r="9" spans="1:27" ht="29.25" customHeight="1">
      <c r="A9" s="20" t="s">
        <v>34</v>
      </c>
      <c r="B9" s="20" t="s">
        <v>124</v>
      </c>
      <c r="C9" s="20">
        <v>3</v>
      </c>
      <c r="D9" s="20">
        <v>1</v>
      </c>
      <c r="E9" s="20">
        <v>0.5</v>
      </c>
      <c r="F9" s="20">
        <f>E9/D9</f>
        <v>0.5</v>
      </c>
      <c r="G9" s="21"/>
      <c r="H9" s="21">
        <f>G9/D9</f>
        <v>0</v>
      </c>
      <c r="I9" s="21">
        <f>H9/F9</f>
        <v>0</v>
      </c>
      <c r="J9" s="21"/>
      <c r="K9" s="21">
        <f>J9/D9</f>
        <v>0</v>
      </c>
      <c r="L9" s="21">
        <f>K9/F9</f>
        <v>0</v>
      </c>
      <c r="M9" s="21"/>
      <c r="N9" s="21">
        <f>M9/D9</f>
        <v>0</v>
      </c>
      <c r="O9" s="21">
        <f>N9/F9</f>
        <v>0</v>
      </c>
      <c r="P9" s="21"/>
      <c r="Q9" s="21">
        <f t="shared" ref="Q9" si="16">P9/D9</f>
        <v>0</v>
      </c>
      <c r="R9" s="21">
        <f>Q9/F9</f>
        <v>0</v>
      </c>
      <c r="S9" s="21"/>
      <c r="T9" s="21">
        <f>S9/D9</f>
        <v>0</v>
      </c>
      <c r="U9" s="21">
        <f>T9/F9</f>
        <v>0</v>
      </c>
      <c r="V9" s="20">
        <v>7.0000000000000001E-3</v>
      </c>
      <c r="W9" s="20">
        <f>V9/D9</f>
        <v>7.0000000000000001E-3</v>
      </c>
      <c r="X9" s="20">
        <f>W9/F9</f>
        <v>1.4E-2</v>
      </c>
      <c r="Y9" s="21"/>
      <c r="Z9" s="21">
        <f>Y9/D9</f>
        <v>0</v>
      </c>
      <c r="AA9" s="21">
        <f>Z9/F9</f>
        <v>0</v>
      </c>
    </row>
    <row r="10" spans="1:27" ht="29.25" customHeight="1">
      <c r="A10" s="20" t="s">
        <v>32</v>
      </c>
      <c r="B10" s="20" t="s">
        <v>123</v>
      </c>
      <c r="C10" s="20">
        <v>3</v>
      </c>
      <c r="D10" s="20">
        <v>1</v>
      </c>
      <c r="E10" s="20">
        <v>3</v>
      </c>
      <c r="F10" s="20">
        <f>E10/D10</f>
        <v>3</v>
      </c>
      <c r="G10" s="21"/>
      <c r="H10" s="21">
        <f>G10/D10</f>
        <v>0</v>
      </c>
      <c r="I10" s="21">
        <f>H10/F10</f>
        <v>0</v>
      </c>
      <c r="J10" s="21"/>
      <c r="K10" s="21">
        <f>J10/D10</f>
        <v>0</v>
      </c>
      <c r="L10" s="21">
        <f>K10/F10</f>
        <v>0</v>
      </c>
      <c r="M10" s="21"/>
      <c r="N10" s="21">
        <f>M10/D10</f>
        <v>0</v>
      </c>
      <c r="O10" s="21">
        <f>N10/F10</f>
        <v>0</v>
      </c>
      <c r="P10" s="21"/>
      <c r="Q10" s="21">
        <f t="shared" ref="Q10" si="17">P10/D10</f>
        <v>0</v>
      </c>
      <c r="R10" s="21">
        <f>Q10/F10</f>
        <v>0</v>
      </c>
      <c r="S10" s="21"/>
      <c r="T10" s="21">
        <f>S10/D10</f>
        <v>0</v>
      </c>
      <c r="U10" s="21">
        <f>T10/F10</f>
        <v>0</v>
      </c>
      <c r="V10" s="21"/>
      <c r="W10" s="21">
        <f>V10/D10</f>
        <v>0</v>
      </c>
      <c r="X10" s="21">
        <f>W10/F10</f>
        <v>0</v>
      </c>
      <c r="Y10" s="20">
        <v>0.3</v>
      </c>
      <c r="Z10" s="20">
        <f>Y10/D10</f>
        <v>0.3</v>
      </c>
      <c r="AA10" s="20">
        <f>Z10/F10</f>
        <v>9.9999999999999992E-2</v>
      </c>
    </row>
    <row r="11" spans="1:27" ht="29.25" customHeight="1">
      <c r="A11" s="22" t="s">
        <v>54</v>
      </c>
      <c r="B11" s="22" t="s">
        <v>123</v>
      </c>
      <c r="C11" s="22">
        <v>5</v>
      </c>
      <c r="D11" s="22">
        <v>1</v>
      </c>
      <c r="E11" s="22">
        <v>7.0000000000000007E-2</v>
      </c>
      <c r="F11" s="22">
        <f t="shared" si="10"/>
        <v>7.0000000000000007E-2</v>
      </c>
      <c r="G11" s="21"/>
      <c r="H11" s="21">
        <f t="shared" si="11"/>
        <v>0</v>
      </c>
      <c r="I11" s="21">
        <f t="shared" si="2"/>
        <v>0</v>
      </c>
      <c r="J11" s="22">
        <v>0.4</v>
      </c>
      <c r="K11" s="22">
        <f t="shared" si="12"/>
        <v>0.4</v>
      </c>
      <c r="L11" s="22">
        <f t="shared" si="3"/>
        <v>5.7142857142857144</v>
      </c>
      <c r="M11" s="21"/>
      <c r="N11" s="21">
        <f t="shared" si="13"/>
        <v>0</v>
      </c>
      <c r="O11" s="21">
        <f t="shared" si="4"/>
        <v>0</v>
      </c>
      <c r="P11" s="21"/>
      <c r="Q11" s="21">
        <f t="shared" si="14"/>
        <v>0</v>
      </c>
      <c r="R11" s="21">
        <f t="shared" si="5"/>
        <v>0</v>
      </c>
      <c r="S11" s="22">
        <v>0.5</v>
      </c>
      <c r="T11" s="22">
        <f t="shared" si="6"/>
        <v>0.5</v>
      </c>
      <c r="U11" s="22">
        <f t="shared" si="7"/>
        <v>7.1428571428571423</v>
      </c>
      <c r="V11" s="21"/>
      <c r="W11" s="21">
        <f t="shared" si="0"/>
        <v>0</v>
      </c>
      <c r="X11" s="21">
        <f t="shared" si="1"/>
        <v>0</v>
      </c>
      <c r="Y11" s="21"/>
      <c r="Z11" s="21">
        <f t="shared" si="8"/>
        <v>0</v>
      </c>
      <c r="AA11" s="21">
        <f t="shared" si="9"/>
        <v>0</v>
      </c>
    </row>
    <row r="12" spans="1:27" ht="29.25" customHeight="1">
      <c r="A12" s="22" t="s">
        <v>56</v>
      </c>
      <c r="B12" s="22" t="s">
        <v>123</v>
      </c>
      <c r="C12" s="22">
        <v>5</v>
      </c>
      <c r="D12" s="22">
        <v>1</v>
      </c>
      <c r="E12" s="22">
        <v>0.06</v>
      </c>
      <c r="F12" s="22">
        <f t="shared" si="10"/>
        <v>0.06</v>
      </c>
      <c r="G12" s="21"/>
      <c r="H12" s="21">
        <f t="shared" si="11"/>
        <v>0</v>
      </c>
      <c r="I12" s="21">
        <f t="shared" si="2"/>
        <v>0</v>
      </c>
      <c r="J12" s="22">
        <v>0.9</v>
      </c>
      <c r="K12" s="22">
        <f t="shared" si="12"/>
        <v>0.9</v>
      </c>
      <c r="L12" s="22">
        <f t="shared" si="3"/>
        <v>15.000000000000002</v>
      </c>
      <c r="M12" s="21"/>
      <c r="N12" s="21">
        <f t="shared" si="13"/>
        <v>0</v>
      </c>
      <c r="O12" s="21">
        <f t="shared" si="4"/>
        <v>0</v>
      </c>
      <c r="P12" s="21"/>
      <c r="Q12" s="21">
        <f t="shared" si="14"/>
        <v>0</v>
      </c>
      <c r="R12" s="21">
        <f t="shared" si="5"/>
        <v>0</v>
      </c>
      <c r="S12" s="21"/>
      <c r="T12" s="21">
        <f t="shared" si="6"/>
        <v>0</v>
      </c>
      <c r="U12" s="21">
        <f t="shared" si="7"/>
        <v>0</v>
      </c>
      <c r="V12" s="21"/>
      <c r="W12" s="21">
        <f t="shared" si="0"/>
        <v>0</v>
      </c>
      <c r="X12" s="21">
        <f t="shared" si="1"/>
        <v>0</v>
      </c>
      <c r="Y12" s="21"/>
      <c r="Z12" s="21">
        <f t="shared" si="8"/>
        <v>0</v>
      </c>
      <c r="AA12" s="21">
        <f t="shared" si="9"/>
        <v>0</v>
      </c>
    </row>
    <row r="13" spans="1:27" ht="29.25" customHeight="1">
      <c r="A13" s="33" t="s">
        <v>58</v>
      </c>
      <c r="B13" s="33" t="s">
        <v>124</v>
      </c>
      <c r="C13" s="22">
        <v>5</v>
      </c>
      <c r="D13" s="22">
        <v>1</v>
      </c>
      <c r="E13" s="22">
        <v>0.32</v>
      </c>
      <c r="F13" s="22">
        <f t="shared" si="10"/>
        <v>0.32</v>
      </c>
      <c r="G13" s="21"/>
      <c r="H13" s="21">
        <f t="shared" si="11"/>
        <v>0</v>
      </c>
      <c r="I13" s="21">
        <f t="shared" si="2"/>
        <v>0</v>
      </c>
      <c r="J13" s="22">
        <v>0.35</v>
      </c>
      <c r="K13" s="22">
        <f t="shared" si="12"/>
        <v>0.35</v>
      </c>
      <c r="L13" s="22">
        <f t="shared" si="3"/>
        <v>1.09375</v>
      </c>
      <c r="M13" s="21"/>
      <c r="N13" s="21">
        <f t="shared" si="13"/>
        <v>0</v>
      </c>
      <c r="O13" s="21">
        <f t="shared" si="4"/>
        <v>0</v>
      </c>
      <c r="P13" s="22">
        <v>0.45</v>
      </c>
      <c r="Q13" s="22">
        <f t="shared" si="14"/>
        <v>0.45</v>
      </c>
      <c r="R13" s="22">
        <f t="shared" si="5"/>
        <v>1.40625</v>
      </c>
      <c r="S13" s="21"/>
      <c r="T13" s="21">
        <f t="shared" si="6"/>
        <v>0</v>
      </c>
      <c r="U13" s="21">
        <f t="shared" si="7"/>
        <v>0</v>
      </c>
      <c r="V13" s="21"/>
      <c r="W13" s="21">
        <f t="shared" si="0"/>
        <v>0</v>
      </c>
      <c r="X13" s="21">
        <f t="shared" si="1"/>
        <v>0</v>
      </c>
      <c r="Y13" s="21"/>
      <c r="Z13" s="21">
        <f t="shared" si="8"/>
        <v>0</v>
      </c>
      <c r="AA13" s="21">
        <f t="shared" si="9"/>
        <v>0</v>
      </c>
    </row>
    <row r="14" spans="1:27" ht="29.25" customHeight="1">
      <c r="A14" s="22" t="s">
        <v>118</v>
      </c>
      <c r="B14" s="22" t="s">
        <v>123</v>
      </c>
      <c r="C14" s="22">
        <v>6</v>
      </c>
      <c r="D14" s="22">
        <v>1</v>
      </c>
      <c r="E14" s="22">
        <v>1.2</v>
      </c>
      <c r="F14" s="22">
        <f t="shared" si="10"/>
        <v>1.2</v>
      </c>
      <c r="G14" s="21"/>
      <c r="H14" s="21">
        <f t="shared" si="11"/>
        <v>0</v>
      </c>
      <c r="I14" s="21">
        <f t="shared" si="2"/>
        <v>0</v>
      </c>
      <c r="J14" s="21"/>
      <c r="K14" s="21">
        <f t="shared" si="12"/>
        <v>0</v>
      </c>
      <c r="L14" s="21">
        <f t="shared" si="3"/>
        <v>0</v>
      </c>
      <c r="M14" s="22">
        <v>0.4</v>
      </c>
      <c r="N14" s="22">
        <f t="shared" si="13"/>
        <v>0.4</v>
      </c>
      <c r="O14" s="22">
        <f t="shared" si="4"/>
        <v>0.33333333333333337</v>
      </c>
      <c r="P14" s="21"/>
      <c r="Q14" s="21">
        <f t="shared" si="14"/>
        <v>0</v>
      </c>
      <c r="R14" s="21">
        <f t="shared" si="5"/>
        <v>0</v>
      </c>
      <c r="S14" s="31">
        <v>0.15</v>
      </c>
      <c r="T14" s="31">
        <f t="shared" si="6"/>
        <v>0.15</v>
      </c>
      <c r="U14" s="31">
        <f t="shared" si="7"/>
        <v>0.125</v>
      </c>
      <c r="V14" s="21"/>
      <c r="W14" s="21">
        <f t="shared" si="0"/>
        <v>0</v>
      </c>
      <c r="X14" s="21">
        <f t="shared" si="1"/>
        <v>0</v>
      </c>
      <c r="Y14" s="21"/>
      <c r="Z14" s="21">
        <f t="shared" si="8"/>
        <v>0</v>
      </c>
      <c r="AA14" s="21">
        <f t="shared" si="9"/>
        <v>0</v>
      </c>
    </row>
    <row r="15" spans="1:27" ht="29.25" customHeight="1">
      <c r="A15" s="34" t="s">
        <v>78</v>
      </c>
      <c r="B15" s="22" t="s">
        <v>124</v>
      </c>
      <c r="C15" s="22">
        <v>4.5999999999999996</v>
      </c>
      <c r="D15" s="22">
        <v>1</v>
      </c>
      <c r="E15" s="22">
        <v>0.5</v>
      </c>
      <c r="F15" s="22">
        <f t="shared" si="10"/>
        <v>0.5</v>
      </c>
      <c r="G15" s="21"/>
      <c r="H15" s="21">
        <f t="shared" si="11"/>
        <v>0</v>
      </c>
      <c r="I15" s="21">
        <f t="shared" si="2"/>
        <v>0</v>
      </c>
      <c r="J15" s="21"/>
      <c r="K15" s="21">
        <f t="shared" si="12"/>
        <v>0</v>
      </c>
      <c r="L15" s="21">
        <f t="shared" si="3"/>
        <v>0</v>
      </c>
      <c r="M15" s="21"/>
      <c r="N15" s="21">
        <f t="shared" si="13"/>
        <v>0</v>
      </c>
      <c r="O15" s="21">
        <f t="shared" si="4"/>
        <v>0</v>
      </c>
      <c r="P15" s="22">
        <v>0.62</v>
      </c>
      <c r="Q15" s="22">
        <f t="shared" si="14"/>
        <v>0.62</v>
      </c>
      <c r="R15" s="22">
        <f t="shared" si="5"/>
        <v>1.24</v>
      </c>
      <c r="S15" s="22">
        <v>0.44</v>
      </c>
      <c r="T15" s="22">
        <f t="shared" si="6"/>
        <v>0.44</v>
      </c>
      <c r="U15" s="22">
        <f t="shared" si="7"/>
        <v>0.88</v>
      </c>
      <c r="V15" s="21"/>
      <c r="W15" s="21">
        <f t="shared" si="0"/>
        <v>0</v>
      </c>
      <c r="X15" s="21">
        <f t="shared" si="1"/>
        <v>0</v>
      </c>
      <c r="Y15" s="21"/>
      <c r="Z15" s="21">
        <f t="shared" si="8"/>
        <v>0</v>
      </c>
      <c r="AA15" s="21">
        <f t="shared" si="9"/>
        <v>0</v>
      </c>
    </row>
    <row r="16" spans="1:27" ht="29.25" customHeight="1">
      <c r="A16" s="22" t="s">
        <v>104</v>
      </c>
      <c r="B16" s="22" t="s">
        <v>123</v>
      </c>
      <c r="C16" s="22">
        <v>5</v>
      </c>
      <c r="D16" s="22">
        <v>1</v>
      </c>
      <c r="E16" s="22">
        <v>1.0249999999999999</v>
      </c>
      <c r="F16" s="22">
        <f>E16/D16</f>
        <v>1.0249999999999999</v>
      </c>
      <c r="G16" s="21"/>
      <c r="H16" s="21">
        <f>G16/D16</f>
        <v>0</v>
      </c>
      <c r="I16" s="21">
        <f>H16/F16</f>
        <v>0</v>
      </c>
      <c r="J16" s="22">
        <v>0.35</v>
      </c>
      <c r="K16" s="22">
        <f>J16/D16</f>
        <v>0.35</v>
      </c>
      <c r="L16" s="22">
        <f>K16/F16</f>
        <v>0.34146341463414637</v>
      </c>
      <c r="M16" s="22">
        <v>0.2</v>
      </c>
      <c r="N16" s="22">
        <f>M16/D16</f>
        <v>0.2</v>
      </c>
      <c r="O16" s="22">
        <f>N16/F16</f>
        <v>0.19512195121951223</v>
      </c>
      <c r="P16" s="21"/>
      <c r="Q16" s="21">
        <f>P16/D16</f>
        <v>0</v>
      </c>
      <c r="R16" s="21">
        <f>Q16/F16</f>
        <v>0</v>
      </c>
      <c r="S16" s="21"/>
      <c r="T16" s="21">
        <f>S16/D16</f>
        <v>0</v>
      </c>
      <c r="U16" s="21">
        <f>T16/F16</f>
        <v>0</v>
      </c>
      <c r="V16" s="21"/>
      <c r="W16" s="21">
        <f>V16/D16</f>
        <v>0</v>
      </c>
      <c r="X16" s="21">
        <f>W16/F16</f>
        <v>0</v>
      </c>
      <c r="Y16" s="21"/>
      <c r="Z16" s="21">
        <f t="shared" si="8"/>
        <v>0</v>
      </c>
      <c r="AA16" s="21">
        <f t="shared" si="9"/>
        <v>0</v>
      </c>
    </row>
    <row r="17" spans="1:27" ht="29.25" customHeight="1">
      <c r="A17" s="33" t="s">
        <v>82</v>
      </c>
      <c r="B17" s="33" t="s">
        <v>124</v>
      </c>
      <c r="C17" s="22">
        <v>4.2</v>
      </c>
      <c r="D17" s="22">
        <v>1</v>
      </c>
      <c r="E17" s="22">
        <v>1.9</v>
      </c>
      <c r="F17" s="22">
        <f t="shared" si="10"/>
        <v>1.9</v>
      </c>
      <c r="G17" s="21"/>
      <c r="H17" s="21">
        <f t="shared" si="11"/>
        <v>0</v>
      </c>
      <c r="I17" s="21">
        <f t="shared" si="2"/>
        <v>0</v>
      </c>
      <c r="J17" s="21"/>
      <c r="K17" s="21">
        <f t="shared" si="12"/>
        <v>0</v>
      </c>
      <c r="L17" s="21">
        <f t="shared" si="3"/>
        <v>0</v>
      </c>
      <c r="M17" s="21"/>
      <c r="N17" s="21">
        <f t="shared" si="13"/>
        <v>0</v>
      </c>
      <c r="O17" s="21">
        <f t="shared" si="4"/>
        <v>0</v>
      </c>
      <c r="P17" s="22">
        <v>0.18</v>
      </c>
      <c r="Q17" s="22">
        <f t="shared" si="14"/>
        <v>0.18</v>
      </c>
      <c r="R17" s="22">
        <f t="shared" si="5"/>
        <v>9.4736842105263161E-2</v>
      </c>
      <c r="S17" s="22">
        <v>0.35</v>
      </c>
      <c r="T17" s="22">
        <f t="shared" si="6"/>
        <v>0.35</v>
      </c>
      <c r="U17" s="22">
        <f t="shared" si="7"/>
        <v>0.18421052631578946</v>
      </c>
      <c r="V17" s="22">
        <v>8.0000000000000002E-3</v>
      </c>
      <c r="W17" s="22">
        <f>V17/D17</f>
        <v>8.0000000000000002E-3</v>
      </c>
      <c r="X17" s="22">
        <f>W17/F17</f>
        <v>4.2105263157894736E-3</v>
      </c>
      <c r="Y17" s="21"/>
      <c r="Z17" s="21">
        <f t="shared" si="8"/>
        <v>0</v>
      </c>
      <c r="AA17" s="21">
        <f t="shared" si="9"/>
        <v>0</v>
      </c>
    </row>
    <row r="18" spans="1:27" ht="29.25" customHeight="1">
      <c r="A18" s="22" t="s">
        <v>106</v>
      </c>
      <c r="B18" s="22" t="s">
        <v>123</v>
      </c>
      <c r="C18" s="22">
        <v>5</v>
      </c>
      <c r="D18" s="22">
        <v>1</v>
      </c>
      <c r="E18" s="22">
        <v>672</v>
      </c>
      <c r="F18" s="22">
        <f t="shared" si="10"/>
        <v>672</v>
      </c>
      <c r="G18" s="21"/>
      <c r="H18" s="21">
        <f t="shared" si="11"/>
        <v>0</v>
      </c>
      <c r="I18" s="21">
        <f t="shared" si="2"/>
        <v>0</v>
      </c>
      <c r="J18" s="21"/>
      <c r="K18" s="21">
        <f t="shared" si="12"/>
        <v>0</v>
      </c>
      <c r="L18" s="21">
        <f t="shared" si="3"/>
        <v>0</v>
      </c>
      <c r="M18" s="22">
        <v>0.21</v>
      </c>
      <c r="N18" s="22">
        <f t="shared" si="13"/>
        <v>0.21</v>
      </c>
      <c r="O18" s="22">
        <f t="shared" si="4"/>
        <v>3.1250000000000001E-4</v>
      </c>
      <c r="P18" s="21"/>
      <c r="Q18" s="21">
        <f t="shared" si="14"/>
        <v>0</v>
      </c>
      <c r="R18" s="21">
        <f t="shared" si="5"/>
        <v>0</v>
      </c>
      <c r="S18" s="21"/>
      <c r="T18" s="21">
        <f t="shared" si="6"/>
        <v>0</v>
      </c>
      <c r="U18" s="21">
        <f t="shared" si="7"/>
        <v>0</v>
      </c>
      <c r="V18" s="21"/>
      <c r="W18" s="21">
        <f t="shared" ref="W18:W21" si="18">V18/D18</f>
        <v>0</v>
      </c>
      <c r="X18" s="21">
        <f t="shared" ref="X18:X21" si="19">W18/F18</f>
        <v>0</v>
      </c>
      <c r="Y18" s="22">
        <v>0.15</v>
      </c>
      <c r="Z18" s="22">
        <f>Y18/D18</f>
        <v>0.15</v>
      </c>
      <c r="AA18" s="22">
        <f t="shared" si="9"/>
        <v>2.2321428571428571E-4</v>
      </c>
    </row>
    <row r="19" spans="1:27" ht="29.25" customHeight="1">
      <c r="A19" s="22" t="s">
        <v>108</v>
      </c>
      <c r="B19" s="22" t="s">
        <v>123</v>
      </c>
      <c r="C19" s="22">
        <v>5</v>
      </c>
      <c r="D19" s="22">
        <v>1</v>
      </c>
      <c r="E19" s="22">
        <v>0.67200000000000004</v>
      </c>
      <c r="F19" s="22">
        <f t="shared" si="10"/>
        <v>0.67200000000000004</v>
      </c>
      <c r="G19" s="21"/>
      <c r="H19" s="21">
        <f t="shared" si="11"/>
        <v>0</v>
      </c>
      <c r="I19" s="21">
        <f t="shared" si="2"/>
        <v>0</v>
      </c>
      <c r="J19" s="22">
        <v>0.28399999999999997</v>
      </c>
      <c r="K19" s="22">
        <f t="shared" si="12"/>
        <v>0.28399999999999997</v>
      </c>
      <c r="L19" s="22">
        <f t="shared" si="3"/>
        <v>0.42261904761904756</v>
      </c>
      <c r="M19" s="22">
        <v>0.17399999999999999</v>
      </c>
      <c r="N19" s="22">
        <f t="shared" si="13"/>
        <v>0.17399999999999999</v>
      </c>
      <c r="O19" s="22">
        <f t="shared" si="4"/>
        <v>0.2589285714285714</v>
      </c>
      <c r="P19" s="21"/>
      <c r="Q19" s="21">
        <f t="shared" si="14"/>
        <v>0</v>
      </c>
      <c r="R19" s="21">
        <f t="shared" si="5"/>
        <v>0</v>
      </c>
      <c r="S19" s="21"/>
      <c r="T19" s="21">
        <f t="shared" si="6"/>
        <v>0</v>
      </c>
      <c r="U19" s="21">
        <f t="shared" si="7"/>
        <v>0</v>
      </c>
      <c r="V19" s="21"/>
      <c r="W19" s="21">
        <f t="shared" si="18"/>
        <v>0</v>
      </c>
      <c r="X19" s="21">
        <f t="shared" si="19"/>
        <v>0</v>
      </c>
      <c r="Y19" s="22">
        <v>0.12</v>
      </c>
      <c r="Z19" s="22">
        <f t="shared" si="8"/>
        <v>0.12</v>
      </c>
      <c r="AA19" s="22">
        <f t="shared" si="9"/>
        <v>0.17857142857142855</v>
      </c>
    </row>
    <row r="20" spans="1:27" ht="29.25" customHeight="1">
      <c r="A20" s="34" t="s">
        <v>87</v>
      </c>
      <c r="B20" s="22" t="s">
        <v>124</v>
      </c>
      <c r="C20" s="22">
        <v>4.0999999999999996</v>
      </c>
      <c r="D20" s="22">
        <v>1</v>
      </c>
      <c r="E20" s="22">
        <v>0.9</v>
      </c>
      <c r="F20" s="22">
        <f t="shared" si="10"/>
        <v>0.9</v>
      </c>
      <c r="G20" s="21"/>
      <c r="H20" s="21">
        <f t="shared" si="11"/>
        <v>0</v>
      </c>
      <c r="I20" s="21">
        <f t="shared" si="2"/>
        <v>0</v>
      </c>
      <c r="J20" s="21"/>
      <c r="K20" s="21">
        <f t="shared" si="12"/>
        <v>0</v>
      </c>
      <c r="L20" s="21">
        <f t="shared" si="3"/>
        <v>0</v>
      </c>
      <c r="M20" s="21"/>
      <c r="N20" s="21">
        <f t="shared" si="13"/>
        <v>0</v>
      </c>
      <c r="O20" s="21">
        <f t="shared" si="4"/>
        <v>0</v>
      </c>
      <c r="P20" s="22">
        <v>0.49</v>
      </c>
      <c r="Q20" s="22">
        <f t="shared" si="14"/>
        <v>0.49</v>
      </c>
      <c r="R20" s="22">
        <f t="shared" si="5"/>
        <v>0.5444444444444444</v>
      </c>
      <c r="S20" s="32">
        <v>1.1200000000000001</v>
      </c>
      <c r="T20" s="32">
        <f t="shared" si="6"/>
        <v>1.1200000000000001</v>
      </c>
      <c r="U20" s="32">
        <f t="shared" si="7"/>
        <v>1.2444444444444445</v>
      </c>
      <c r="V20" s="21"/>
      <c r="W20" s="21">
        <f t="shared" si="18"/>
        <v>0</v>
      </c>
      <c r="X20" s="21">
        <f t="shared" si="19"/>
        <v>0</v>
      </c>
      <c r="Y20" s="21"/>
      <c r="Z20" s="21">
        <f t="shared" si="8"/>
        <v>0</v>
      </c>
      <c r="AA20" s="21">
        <f t="shared" si="9"/>
        <v>0</v>
      </c>
    </row>
    <row r="21" spans="1:27" ht="29.25" customHeight="1">
      <c r="A21" s="34" t="s">
        <v>100</v>
      </c>
      <c r="B21" s="22" t="s">
        <v>124</v>
      </c>
      <c r="C21" s="22">
        <v>6.6</v>
      </c>
      <c r="D21" s="22">
        <v>1</v>
      </c>
      <c r="E21" s="22">
        <v>0.35</v>
      </c>
      <c r="F21" s="22">
        <f t="shared" si="10"/>
        <v>0.35</v>
      </c>
      <c r="G21" s="21"/>
      <c r="H21" s="21">
        <f t="shared" si="11"/>
        <v>0</v>
      </c>
      <c r="I21" s="21">
        <f t="shared" si="2"/>
        <v>0</v>
      </c>
      <c r="J21" s="21"/>
      <c r="K21" s="21">
        <f t="shared" si="12"/>
        <v>0</v>
      </c>
      <c r="L21" s="21">
        <f t="shared" si="3"/>
        <v>0</v>
      </c>
      <c r="M21" s="21"/>
      <c r="N21" s="21">
        <f t="shared" si="13"/>
        <v>0</v>
      </c>
      <c r="O21" s="21">
        <f t="shared" si="4"/>
        <v>0</v>
      </c>
      <c r="P21" s="22">
        <v>0.22</v>
      </c>
      <c r="Q21" s="22">
        <f t="shared" si="14"/>
        <v>0.22</v>
      </c>
      <c r="R21" s="22">
        <f t="shared" si="5"/>
        <v>0.62857142857142867</v>
      </c>
      <c r="S21" s="21"/>
      <c r="T21" s="21">
        <f t="shared" si="6"/>
        <v>0</v>
      </c>
      <c r="U21" s="21">
        <f t="shared" si="7"/>
        <v>0</v>
      </c>
      <c r="V21" s="22">
        <v>5.0000000000000001E-3</v>
      </c>
      <c r="W21" s="22">
        <f t="shared" si="18"/>
        <v>5.0000000000000001E-3</v>
      </c>
      <c r="X21" s="22">
        <f t="shared" si="19"/>
        <v>1.4285714285714287E-2</v>
      </c>
      <c r="Y21" s="21"/>
      <c r="Z21" s="21">
        <f t="shared" si="8"/>
        <v>0</v>
      </c>
      <c r="AA21" s="21">
        <f t="shared" si="9"/>
        <v>0</v>
      </c>
    </row>
    <row r="22" spans="1:27" ht="29.25" customHeight="1">
      <c r="A22" s="33" t="s">
        <v>102</v>
      </c>
      <c r="B22" s="33" t="s">
        <v>124</v>
      </c>
      <c r="C22" s="22">
        <v>6.3</v>
      </c>
      <c r="D22" s="22">
        <v>1</v>
      </c>
      <c r="E22" s="22">
        <v>0.55000000000000004</v>
      </c>
      <c r="F22" s="22">
        <f t="shared" si="10"/>
        <v>0.55000000000000004</v>
      </c>
      <c r="G22" s="21"/>
      <c r="H22" s="21">
        <f t="shared" ref="H22:H31" si="20">G22/D22</f>
        <v>0</v>
      </c>
      <c r="I22" s="21">
        <f t="shared" ref="I22:I31" si="21">H22/F22</f>
        <v>0</v>
      </c>
      <c r="J22" s="21"/>
      <c r="K22" s="21">
        <f t="shared" ref="K22:K31" si="22">J22/D22</f>
        <v>0</v>
      </c>
      <c r="L22" s="21">
        <f t="shared" ref="L22:L31" si="23">K22/F22</f>
        <v>0</v>
      </c>
      <c r="M22" s="21"/>
      <c r="N22" s="21">
        <f t="shared" ref="N22:N31" si="24">M22/D22</f>
        <v>0</v>
      </c>
      <c r="O22" s="21">
        <f t="shared" ref="O22:O31" si="25">N22/F22</f>
        <v>0</v>
      </c>
      <c r="P22" s="22">
        <v>0.3</v>
      </c>
      <c r="Q22" s="22">
        <f t="shared" ref="Q22:Q31" si="26">P22/D22</f>
        <v>0.3</v>
      </c>
      <c r="R22" s="22">
        <f t="shared" ref="R22:R31" si="27">Q22/F22</f>
        <v>0.54545454545454541</v>
      </c>
      <c r="S22" s="31">
        <v>0.25</v>
      </c>
      <c r="T22" s="31">
        <f t="shared" ref="T22:T31" si="28">S22/D22</f>
        <v>0.25</v>
      </c>
      <c r="U22" s="31">
        <f t="shared" ref="U22:U31" si="29">T22/F22</f>
        <v>0.45454545454545453</v>
      </c>
      <c r="V22" s="22">
        <v>3.0000000000000001E-3</v>
      </c>
      <c r="W22" s="22">
        <f t="shared" ref="W22:W31" si="30">V22/D22</f>
        <v>3.0000000000000001E-3</v>
      </c>
      <c r="X22" s="22">
        <f t="shared" ref="X22:X31" si="31">W22/F22</f>
        <v>5.4545454545454541E-3</v>
      </c>
      <c r="Y22" s="21"/>
      <c r="Z22" s="21">
        <f t="shared" ref="Z22:Z31" si="32">Y22/D22</f>
        <v>0</v>
      </c>
      <c r="AA22" s="21">
        <f t="shared" ref="AA22:AA31" si="33">Z22/F22</f>
        <v>0</v>
      </c>
    </row>
    <row r="23" spans="1:27" ht="29.25" customHeight="1">
      <c r="A23" s="34" t="s">
        <v>66</v>
      </c>
      <c r="B23" s="22" t="s">
        <v>124</v>
      </c>
      <c r="C23" s="22">
        <v>8.8000000000000007</v>
      </c>
      <c r="D23" s="22">
        <v>1</v>
      </c>
      <c r="E23" s="22">
        <v>0.32</v>
      </c>
      <c r="F23" s="22">
        <f t="shared" si="10"/>
        <v>0.32</v>
      </c>
      <c r="G23" s="21"/>
      <c r="H23" s="21">
        <f t="shared" si="20"/>
        <v>0</v>
      </c>
      <c r="I23" s="21">
        <f t="shared" si="21"/>
        <v>0</v>
      </c>
      <c r="J23" s="21"/>
      <c r="K23" s="21">
        <f t="shared" si="22"/>
        <v>0</v>
      </c>
      <c r="L23" s="21">
        <f t="shared" si="23"/>
        <v>0</v>
      </c>
      <c r="M23" s="21"/>
      <c r="N23" s="21">
        <f t="shared" si="24"/>
        <v>0</v>
      </c>
      <c r="O23" s="21">
        <f t="shared" si="25"/>
        <v>0</v>
      </c>
      <c r="P23" s="21"/>
      <c r="Q23" s="21">
        <f t="shared" si="26"/>
        <v>0</v>
      </c>
      <c r="R23" s="21">
        <f t="shared" si="27"/>
        <v>0</v>
      </c>
      <c r="S23" s="21"/>
      <c r="T23" s="21">
        <f t="shared" si="28"/>
        <v>0</v>
      </c>
      <c r="U23" s="21">
        <f t="shared" si="29"/>
        <v>0</v>
      </c>
      <c r="V23" s="22">
        <v>7.0000000000000001E-3</v>
      </c>
      <c r="W23" s="22">
        <f t="shared" si="30"/>
        <v>7.0000000000000001E-3</v>
      </c>
      <c r="X23" s="22">
        <f t="shared" si="31"/>
        <v>2.1874999999999999E-2</v>
      </c>
      <c r="Y23" s="21"/>
      <c r="Z23" s="21">
        <f t="shared" si="32"/>
        <v>0</v>
      </c>
      <c r="AA23" s="21">
        <f t="shared" si="33"/>
        <v>0</v>
      </c>
    </row>
    <row r="24" spans="1:27" ht="29.25" customHeight="1">
      <c r="A24" s="18" t="s">
        <v>141</v>
      </c>
      <c r="D24" s="18">
        <v>1</v>
      </c>
      <c r="F24" s="18">
        <f t="shared" si="10"/>
        <v>0</v>
      </c>
      <c r="G24" s="21"/>
      <c r="H24" s="21">
        <f t="shared" si="20"/>
        <v>0</v>
      </c>
      <c r="I24" s="21" t="e">
        <f t="shared" si="21"/>
        <v>#DIV/0!</v>
      </c>
      <c r="J24" s="21"/>
      <c r="K24" s="21">
        <f t="shared" si="22"/>
        <v>0</v>
      </c>
      <c r="L24" s="21" t="e">
        <f t="shared" si="23"/>
        <v>#DIV/0!</v>
      </c>
      <c r="M24" s="21"/>
      <c r="N24" s="21">
        <f t="shared" si="24"/>
        <v>0</v>
      </c>
      <c r="O24" s="21" t="e">
        <f t="shared" si="25"/>
        <v>#DIV/0!</v>
      </c>
      <c r="P24" s="21"/>
      <c r="Q24" s="21">
        <f t="shared" si="26"/>
        <v>0</v>
      </c>
      <c r="R24" s="21" t="e">
        <f t="shared" si="27"/>
        <v>#DIV/0!</v>
      </c>
      <c r="S24" s="21"/>
      <c r="T24" s="21">
        <f t="shared" si="28"/>
        <v>0</v>
      </c>
      <c r="U24" s="21" t="e">
        <f t="shared" si="29"/>
        <v>#DIV/0!</v>
      </c>
      <c r="V24" s="21"/>
      <c r="W24" s="21">
        <f t="shared" si="30"/>
        <v>0</v>
      </c>
      <c r="X24" s="21" t="e">
        <f t="shared" si="31"/>
        <v>#DIV/0!</v>
      </c>
      <c r="Y24" s="21"/>
      <c r="Z24" s="21">
        <f t="shared" si="32"/>
        <v>0</v>
      </c>
      <c r="AA24" s="21" t="e">
        <f t="shared" si="33"/>
        <v>#DIV/0!</v>
      </c>
    </row>
    <row r="25" spans="1:27" ht="29.25" customHeight="1">
      <c r="A25" s="35" t="s">
        <v>141</v>
      </c>
      <c r="D25" s="18">
        <v>1</v>
      </c>
      <c r="F25" s="18">
        <f t="shared" si="10"/>
        <v>0</v>
      </c>
      <c r="G25" s="21"/>
      <c r="H25" s="21">
        <f t="shared" si="20"/>
        <v>0</v>
      </c>
      <c r="I25" s="21" t="e">
        <f t="shared" si="21"/>
        <v>#DIV/0!</v>
      </c>
      <c r="J25" s="21"/>
      <c r="K25" s="21">
        <f t="shared" si="22"/>
        <v>0</v>
      </c>
      <c r="L25" s="21" t="e">
        <f t="shared" si="23"/>
        <v>#DIV/0!</v>
      </c>
      <c r="M25" s="21"/>
      <c r="N25" s="21">
        <f t="shared" si="24"/>
        <v>0</v>
      </c>
      <c r="O25" s="21" t="e">
        <f t="shared" si="25"/>
        <v>#DIV/0!</v>
      </c>
      <c r="P25" s="21"/>
      <c r="Q25" s="21">
        <f t="shared" si="26"/>
        <v>0</v>
      </c>
      <c r="R25" s="21" t="e">
        <f t="shared" si="27"/>
        <v>#DIV/0!</v>
      </c>
      <c r="S25" s="21"/>
      <c r="T25" s="21">
        <f t="shared" si="28"/>
        <v>0</v>
      </c>
      <c r="U25" s="21" t="e">
        <f t="shared" si="29"/>
        <v>#DIV/0!</v>
      </c>
      <c r="V25" s="21"/>
      <c r="W25" s="21">
        <f t="shared" si="30"/>
        <v>0</v>
      </c>
      <c r="X25" s="21" t="e">
        <f t="shared" si="31"/>
        <v>#DIV/0!</v>
      </c>
      <c r="Y25" s="21"/>
      <c r="Z25" s="21">
        <f t="shared" si="32"/>
        <v>0</v>
      </c>
      <c r="AA25" s="21" t="e">
        <f t="shared" si="33"/>
        <v>#DIV/0!</v>
      </c>
    </row>
    <row r="26" spans="1:27" ht="29.25" customHeight="1">
      <c r="A26" s="35" t="s">
        <v>141</v>
      </c>
      <c r="D26" s="18">
        <v>1</v>
      </c>
      <c r="F26" s="18">
        <f t="shared" si="10"/>
        <v>0</v>
      </c>
      <c r="G26" s="21"/>
      <c r="H26" s="21">
        <f t="shared" si="20"/>
        <v>0</v>
      </c>
      <c r="I26" s="21" t="e">
        <f t="shared" si="21"/>
        <v>#DIV/0!</v>
      </c>
      <c r="J26" s="21"/>
      <c r="K26" s="21">
        <f t="shared" si="22"/>
        <v>0</v>
      </c>
      <c r="L26" s="21" t="e">
        <f t="shared" si="23"/>
        <v>#DIV/0!</v>
      </c>
      <c r="M26" s="21"/>
      <c r="N26" s="21">
        <f t="shared" si="24"/>
        <v>0</v>
      </c>
      <c r="O26" s="21" t="e">
        <f t="shared" si="25"/>
        <v>#DIV/0!</v>
      </c>
      <c r="P26" s="21"/>
      <c r="Q26" s="21">
        <f t="shared" si="26"/>
        <v>0</v>
      </c>
      <c r="R26" s="21" t="e">
        <f t="shared" si="27"/>
        <v>#DIV/0!</v>
      </c>
      <c r="S26" s="21"/>
      <c r="T26" s="21">
        <f t="shared" si="28"/>
        <v>0</v>
      </c>
      <c r="U26" s="21" t="e">
        <f t="shared" si="29"/>
        <v>#DIV/0!</v>
      </c>
      <c r="V26" s="21"/>
      <c r="W26" s="21">
        <f t="shared" si="30"/>
        <v>0</v>
      </c>
      <c r="X26" s="21" t="e">
        <f t="shared" si="31"/>
        <v>#DIV/0!</v>
      </c>
      <c r="Y26" s="21"/>
      <c r="Z26" s="21">
        <f t="shared" si="32"/>
        <v>0</v>
      </c>
      <c r="AA26" s="21" t="e">
        <f t="shared" si="33"/>
        <v>#DIV/0!</v>
      </c>
    </row>
    <row r="27" spans="1:27" ht="29.25" customHeight="1">
      <c r="A27" s="35" t="s">
        <v>141</v>
      </c>
      <c r="D27" s="18">
        <v>1</v>
      </c>
      <c r="F27" s="18">
        <f t="shared" si="10"/>
        <v>0</v>
      </c>
      <c r="G27" s="21"/>
      <c r="H27" s="21">
        <f t="shared" si="20"/>
        <v>0</v>
      </c>
      <c r="I27" s="21" t="e">
        <f t="shared" si="21"/>
        <v>#DIV/0!</v>
      </c>
      <c r="J27" s="21"/>
      <c r="K27" s="21">
        <f t="shared" si="22"/>
        <v>0</v>
      </c>
      <c r="L27" s="21" t="e">
        <f t="shared" si="23"/>
        <v>#DIV/0!</v>
      </c>
      <c r="M27" s="21"/>
      <c r="N27" s="21">
        <f t="shared" si="24"/>
        <v>0</v>
      </c>
      <c r="O27" s="21" t="e">
        <f t="shared" si="25"/>
        <v>#DIV/0!</v>
      </c>
      <c r="P27" s="21"/>
      <c r="Q27" s="21">
        <f t="shared" si="26"/>
        <v>0</v>
      </c>
      <c r="R27" s="21" t="e">
        <f t="shared" si="27"/>
        <v>#DIV/0!</v>
      </c>
      <c r="S27" s="21"/>
      <c r="T27" s="21">
        <f t="shared" si="28"/>
        <v>0</v>
      </c>
      <c r="U27" s="21" t="e">
        <f t="shared" si="29"/>
        <v>#DIV/0!</v>
      </c>
      <c r="V27" s="21"/>
      <c r="W27" s="21">
        <f t="shared" si="30"/>
        <v>0</v>
      </c>
      <c r="X27" s="21" t="e">
        <f t="shared" si="31"/>
        <v>#DIV/0!</v>
      </c>
      <c r="Y27" s="21"/>
      <c r="Z27" s="21">
        <f t="shared" si="32"/>
        <v>0</v>
      </c>
      <c r="AA27" s="21" t="e">
        <f t="shared" si="33"/>
        <v>#DIV/0!</v>
      </c>
    </row>
    <row r="28" spans="1:27" ht="29.25" customHeight="1">
      <c r="A28" s="35" t="s">
        <v>141</v>
      </c>
      <c r="D28" s="18">
        <v>1</v>
      </c>
      <c r="F28" s="18">
        <f t="shared" si="10"/>
        <v>0</v>
      </c>
      <c r="G28" s="21"/>
      <c r="H28" s="21">
        <f t="shared" si="20"/>
        <v>0</v>
      </c>
      <c r="I28" s="21" t="e">
        <f t="shared" si="21"/>
        <v>#DIV/0!</v>
      </c>
      <c r="J28" s="21"/>
      <c r="K28" s="21">
        <f t="shared" si="22"/>
        <v>0</v>
      </c>
      <c r="L28" s="21" t="e">
        <f t="shared" si="23"/>
        <v>#DIV/0!</v>
      </c>
      <c r="M28" s="21"/>
      <c r="N28" s="21">
        <f t="shared" si="24"/>
        <v>0</v>
      </c>
      <c r="O28" s="21" t="e">
        <f t="shared" si="25"/>
        <v>#DIV/0!</v>
      </c>
      <c r="P28" s="21"/>
      <c r="Q28" s="21">
        <f t="shared" si="26"/>
        <v>0</v>
      </c>
      <c r="R28" s="21" t="e">
        <f t="shared" si="27"/>
        <v>#DIV/0!</v>
      </c>
      <c r="S28" s="21"/>
      <c r="T28" s="21">
        <f t="shared" si="28"/>
        <v>0</v>
      </c>
      <c r="U28" s="21" t="e">
        <f t="shared" si="29"/>
        <v>#DIV/0!</v>
      </c>
      <c r="V28" s="21"/>
      <c r="W28" s="21">
        <f t="shared" si="30"/>
        <v>0</v>
      </c>
      <c r="X28" s="21" t="e">
        <f t="shared" si="31"/>
        <v>#DIV/0!</v>
      </c>
      <c r="Y28" s="21"/>
      <c r="Z28" s="21">
        <f t="shared" si="32"/>
        <v>0</v>
      </c>
      <c r="AA28" s="21" t="e">
        <f t="shared" si="33"/>
        <v>#DIV/0!</v>
      </c>
    </row>
    <row r="29" spans="1:27" ht="29.25" customHeight="1">
      <c r="A29" s="35" t="s">
        <v>141</v>
      </c>
      <c r="D29" s="18">
        <v>1</v>
      </c>
      <c r="F29" s="18">
        <f t="shared" si="10"/>
        <v>0</v>
      </c>
      <c r="G29" s="21"/>
      <c r="H29" s="21">
        <f t="shared" si="20"/>
        <v>0</v>
      </c>
      <c r="I29" s="21" t="e">
        <f t="shared" si="21"/>
        <v>#DIV/0!</v>
      </c>
      <c r="J29" s="21"/>
      <c r="K29" s="21">
        <f t="shared" si="22"/>
        <v>0</v>
      </c>
      <c r="L29" s="21" t="e">
        <f t="shared" si="23"/>
        <v>#DIV/0!</v>
      </c>
      <c r="M29" s="21"/>
      <c r="N29" s="21">
        <f t="shared" si="24"/>
        <v>0</v>
      </c>
      <c r="O29" s="21" t="e">
        <f t="shared" si="25"/>
        <v>#DIV/0!</v>
      </c>
      <c r="P29" s="21"/>
      <c r="Q29" s="21">
        <f t="shared" si="26"/>
        <v>0</v>
      </c>
      <c r="R29" s="21" t="e">
        <f t="shared" si="27"/>
        <v>#DIV/0!</v>
      </c>
      <c r="S29" s="21"/>
      <c r="T29" s="21">
        <f t="shared" si="28"/>
        <v>0</v>
      </c>
      <c r="U29" s="21" t="e">
        <f t="shared" si="29"/>
        <v>#DIV/0!</v>
      </c>
      <c r="V29" s="21"/>
      <c r="W29" s="21">
        <f t="shared" si="30"/>
        <v>0</v>
      </c>
      <c r="X29" s="21" t="e">
        <f t="shared" si="31"/>
        <v>#DIV/0!</v>
      </c>
      <c r="Y29" s="21"/>
      <c r="Z29" s="21">
        <f t="shared" si="32"/>
        <v>0</v>
      </c>
      <c r="AA29" s="21" t="e">
        <f t="shared" si="33"/>
        <v>#DIV/0!</v>
      </c>
    </row>
    <row r="30" spans="1:27" ht="29.25" customHeight="1">
      <c r="A30" s="35" t="s">
        <v>141</v>
      </c>
      <c r="D30" s="18">
        <v>1</v>
      </c>
      <c r="F30" s="18">
        <f t="shared" si="10"/>
        <v>0</v>
      </c>
      <c r="G30" s="21"/>
      <c r="H30" s="21">
        <f t="shared" si="20"/>
        <v>0</v>
      </c>
      <c r="I30" s="21" t="e">
        <f t="shared" si="21"/>
        <v>#DIV/0!</v>
      </c>
      <c r="J30" s="21"/>
      <c r="K30" s="21">
        <f t="shared" si="22"/>
        <v>0</v>
      </c>
      <c r="L30" s="21" t="e">
        <f t="shared" si="23"/>
        <v>#DIV/0!</v>
      </c>
      <c r="M30" s="21"/>
      <c r="N30" s="21">
        <f t="shared" si="24"/>
        <v>0</v>
      </c>
      <c r="O30" s="21" t="e">
        <f t="shared" si="25"/>
        <v>#DIV/0!</v>
      </c>
      <c r="P30" s="21"/>
      <c r="Q30" s="21">
        <f t="shared" si="26"/>
        <v>0</v>
      </c>
      <c r="R30" s="21" t="e">
        <f t="shared" si="27"/>
        <v>#DIV/0!</v>
      </c>
      <c r="S30" s="21"/>
      <c r="T30" s="21">
        <f t="shared" si="28"/>
        <v>0</v>
      </c>
      <c r="U30" s="21" t="e">
        <f t="shared" si="29"/>
        <v>#DIV/0!</v>
      </c>
      <c r="V30" s="21"/>
      <c r="W30" s="21">
        <f t="shared" si="30"/>
        <v>0</v>
      </c>
      <c r="X30" s="21" t="e">
        <f t="shared" si="31"/>
        <v>#DIV/0!</v>
      </c>
      <c r="Y30" s="21"/>
      <c r="Z30" s="21">
        <f t="shared" si="32"/>
        <v>0</v>
      </c>
      <c r="AA30" s="21" t="e">
        <f t="shared" si="33"/>
        <v>#DIV/0!</v>
      </c>
    </row>
    <row r="31" spans="1:27" ht="29.25" customHeight="1">
      <c r="A31" s="35" t="s">
        <v>141</v>
      </c>
      <c r="D31" s="18">
        <v>1</v>
      </c>
      <c r="F31" s="18">
        <f t="shared" si="10"/>
        <v>0</v>
      </c>
      <c r="G31" s="21"/>
      <c r="H31" s="21">
        <f t="shared" si="20"/>
        <v>0</v>
      </c>
      <c r="I31" s="21" t="e">
        <f t="shared" si="21"/>
        <v>#DIV/0!</v>
      </c>
      <c r="J31" s="21"/>
      <c r="K31" s="21">
        <f t="shared" si="22"/>
        <v>0</v>
      </c>
      <c r="L31" s="21" t="e">
        <f t="shared" si="23"/>
        <v>#DIV/0!</v>
      </c>
      <c r="M31" s="21"/>
      <c r="N31" s="21">
        <f t="shared" si="24"/>
        <v>0</v>
      </c>
      <c r="O31" s="21" t="e">
        <f t="shared" si="25"/>
        <v>#DIV/0!</v>
      </c>
      <c r="P31" s="21"/>
      <c r="Q31" s="21">
        <f t="shared" si="26"/>
        <v>0</v>
      </c>
      <c r="R31" s="21" t="e">
        <f t="shared" si="27"/>
        <v>#DIV/0!</v>
      </c>
      <c r="S31" s="21"/>
      <c r="T31" s="21">
        <f t="shared" si="28"/>
        <v>0</v>
      </c>
      <c r="U31" s="21" t="e">
        <f t="shared" si="29"/>
        <v>#DIV/0!</v>
      </c>
      <c r="V31" s="21"/>
      <c r="W31" s="21">
        <f t="shared" si="30"/>
        <v>0</v>
      </c>
      <c r="X31" s="21" t="e">
        <f t="shared" si="31"/>
        <v>#DIV/0!</v>
      </c>
      <c r="Y31" s="21"/>
      <c r="Z31" s="21">
        <f t="shared" si="32"/>
        <v>0</v>
      </c>
      <c r="AA31" s="21" t="e">
        <f t="shared" si="33"/>
        <v>#DIV/0!</v>
      </c>
    </row>
  </sheetData>
  <mergeCells count="1">
    <mergeCell ref="A1:A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Distributions</vt:lpstr>
      <vt:lpstr>ECON UPDATE</vt:lpstr>
      <vt:lpstr>Processing Speeds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Stults</cp:lastModifiedBy>
  <dcterms:created xsi:type="dcterms:W3CDTF">2019-05-20T06:36:54Z</dcterms:created>
  <dcterms:modified xsi:type="dcterms:W3CDTF">2020-01-29T00:22:42Z</dcterms:modified>
</cp:coreProperties>
</file>