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rank\AppData\Roaming\SpaceEngineers\Mods\DranKofBetterStone\"/>
    </mc:Choice>
  </mc:AlternateContent>
  <xr:revisionPtr revIDLastSave="0" documentId="13_ncr:1_{30AEABA1-81A9-40C0-919F-71006A5E3C97}" xr6:coauthVersionLast="44" xr6:coauthVersionMax="44" xr10:uidLastSave="{00000000-0000-0000-0000-000000000000}"/>
  <bookViews>
    <workbookView xWindow="-120" yWindow="-120" windowWidth="29040" windowHeight="17640" tabRatio="500" xr2:uid="{00000000-000D-0000-FFFF-FFFF00000000}"/>
  </bookViews>
  <sheets>
    <sheet name="ECON UPDATE" sheetId="3" r:id="rId1"/>
    <sheet name="Processing Speeds" sheetId="2" r:id="rId2"/>
    <sheet name="Distribut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2" i="2" l="1"/>
  <c r="F21" i="2" l="1"/>
  <c r="F22" i="2"/>
  <c r="F23" i="2"/>
  <c r="F24" i="2"/>
  <c r="F25" i="2"/>
  <c r="F26" i="2"/>
  <c r="O26" i="2" s="1"/>
  <c r="F27" i="2"/>
  <c r="F28" i="2"/>
  <c r="F29" i="2"/>
  <c r="F30" i="2"/>
  <c r="H21" i="2"/>
  <c r="K21" i="2"/>
  <c r="N21" i="2"/>
  <c r="Q21" i="2"/>
  <c r="T21" i="2"/>
  <c r="W21" i="2"/>
  <c r="Z21" i="2"/>
  <c r="H22" i="2"/>
  <c r="I22" i="2"/>
  <c r="K22" i="2"/>
  <c r="L22" i="2" s="1"/>
  <c r="N22" i="2"/>
  <c r="O22" i="2" s="1"/>
  <c r="Q22" i="2"/>
  <c r="R22" i="2" s="1"/>
  <c r="T22" i="2"/>
  <c r="U22" i="2" s="1"/>
  <c r="X22" i="2"/>
  <c r="Z22" i="2"/>
  <c r="AA22" i="2" s="1"/>
  <c r="H23" i="2"/>
  <c r="I23" i="2" s="1"/>
  <c r="K23" i="2"/>
  <c r="L23" i="2" s="1"/>
  <c r="N23" i="2"/>
  <c r="Q23" i="2"/>
  <c r="R23" i="2" s="1"/>
  <c r="T23" i="2"/>
  <c r="U23" i="2"/>
  <c r="W23" i="2"/>
  <c r="X23" i="2" s="1"/>
  <c r="Z23" i="2"/>
  <c r="AA23" i="2" s="1"/>
  <c r="H24" i="2"/>
  <c r="I24" i="2" s="1"/>
  <c r="K24" i="2"/>
  <c r="L24" i="2" s="1"/>
  <c r="N24" i="2"/>
  <c r="O24" i="2" s="1"/>
  <c r="Q24" i="2"/>
  <c r="R24" i="2" s="1"/>
  <c r="T24" i="2"/>
  <c r="U24" i="2" s="1"/>
  <c r="W24" i="2"/>
  <c r="X24" i="2" s="1"/>
  <c r="Z24" i="2"/>
  <c r="AA24" i="2" s="1"/>
  <c r="H25" i="2"/>
  <c r="K25" i="2"/>
  <c r="N25" i="2"/>
  <c r="Q25" i="2"/>
  <c r="T25" i="2"/>
  <c r="W25" i="2"/>
  <c r="Z25" i="2"/>
  <c r="H26" i="2"/>
  <c r="K26" i="2"/>
  <c r="N26" i="2"/>
  <c r="Q26" i="2"/>
  <c r="T26" i="2"/>
  <c r="W26" i="2"/>
  <c r="X26" i="2" s="1"/>
  <c r="Z26" i="2"/>
  <c r="H27" i="2"/>
  <c r="K27" i="2"/>
  <c r="N27" i="2"/>
  <c r="Q27" i="2"/>
  <c r="T27" i="2"/>
  <c r="W27" i="2"/>
  <c r="Z27" i="2"/>
  <c r="H28" i="2"/>
  <c r="K28" i="2"/>
  <c r="N28" i="2"/>
  <c r="Q28" i="2"/>
  <c r="T28" i="2"/>
  <c r="W28" i="2"/>
  <c r="Z28" i="2"/>
  <c r="H29" i="2"/>
  <c r="K29" i="2"/>
  <c r="N29" i="2"/>
  <c r="Q29" i="2"/>
  <c r="T29" i="2"/>
  <c r="U29" i="2" s="1"/>
  <c r="W29" i="2"/>
  <c r="Z29" i="2"/>
  <c r="H30" i="2"/>
  <c r="I30" i="2" s="1"/>
  <c r="K30" i="2"/>
  <c r="L30" i="2" s="1"/>
  <c r="N30" i="2"/>
  <c r="O30" i="2" s="1"/>
  <c r="Q30" i="2"/>
  <c r="R30" i="2" s="1"/>
  <c r="T30" i="2"/>
  <c r="U30" i="2" s="1"/>
  <c r="W30" i="2"/>
  <c r="X30" i="2" s="1"/>
  <c r="Z30" i="2"/>
  <c r="AA30" i="2" s="1"/>
  <c r="Z17" i="2"/>
  <c r="Z8" i="2"/>
  <c r="W8" i="2"/>
  <c r="T8" i="2"/>
  <c r="Q8" i="2"/>
  <c r="N8" i="2"/>
  <c r="K8" i="2"/>
  <c r="H8" i="2"/>
  <c r="F8" i="2"/>
  <c r="Z7" i="2"/>
  <c r="AA7" i="2" s="1"/>
  <c r="W7" i="2"/>
  <c r="T7" i="2"/>
  <c r="U7" i="2" s="1"/>
  <c r="Q7" i="2"/>
  <c r="N7" i="2"/>
  <c r="K7" i="2"/>
  <c r="H7" i="2"/>
  <c r="F7" i="2"/>
  <c r="Z3" i="2"/>
  <c r="Z4" i="2"/>
  <c r="Z5" i="2"/>
  <c r="Z6" i="2"/>
  <c r="Z9" i="2"/>
  <c r="Z10" i="2"/>
  <c r="Z11" i="2"/>
  <c r="Z12" i="2"/>
  <c r="Z13" i="2"/>
  <c r="Z14" i="2"/>
  <c r="Z15" i="2"/>
  <c r="Z16" i="2"/>
  <c r="Z18" i="2"/>
  <c r="Z19" i="2"/>
  <c r="Z20" i="2"/>
  <c r="Z2" i="2"/>
  <c r="W2" i="2"/>
  <c r="W3" i="2"/>
  <c r="W4" i="2"/>
  <c r="W5" i="2"/>
  <c r="W6" i="2"/>
  <c r="W9" i="2"/>
  <c r="W10" i="2"/>
  <c r="W11" i="2"/>
  <c r="W12" i="2"/>
  <c r="W13" i="2"/>
  <c r="W14" i="2"/>
  <c r="W15" i="2"/>
  <c r="W17" i="2"/>
  <c r="W18" i="2"/>
  <c r="W19" i="2"/>
  <c r="W20" i="2"/>
  <c r="W16" i="2"/>
  <c r="Q9" i="2"/>
  <c r="N9" i="2"/>
  <c r="K9" i="2"/>
  <c r="F9" i="2"/>
  <c r="H9" i="2"/>
  <c r="T9" i="2"/>
  <c r="T3" i="2"/>
  <c r="T4" i="2"/>
  <c r="T5" i="2"/>
  <c r="T6" i="2"/>
  <c r="U6" i="2" s="1"/>
  <c r="T10" i="2"/>
  <c r="T11" i="2"/>
  <c r="T12" i="2"/>
  <c r="T13" i="2"/>
  <c r="T14" i="2"/>
  <c r="T16" i="2"/>
  <c r="T15" i="2"/>
  <c r="T17" i="2"/>
  <c r="T18" i="2"/>
  <c r="T19" i="2"/>
  <c r="T20" i="2"/>
  <c r="T2" i="2"/>
  <c r="Q4" i="2"/>
  <c r="Q5" i="2"/>
  <c r="Q6" i="2"/>
  <c r="Q10" i="2"/>
  <c r="Q11" i="2"/>
  <c r="Q12" i="2"/>
  <c r="Q13" i="2"/>
  <c r="Q14" i="2"/>
  <c r="Q16" i="2"/>
  <c r="Q15" i="2"/>
  <c r="Q17" i="2"/>
  <c r="Q18" i="2"/>
  <c r="Q19" i="2"/>
  <c r="Q20" i="2"/>
  <c r="N4" i="2"/>
  <c r="N5" i="2"/>
  <c r="N6" i="2"/>
  <c r="N10" i="2"/>
  <c r="N11" i="2"/>
  <c r="N12" i="2"/>
  <c r="N13" i="2"/>
  <c r="N14" i="2"/>
  <c r="N16" i="2"/>
  <c r="N15" i="2"/>
  <c r="N17" i="2"/>
  <c r="N18" i="2"/>
  <c r="N19" i="2"/>
  <c r="N20" i="2"/>
  <c r="K4" i="2"/>
  <c r="K5" i="2"/>
  <c r="K6" i="2"/>
  <c r="K10" i="2"/>
  <c r="K11" i="2"/>
  <c r="K12" i="2"/>
  <c r="K13" i="2"/>
  <c r="K14" i="2"/>
  <c r="K16" i="2"/>
  <c r="K15" i="2"/>
  <c r="K17" i="2"/>
  <c r="K18" i="2"/>
  <c r="K19" i="2"/>
  <c r="K20" i="2"/>
  <c r="H4" i="2"/>
  <c r="H5" i="2"/>
  <c r="H6" i="2"/>
  <c r="H10" i="2"/>
  <c r="H11" i="2"/>
  <c r="H12" i="2"/>
  <c r="H13" i="2"/>
  <c r="H14" i="2"/>
  <c r="H16" i="2"/>
  <c r="H15" i="2"/>
  <c r="H17" i="2"/>
  <c r="H18" i="2"/>
  <c r="H19" i="2"/>
  <c r="H20" i="2"/>
  <c r="F4" i="2"/>
  <c r="F5" i="2"/>
  <c r="F6" i="2"/>
  <c r="F10" i="2"/>
  <c r="O10" i="2" s="1"/>
  <c r="F11" i="2"/>
  <c r="AA11" i="2" s="1"/>
  <c r="F12" i="2"/>
  <c r="AA12" i="2" s="1"/>
  <c r="F13" i="2"/>
  <c r="F14" i="2"/>
  <c r="F16" i="2"/>
  <c r="F15" i="2"/>
  <c r="R15" i="2" s="1"/>
  <c r="F17" i="2"/>
  <c r="R17" i="2" s="1"/>
  <c r="F18" i="2"/>
  <c r="F19" i="2"/>
  <c r="F20" i="2"/>
  <c r="AA20" i="2" s="1"/>
  <c r="Q3" i="2"/>
  <c r="N3" i="2"/>
  <c r="K3" i="2"/>
  <c r="H3" i="2"/>
  <c r="Q2" i="2"/>
  <c r="N2" i="2"/>
  <c r="K2" i="2"/>
  <c r="H2" i="2"/>
  <c r="F3" i="2"/>
  <c r="F2" i="2"/>
  <c r="K5" i="1"/>
  <c r="K6" i="1"/>
  <c r="K8" i="1"/>
  <c r="K10" i="1"/>
  <c r="N62" i="1" s="1"/>
  <c r="K11" i="1"/>
  <c r="N63" i="1" s="1"/>
  <c r="K12" i="1"/>
  <c r="K13" i="1"/>
  <c r="N45" i="1" s="1"/>
  <c r="K14" i="1"/>
  <c r="K15" i="1"/>
  <c r="K16" i="1"/>
  <c r="K17" i="1"/>
  <c r="N52" i="1" s="1"/>
  <c r="O52" i="1" s="1"/>
  <c r="K18" i="1"/>
  <c r="N23" i="1" s="1"/>
  <c r="K19" i="1"/>
  <c r="N19" i="1" s="1"/>
  <c r="M19" i="1"/>
  <c r="K20" i="1"/>
  <c r="N20" i="1" s="1"/>
  <c r="M20" i="1"/>
  <c r="K21" i="1"/>
  <c r="N21" i="1" s="1"/>
  <c r="M21" i="1"/>
  <c r="K22" i="1"/>
  <c r="N22" i="1" s="1"/>
  <c r="M22" i="1"/>
  <c r="K23" i="1"/>
  <c r="M23" i="1"/>
  <c r="K24" i="1"/>
  <c r="M24" i="1"/>
  <c r="N24" i="1"/>
  <c r="K25" i="1"/>
  <c r="N25" i="1" s="1"/>
  <c r="M25" i="1"/>
  <c r="K26" i="1"/>
  <c r="N26" i="1" s="1"/>
  <c r="M26" i="1"/>
  <c r="K27" i="1"/>
  <c r="N27" i="1" s="1"/>
  <c r="M27" i="1"/>
  <c r="K28" i="1"/>
  <c r="N28" i="1" s="1"/>
  <c r="O28" i="1" s="1"/>
  <c r="M28" i="1"/>
  <c r="K29" i="1"/>
  <c r="N29" i="1" s="1"/>
  <c r="O29" i="1" s="1"/>
  <c r="M29" i="1"/>
  <c r="K30" i="1"/>
  <c r="N30" i="1" s="1"/>
  <c r="O30" i="1" s="1"/>
  <c r="M30" i="1"/>
  <c r="K31" i="1"/>
  <c r="N31" i="1" s="1"/>
  <c r="M31" i="1"/>
  <c r="K32" i="1"/>
  <c r="N32" i="1" s="1"/>
  <c r="M32" i="1"/>
  <c r="K33" i="1"/>
  <c r="N33" i="1" s="1"/>
  <c r="M33" i="1"/>
  <c r="K34" i="1"/>
  <c r="M34" i="1"/>
  <c r="N34" i="1"/>
  <c r="O34" i="1" s="1"/>
  <c r="K35" i="1"/>
  <c r="N35" i="1" s="1"/>
  <c r="M35" i="1"/>
  <c r="K36" i="1"/>
  <c r="M36" i="1"/>
  <c r="N36" i="1"/>
  <c r="O36" i="1" s="1"/>
  <c r="K37" i="1"/>
  <c r="M37" i="1"/>
  <c r="N37" i="1"/>
  <c r="K38" i="1"/>
  <c r="N38" i="1" s="1"/>
  <c r="O38" i="1" s="1"/>
  <c r="M38" i="1"/>
  <c r="K39" i="1"/>
  <c r="N39" i="1" s="1"/>
  <c r="M39" i="1"/>
  <c r="K40" i="1"/>
  <c r="N40" i="1" s="1"/>
  <c r="M40" i="1"/>
  <c r="K41" i="1"/>
  <c r="N41" i="1" s="1"/>
  <c r="P12" i="1" s="1"/>
  <c r="M41" i="1"/>
  <c r="K42" i="1"/>
  <c r="N42" i="1" s="1"/>
  <c r="M42" i="1"/>
  <c r="K43" i="1"/>
  <c r="M43" i="1"/>
  <c r="N43" i="1"/>
  <c r="K44" i="1"/>
  <c r="M44" i="1"/>
  <c r="K45" i="1"/>
  <c r="M45" i="1"/>
  <c r="K46" i="1"/>
  <c r="N46" i="1" s="1"/>
  <c r="M46" i="1"/>
  <c r="K47" i="1"/>
  <c r="N47" i="1" s="1"/>
  <c r="M47" i="1"/>
  <c r="K48" i="1"/>
  <c r="N48" i="1" s="1"/>
  <c r="O48" i="1" s="1"/>
  <c r="M48" i="1"/>
  <c r="K49" i="1"/>
  <c r="N49" i="1" s="1"/>
  <c r="O49" i="1" s="1"/>
  <c r="M49" i="1"/>
  <c r="K50" i="1"/>
  <c r="N50" i="1" s="1"/>
  <c r="P15" i="1" s="1"/>
  <c r="M50" i="1"/>
  <c r="K51" i="1"/>
  <c r="N51" i="1" s="1"/>
  <c r="O51" i="1" s="1"/>
  <c r="M51" i="1"/>
  <c r="K52" i="1"/>
  <c r="M52" i="1"/>
  <c r="K53" i="1"/>
  <c r="N53" i="1" s="1"/>
  <c r="O53" i="1" s="1"/>
  <c r="M53" i="1"/>
  <c r="K54" i="1"/>
  <c r="M54" i="1"/>
  <c r="N54" i="1"/>
  <c r="K55" i="1"/>
  <c r="M55" i="1"/>
  <c r="N55" i="1"/>
  <c r="O55" i="1"/>
  <c r="K56" i="1"/>
  <c r="M56" i="1"/>
  <c r="N56" i="1"/>
  <c r="K57" i="1"/>
  <c r="N57" i="1" s="1"/>
  <c r="M57" i="1"/>
  <c r="K58" i="1"/>
  <c r="N58" i="1" s="1"/>
  <c r="M58" i="1"/>
  <c r="K59" i="1"/>
  <c r="N59" i="1" s="1"/>
  <c r="O59" i="1" s="1"/>
  <c r="M59" i="1"/>
  <c r="K60" i="1"/>
  <c r="N60" i="1" s="1"/>
  <c r="M60" i="1"/>
  <c r="K61" i="1"/>
  <c r="M61" i="1"/>
  <c r="N61" i="1"/>
  <c r="K62" i="1"/>
  <c r="M62" i="1"/>
  <c r="K63" i="1"/>
  <c r="M63" i="1"/>
  <c r="K64" i="1"/>
  <c r="N64" i="1" s="1"/>
  <c r="M64" i="1"/>
  <c r="K65" i="1"/>
  <c r="N65" i="1" s="1"/>
  <c r="M65" i="1"/>
  <c r="K66" i="1"/>
  <c r="N66" i="1" s="1"/>
  <c r="O66" i="1" s="1"/>
  <c r="M66" i="1"/>
  <c r="K67" i="1"/>
  <c r="N67" i="1" s="1"/>
  <c r="M67" i="1"/>
  <c r="X27" i="2" l="1"/>
  <c r="U26" i="2"/>
  <c r="I7" i="2"/>
  <c r="U27" i="2"/>
  <c r="R26" i="2"/>
  <c r="O25" i="2"/>
  <c r="L8" i="2"/>
  <c r="U28" i="2"/>
  <c r="R27" i="2"/>
  <c r="O7" i="2"/>
  <c r="O8" i="2"/>
  <c r="R28" i="2"/>
  <c r="L26" i="2"/>
  <c r="O19" i="2"/>
  <c r="I6" i="2"/>
  <c r="R7" i="2"/>
  <c r="I26" i="2"/>
  <c r="O23" i="2"/>
  <c r="I3" i="2"/>
  <c r="AA26" i="2"/>
  <c r="I5" i="2"/>
  <c r="AA13" i="2"/>
  <c r="X29" i="2"/>
  <c r="U21" i="2"/>
  <c r="X28" i="2"/>
  <c r="R25" i="2"/>
  <c r="R21" i="2"/>
  <c r="O29" i="2"/>
  <c r="O28" i="2"/>
  <c r="L29" i="2"/>
  <c r="AA25" i="2"/>
  <c r="L25" i="2"/>
  <c r="O21" i="2"/>
  <c r="I29" i="2"/>
  <c r="AA28" i="2"/>
  <c r="I28" i="2"/>
  <c r="O27" i="2"/>
  <c r="I25" i="2"/>
  <c r="AA21" i="2"/>
  <c r="L21" i="2"/>
  <c r="AA29" i="2"/>
  <c r="L27" i="2"/>
  <c r="U25" i="2"/>
  <c r="I21" i="2"/>
  <c r="R29" i="2"/>
  <c r="L28" i="2"/>
  <c r="X25" i="2"/>
  <c r="AA27" i="2"/>
  <c r="I27" i="2"/>
  <c r="X21" i="2"/>
  <c r="X18" i="2"/>
  <c r="L5" i="2"/>
  <c r="AA18" i="2"/>
  <c r="AA6" i="2"/>
  <c r="L3" i="2"/>
  <c r="I13" i="2"/>
  <c r="O6" i="2"/>
  <c r="L18" i="2"/>
  <c r="L10" i="2"/>
  <c r="R8" i="2"/>
  <c r="X8" i="2"/>
  <c r="AA8" i="2"/>
  <c r="I8" i="2"/>
  <c r="I17" i="2"/>
  <c r="U17" i="2"/>
  <c r="AA17" i="2"/>
  <c r="O17" i="2"/>
  <c r="I18" i="2"/>
  <c r="I10" i="2"/>
  <c r="O14" i="2"/>
  <c r="U19" i="2"/>
  <c r="U11" i="2"/>
  <c r="X11" i="2"/>
  <c r="L16" i="2"/>
  <c r="L4" i="2"/>
  <c r="U18" i="2"/>
  <c r="U10" i="2"/>
  <c r="X10" i="2"/>
  <c r="AA2" i="2"/>
  <c r="AA14" i="2"/>
  <c r="AA5" i="2"/>
  <c r="L13" i="2"/>
  <c r="AA19" i="2"/>
  <c r="L14" i="2"/>
  <c r="O5" i="2"/>
  <c r="I14" i="2"/>
  <c r="U4" i="2"/>
  <c r="X7" i="2"/>
  <c r="U8" i="2"/>
  <c r="O2" i="2"/>
  <c r="AA4" i="2"/>
  <c r="AA10" i="2"/>
  <c r="AA16" i="2"/>
  <c r="L7" i="2"/>
  <c r="U9" i="2"/>
  <c r="R20" i="2"/>
  <c r="O9" i="2"/>
  <c r="I4" i="2"/>
  <c r="O11" i="2"/>
  <c r="R6" i="2"/>
  <c r="U5" i="2"/>
  <c r="X17" i="2"/>
  <c r="X6" i="2"/>
  <c r="R12" i="2"/>
  <c r="R11" i="2"/>
  <c r="R10" i="2"/>
  <c r="O18" i="2"/>
  <c r="X20" i="2"/>
  <c r="L9" i="2"/>
  <c r="X19" i="2"/>
  <c r="O20" i="2"/>
  <c r="L12" i="2"/>
  <c r="R5" i="2"/>
  <c r="L19" i="2"/>
  <c r="L11" i="2"/>
  <c r="R16" i="2"/>
  <c r="R4" i="2"/>
  <c r="U3" i="2"/>
  <c r="R9" i="2"/>
  <c r="X14" i="2"/>
  <c r="X4" i="2"/>
  <c r="AA15" i="2"/>
  <c r="AA9" i="2"/>
  <c r="R19" i="2"/>
  <c r="O12" i="2"/>
  <c r="L20" i="2"/>
  <c r="O3" i="2"/>
  <c r="I20" i="2"/>
  <c r="I12" i="2"/>
  <c r="R14" i="2"/>
  <c r="U13" i="2"/>
  <c r="X13" i="2"/>
  <c r="X3" i="2"/>
  <c r="X9" i="2"/>
  <c r="R18" i="2"/>
  <c r="X5" i="2"/>
  <c r="R3" i="2"/>
  <c r="I19" i="2"/>
  <c r="I11" i="2"/>
  <c r="L17" i="2"/>
  <c r="L6" i="2"/>
  <c r="O16" i="2"/>
  <c r="O4" i="2"/>
  <c r="R13" i="2"/>
  <c r="U20" i="2"/>
  <c r="U12" i="2"/>
  <c r="I9" i="2"/>
  <c r="X16" i="2"/>
  <c r="X12" i="2"/>
  <c r="AA3" i="2"/>
  <c r="R2" i="2"/>
  <c r="U2" i="2"/>
  <c r="X2" i="2"/>
  <c r="I2" i="2"/>
  <c r="L2" i="2"/>
  <c r="I15" i="2"/>
  <c r="X15" i="2"/>
  <c r="L15" i="2"/>
  <c r="U15" i="2"/>
  <c r="O13" i="2"/>
  <c r="O15" i="2"/>
  <c r="U16" i="2"/>
  <c r="I16" i="2"/>
  <c r="U14" i="2"/>
  <c r="P17" i="1"/>
  <c r="O32" i="1"/>
  <c r="O27" i="1"/>
  <c r="O45" i="1"/>
  <c r="O31" i="1"/>
  <c r="P16" i="1"/>
  <c r="P11" i="1"/>
  <c r="P13" i="1"/>
  <c r="O61" i="1"/>
  <c r="O40" i="1"/>
  <c r="O43" i="1"/>
  <c r="O25" i="1"/>
  <c r="O57" i="1"/>
  <c r="O47" i="1"/>
  <c r="P14" i="1"/>
  <c r="O64" i="1"/>
  <c r="N44" i="1"/>
  <c r="P10" i="1" s="1"/>
  <c r="Q10" i="1" l="1"/>
  <c r="Q15" i="1"/>
  <c r="R15" i="1" s="1"/>
  <c r="Q12" i="1"/>
  <c r="R12" i="1" s="1"/>
  <c r="Q16" i="1"/>
  <c r="R16" i="1" s="1"/>
  <c r="Q14" i="1"/>
  <c r="R14" i="1" s="1"/>
  <c r="Q17" i="1"/>
  <c r="R17" i="1" s="1"/>
  <c r="Q13" i="1"/>
  <c r="R13" i="1" s="1"/>
  <c r="Q11" i="1"/>
  <c r="R11" i="1" s="1"/>
  <c r="Q19" i="1" l="1"/>
  <c r="Q20" i="1" s="1"/>
  <c r="R10" i="1"/>
</calcChain>
</file>

<file path=xl/sharedStrings.xml><?xml version="1.0" encoding="utf-8"?>
<sst xmlns="http://schemas.openxmlformats.org/spreadsheetml/2006/main" count="343" uniqueCount="142">
  <si>
    <t>Ore Input:Output Ratios</t>
  </si>
  <si>
    <t>Input</t>
  </si>
  <si>
    <t>Output</t>
  </si>
  <si>
    <t>Notes</t>
  </si>
  <si>
    <t>Vanilla Percentages</t>
  </si>
  <si>
    <t>Spawn Appearances</t>
  </si>
  <si>
    <t>Voxel</t>
  </si>
  <si>
    <t>Ore</t>
  </si>
  <si>
    <t>Mol.</t>
  </si>
  <si>
    <t>L or S?</t>
  </si>
  <si>
    <t>M.O.</t>
  </si>
  <si>
    <t>Cnt</t>
  </si>
  <si>
    <t>Spd</t>
  </si>
  <si>
    <t>Ingot</t>
  </si>
  <si>
    <t>Cnt*M.O.</t>
  </si>
  <si>
    <t>Pct</t>
  </si>
  <si>
    <t>VANILLA</t>
  </si>
  <si>
    <t>Stone_01</t>
  </si>
  <si>
    <t>Stone</t>
  </si>
  <si>
    <t>[x]</t>
  </si>
  <si>
    <t>Game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</si>
  <si>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Stone</t>
    </r>
  </si>
  <si>
    <t>x</t>
  </si>
  <si>
    <t>Stone_XX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</si>
  <si>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Icy Stone</t>
    </r>
  </si>
  <si>
    <t>n/a</t>
  </si>
  <si>
    <t>Scrap Iron</t>
  </si>
  <si>
    <t>Fe</t>
  </si>
  <si>
    <t>Iron</t>
  </si>
  <si>
    <t>Iron_01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</si>
  <si>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Icy Iron</t>
    </r>
  </si>
  <si>
    <t>Iron_02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</si>
  <si>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Dense Iron</t>
    </r>
  </si>
  <si>
    <t>Nickel</t>
  </si>
  <si>
    <t>Ni</t>
  </si>
  <si>
    <t>Cobalt</t>
  </si>
  <si>
    <t>Co</t>
  </si>
  <si>
    <t>Magnesium</t>
  </si>
  <si>
    <t>Mg</t>
  </si>
  <si>
    <t>Silicon</t>
  </si>
  <si>
    <t>Si</t>
  </si>
  <si>
    <t>Silver</t>
  </si>
  <si>
    <t>Ag</t>
  </si>
  <si>
    <t>Gold</t>
  </si>
  <si>
    <t>Au</t>
  </si>
  <si>
    <t>Platinum</t>
  </si>
  <si>
    <t>Pt</t>
  </si>
  <si>
    <t>Uranium</t>
  </si>
  <si>
    <t>U</t>
  </si>
  <si>
    <t>Ice</t>
  </si>
  <si>
    <t>H20</t>
  </si>
  <si>
    <t>OVERWRITES /
ADJUSTMENTS</t>
  </si>
  <si>
    <t>SUM:</t>
  </si>
  <si>
    <t>Icy Stone</t>
  </si>
  <si>
    <t>AVG:</t>
  </si>
  <si>
    <t>H2O</t>
  </si>
  <si>
    <t>Ice (ore)</t>
  </si>
  <si>
    <t>Icy Iron</t>
  </si>
  <si>
    <t>modded to have ice</t>
  </si>
  <si>
    <t>Dense Iron</t>
  </si>
  <si>
    <t>modded to produce 25% extra</t>
  </si>
  <si>
    <t>MODTASTIC</t>
  </si>
  <si>
    <t>Hapkeite</t>
  </si>
  <si>
    <t>Fe2Si</t>
  </si>
  <si>
    <t>Space</t>
  </si>
  <si>
    <t>Heazlewoodite</t>
  </si>
  <si>
    <t>Ni3S2</t>
  </si>
  <si>
    <t>Porphyry</t>
  </si>
  <si>
    <t>Land</t>
  </si>
  <si>
    <t>NOT really a specific rock type</t>
  </si>
  <si>
    <t>Dolomite</t>
  </si>
  <si>
    <t>CaMg(CO3)2</t>
  </si>
  <si>
    <t>Cattierite</t>
  </si>
  <si>
    <t>CoS2</t>
  </si>
  <si>
    <t>Niggliite</t>
  </si>
  <si>
    <t>PtSn</t>
  </si>
  <si>
    <t>tin</t>
  </si>
  <si>
    <t>Carnotite</t>
  </si>
  <si>
    <t>K2(UO2)2
(VO4)2·3H2O</t>
  </si>
  <si>
    <t>hard balance</t>
  </si>
  <si>
    <t>Glaucodot</t>
  </si>
  <si>
    <t>(Co,Fe)AsS</t>
  </si>
  <si>
    <t>Sinoite</t>
  </si>
  <si>
    <t>Si2N2O</t>
  </si>
  <si>
    <t>Pyrite</t>
  </si>
  <si>
    <t>FeS2</t>
  </si>
  <si>
    <t>Olivine</t>
  </si>
  <si>
    <t>(Mg, Fe)2SiO4</t>
  </si>
  <si>
    <t>Fe removed for balancing</t>
  </si>
  <si>
    <t>Cooperite</t>
  </si>
  <si>
    <t>(Pt,Pd,Ni)S</t>
  </si>
  <si>
    <t>Quartz</t>
  </si>
  <si>
    <t>SiO2</t>
  </si>
  <si>
    <t>Galena</t>
  </si>
  <si>
    <t>PbS</t>
  </si>
  <si>
    <t>actually Pb and S; trace Ag</t>
  </si>
  <si>
    <t>Chlorargyrite</t>
  </si>
  <si>
    <t>AgCl</t>
  </si>
  <si>
    <t>Cl weapons...</t>
  </si>
  <si>
    <t>Electrum</t>
  </si>
  <si>
    <t>Au(Ag)</t>
  </si>
  <si>
    <t>Sperrylite</t>
  </si>
  <si>
    <t>PtAs2</t>
  </si>
  <si>
    <t>Autunite</t>
  </si>
  <si>
    <t>Ca(UO2)2(PO4)2·10-12H2O</t>
  </si>
  <si>
    <t>Akimotoite</t>
  </si>
  <si>
    <t>(Mg,Fe)SiO3</t>
  </si>
  <si>
    <t>Wadsleyite</t>
  </si>
  <si>
    <t>Mg2SiO4</t>
  </si>
  <si>
    <t>Taenite</t>
  </si>
  <si>
    <t>γ-(Ni,Fe)</t>
  </si>
  <si>
    <t>Cohenite</t>
  </si>
  <si>
    <t>(Fe,Ni,Co)3C</t>
  </si>
  <si>
    <t>Kamacite</t>
  </si>
  <si>
    <t>α-(Fe,Ni); Fe0+0.9Ni0.1</t>
  </si>
  <si>
    <t>Uraniaurite</t>
  </si>
  <si>
    <t>Uau</t>
  </si>
  <si>
    <t>Petzite</t>
  </si>
  <si>
    <t>Stone (Basic)</t>
  </si>
  <si>
    <t>Quantity</t>
  </si>
  <si>
    <t>Speed</t>
  </si>
  <si>
    <t>Time / 1 kg</t>
  </si>
  <si>
    <t>/1kg</t>
  </si>
  <si>
    <t>Iron Vanilla</t>
  </si>
  <si>
    <t>Heazelwoodite</t>
  </si>
  <si>
    <t>kg/t</t>
  </si>
  <si>
    <t>Vox</t>
  </si>
  <si>
    <t>OUTDATED</t>
  </si>
  <si>
    <t>Types</t>
  </si>
  <si>
    <t>CM</t>
  </si>
  <si>
    <t>S (CM)</t>
  </si>
  <si>
    <t>NAME</t>
  </si>
  <si>
    <t>Min,PerUnit</t>
  </si>
  <si>
    <t>Min</t>
  </si>
  <si>
    <t>Max</t>
  </si>
  <si>
    <t>Min,Acqu</t>
  </si>
  <si>
    <t>Max,Acqu</t>
  </si>
  <si>
    <t>Max Also ?:</t>
  </si>
  <si>
    <t>Interpreted Tier</t>
  </si>
  <si>
    <t>Should be 300</t>
  </si>
  <si>
    <t>Bugs?</t>
  </si>
  <si>
    <t>Energy so 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</si>
</sst>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\ AM/PM"/>
    <numFmt numFmtId="165" formatCode="mm/dd/yy"/>
  </numFmts>
  <fonts count="19">
    <font>
      <sz val="10"/>
      <name val="Arial"/>
      <family val="2"/>
      <charset val="134"/>
    </font>
    <font>
      <sz val="6"/>
      <name val="Arial"/>
      <family val="2"/>
      <charset val="134"/>
    </font>
    <font>
      <sz val="8"/>
      <name val="Arial"/>
      <family val="2"/>
      <charset val="134"/>
    </font>
    <font>
      <sz val="18"/>
      <name val="Arial"/>
      <family val="2"/>
      <charset val="134"/>
    </font>
    <font>
      <b/>
      <sz val="10"/>
      <color indexed="23"/>
      <name val="Arial"/>
      <family val="2"/>
      <charset val="134"/>
    </font>
    <font>
      <sz val="10"/>
      <color indexed="17"/>
      <name val="Arial"/>
      <family val="2"/>
      <charset val="134"/>
    </font>
    <font>
      <sz val="7"/>
      <name val="Arial"/>
      <family val="2"/>
      <charset val="134"/>
    </font>
    <font>
      <b/>
      <sz val="7"/>
      <color indexed="23"/>
      <name val="Arial"/>
      <family val="2"/>
      <charset val="134"/>
    </font>
    <font>
      <sz val="7"/>
      <color indexed="17"/>
      <name val="Arial"/>
      <family val="2"/>
      <charset val="134"/>
    </font>
    <font>
      <sz val="12"/>
      <name val="Arial"/>
      <family val="2"/>
      <charset val="134"/>
    </font>
    <font>
      <sz val="8"/>
      <color indexed="10"/>
      <name val="Arial"/>
      <family val="2"/>
      <charset val="134"/>
    </font>
    <font>
      <b/>
      <sz val="8"/>
      <color indexed="10"/>
      <name val="Arial"/>
      <family val="2"/>
      <charset val="134"/>
    </font>
    <font>
      <b/>
      <sz val="10"/>
      <color indexed="19"/>
      <name val="Arial"/>
      <family val="2"/>
      <charset val="134"/>
    </font>
    <font>
      <sz val="10"/>
      <name val="Arial"/>
      <family val="2"/>
      <charset val="128"/>
    </font>
    <font>
      <b/>
      <sz val="12"/>
      <color indexed="14"/>
      <name val="Arial"/>
      <family val="2"/>
      <charset val="134"/>
    </font>
    <font>
      <sz val="10"/>
      <color rgb="FFFF0000"/>
      <name val="Arial"/>
      <family val="2"/>
      <charset val="134"/>
    </font>
    <font>
      <sz val="72"/>
      <color rgb="FFFF0000"/>
      <name val="Arial"/>
      <family val="2"/>
      <charset val="134"/>
    </font>
    <font>
      <sz val="10"/>
      <color rgb="FF00B050"/>
      <name val="Arial"/>
      <family val="2"/>
      <charset val="134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10" fontId="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quotePrefix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0" xfId="0" quotePrefix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0" fontId="14" fillId="0" borderId="0" xfId="0" applyNumberFormat="1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669933"/>
      <rgbColor rgb="00800080"/>
      <rgbColor rgb="00008080"/>
      <rgbColor rgb="00C0C0C0"/>
      <rgbColor rgb="009966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1C3D-5A83-4A9D-8EE5-5F7EF17A549A}">
  <dimension ref="A1:I11"/>
  <sheetViews>
    <sheetView tabSelected="1" workbookViewId="0">
      <selection activeCell="A13" sqref="A13"/>
    </sheetView>
  </sheetViews>
  <sheetFormatPr defaultColWidth="14.42578125" defaultRowHeight="21.75" customHeight="1"/>
  <cols>
    <col min="1" max="1" width="31.85546875" customWidth="1"/>
  </cols>
  <sheetData>
    <row r="1" spans="1:9" ht="21.75" customHeight="1">
      <c r="A1" t="s">
        <v>131</v>
      </c>
      <c r="B1" t="s">
        <v>132</v>
      </c>
      <c r="C1" t="s">
        <v>140</v>
      </c>
      <c r="D1" t="s">
        <v>133</v>
      </c>
      <c r="E1" t="s">
        <v>134</v>
      </c>
      <c r="F1" t="s">
        <v>137</v>
      </c>
      <c r="G1" t="s">
        <v>135</v>
      </c>
      <c r="H1" t="s">
        <v>136</v>
      </c>
      <c r="I1" t="s">
        <v>138</v>
      </c>
    </row>
    <row r="2" spans="1:9" ht="21.75" customHeight="1">
      <c r="A2" t="s">
        <v>18</v>
      </c>
      <c r="B2">
        <v>10</v>
      </c>
      <c r="G2" s="62">
        <v>100</v>
      </c>
      <c r="H2" s="62">
        <v>500</v>
      </c>
      <c r="I2">
        <v>0</v>
      </c>
    </row>
    <row r="3" spans="1:9" ht="21.75" customHeight="1">
      <c r="A3" t="s">
        <v>27</v>
      </c>
      <c r="B3">
        <v>100</v>
      </c>
      <c r="D3">
        <v>1000</v>
      </c>
      <c r="E3">
        <v>20000</v>
      </c>
      <c r="F3" s="63">
        <v>10000</v>
      </c>
      <c r="G3" s="62"/>
      <c r="H3" s="62"/>
      <c r="I3">
        <v>1</v>
      </c>
    </row>
    <row r="4" spans="1:9" ht="21.75" customHeight="1">
      <c r="A4" t="s">
        <v>34</v>
      </c>
      <c r="B4">
        <v>100</v>
      </c>
      <c r="D4">
        <v>1000</v>
      </c>
      <c r="E4">
        <v>20000</v>
      </c>
      <c r="F4" s="63">
        <v>10000</v>
      </c>
      <c r="G4" s="62"/>
      <c r="H4" s="62"/>
      <c r="I4">
        <v>1</v>
      </c>
    </row>
    <row r="5" spans="1:9" ht="21.75" customHeight="1">
      <c r="A5" t="s">
        <v>36</v>
      </c>
      <c r="B5">
        <v>300</v>
      </c>
      <c r="D5">
        <v>1000</v>
      </c>
      <c r="E5">
        <v>9000</v>
      </c>
      <c r="G5" s="62"/>
      <c r="H5" s="62"/>
      <c r="I5">
        <v>3</v>
      </c>
    </row>
    <row r="6" spans="1:9" ht="21.75" customHeight="1">
      <c r="A6" t="s">
        <v>38</v>
      </c>
      <c r="B6" s="64">
        <v>200</v>
      </c>
      <c r="C6" s="64" t="s">
        <v>139</v>
      </c>
      <c r="D6">
        <v>1000</v>
      </c>
      <c r="E6">
        <v>9000</v>
      </c>
      <c r="G6" s="62"/>
      <c r="H6" s="62"/>
      <c r="I6">
        <v>3</v>
      </c>
    </row>
    <row r="7" spans="1:9" ht="21.75" customHeight="1">
      <c r="A7" t="s">
        <v>40</v>
      </c>
      <c r="B7">
        <v>100</v>
      </c>
      <c r="D7">
        <v>1000</v>
      </c>
      <c r="E7">
        <v>20000</v>
      </c>
      <c r="F7" s="63">
        <v>10000</v>
      </c>
      <c r="G7" s="62"/>
      <c r="H7" s="62"/>
      <c r="I7">
        <v>1</v>
      </c>
    </row>
    <row r="8" spans="1:9" ht="21.75" customHeight="1">
      <c r="A8" t="s">
        <v>44</v>
      </c>
      <c r="B8">
        <v>200</v>
      </c>
      <c r="D8">
        <v>1500</v>
      </c>
      <c r="E8">
        <v>15000</v>
      </c>
      <c r="G8" s="62"/>
      <c r="H8" s="62"/>
      <c r="I8">
        <v>2</v>
      </c>
    </row>
    <row r="9" spans="1:9" ht="21.75" customHeight="1">
      <c r="A9" t="s">
        <v>42</v>
      </c>
      <c r="B9">
        <v>200</v>
      </c>
      <c r="D9">
        <v>1500</v>
      </c>
      <c r="E9">
        <v>15000</v>
      </c>
      <c r="G9" s="62"/>
      <c r="H9" s="62"/>
      <c r="I9">
        <v>2</v>
      </c>
    </row>
    <row r="10" spans="1:9" ht="21.75" customHeight="1">
      <c r="A10" t="s">
        <v>46</v>
      </c>
      <c r="B10">
        <v>400</v>
      </c>
      <c r="D10">
        <v>100</v>
      </c>
      <c r="E10">
        <v>1000</v>
      </c>
      <c r="G10" s="62"/>
      <c r="H10" s="62"/>
      <c r="I10">
        <v>4</v>
      </c>
    </row>
    <row r="11" spans="1:9" ht="21.75" customHeight="1">
      <c r="A11" t="s">
        <v>48</v>
      </c>
      <c r="B11" s="64">
        <v>500</v>
      </c>
      <c r="C11" s="64" t="s">
        <v>141</v>
      </c>
      <c r="D11">
        <v>100</v>
      </c>
      <c r="E11">
        <v>1000</v>
      </c>
      <c r="G11" s="62"/>
      <c r="H11" s="62"/>
      <c r="I11">
        <v>4</v>
      </c>
    </row>
  </sheetData>
  <mergeCells count="2">
    <mergeCell ref="G2:G11"/>
    <mergeCell ref="H2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workbookViewId="0">
      <pane ySplit="1" topLeftCell="A2" activePane="bottomLeft" state="frozen"/>
      <selection pane="bottomLeft" activeCell="F11" sqref="F11"/>
    </sheetView>
  </sheetViews>
  <sheetFormatPr defaultRowHeight="29.25" customHeight="1"/>
  <cols>
    <col min="1" max="1" width="13.140625" style="23" bestFit="1" customWidth="1"/>
    <col min="2" max="2" width="6.85546875" style="31" bestFit="1" customWidth="1"/>
    <col min="3" max="3" width="4.28515625" style="23" bestFit="1" customWidth="1"/>
    <col min="4" max="4" width="8" style="23" bestFit="1" customWidth="1"/>
    <col min="5" max="5" width="6.28515625" style="23" bestFit="1" customWidth="1"/>
    <col min="6" max="6" width="10.28515625" style="23" bestFit="1" customWidth="1"/>
    <col min="7" max="7" width="5.85546875" style="23" bestFit="1" customWidth="1"/>
    <col min="8" max="8" width="6" style="23" bestFit="1" customWidth="1"/>
    <col min="9" max="9" width="7" style="23" bestFit="1" customWidth="1"/>
    <col min="10" max="11" width="6" style="23" bestFit="1" customWidth="1"/>
    <col min="12" max="12" width="12" style="23" bestFit="1" customWidth="1"/>
    <col min="13" max="13" width="6.140625" style="23" bestFit="1" customWidth="1"/>
    <col min="14" max="14" width="7" style="23" bestFit="1" customWidth="1"/>
    <col min="15" max="15" width="12" style="23" bestFit="1" customWidth="1"/>
    <col min="16" max="16" width="6.5703125" style="23" bestFit="1" customWidth="1"/>
    <col min="17" max="17" width="6" style="23" bestFit="1" customWidth="1"/>
    <col min="18" max="18" width="12" style="23" bestFit="1" customWidth="1"/>
    <col min="19" max="20" width="5" style="23" bestFit="1" customWidth="1"/>
    <col min="21" max="21" width="12" style="23" bestFit="1" customWidth="1"/>
    <col min="22" max="22" width="10.5703125" style="23" customWidth="1"/>
    <col min="23" max="23" width="6" style="23" bestFit="1" customWidth="1"/>
    <col min="24" max="24" width="12" style="23" bestFit="1" customWidth="1"/>
    <col min="25" max="25" width="6.28515625" style="23" bestFit="1" customWidth="1"/>
    <col min="26" max="26" width="4.5703125" style="23" bestFit="1" customWidth="1"/>
    <col min="27" max="27" width="11" style="23" bestFit="1" customWidth="1"/>
    <col min="28" max="257" width="13.42578125" style="23" customWidth="1"/>
    <col min="258" max="16384" width="9.140625" style="23"/>
  </cols>
  <sheetData>
    <row r="1" spans="1:27" ht="29.25" customHeight="1">
      <c r="A1" s="32" t="s">
        <v>7</v>
      </c>
      <c r="B1" s="32" t="s">
        <v>128</v>
      </c>
      <c r="C1" s="32" t="s">
        <v>126</v>
      </c>
      <c r="D1" s="32" t="s">
        <v>119</v>
      </c>
      <c r="E1" s="32" t="s">
        <v>120</v>
      </c>
      <c r="F1" s="32" t="s">
        <v>121</v>
      </c>
      <c r="G1" s="32" t="s">
        <v>18</v>
      </c>
      <c r="H1" s="33" t="s">
        <v>122</v>
      </c>
      <c r="I1" s="33" t="s">
        <v>125</v>
      </c>
      <c r="J1" s="34" t="s">
        <v>28</v>
      </c>
      <c r="K1" s="35" t="s">
        <v>122</v>
      </c>
      <c r="L1" s="35" t="s">
        <v>125</v>
      </c>
      <c r="M1" s="34" t="s">
        <v>33</v>
      </c>
      <c r="N1" s="35" t="s">
        <v>122</v>
      </c>
      <c r="O1" s="35" t="s">
        <v>125</v>
      </c>
      <c r="P1" s="34" t="s">
        <v>39</v>
      </c>
      <c r="Q1" s="35" t="s">
        <v>122</v>
      </c>
      <c r="R1" s="35" t="s">
        <v>125</v>
      </c>
      <c r="S1" s="32" t="s">
        <v>49</v>
      </c>
      <c r="T1" s="33" t="s">
        <v>122</v>
      </c>
      <c r="U1" s="33" t="s">
        <v>125</v>
      </c>
      <c r="V1" s="32" t="s">
        <v>37</v>
      </c>
      <c r="W1" s="33" t="s">
        <v>122</v>
      </c>
      <c r="X1" s="32" t="s">
        <v>125</v>
      </c>
      <c r="Y1" s="32" t="s">
        <v>35</v>
      </c>
      <c r="Z1" s="33" t="s">
        <v>122</v>
      </c>
      <c r="AA1" s="32" t="s">
        <v>125</v>
      </c>
    </row>
    <row r="2" spans="1:27" ht="29.25" customHeight="1">
      <c r="A2" s="24" t="s">
        <v>18</v>
      </c>
      <c r="B2" s="24" t="s">
        <v>130</v>
      </c>
      <c r="C2" s="24">
        <v>5</v>
      </c>
      <c r="D2" s="24">
        <v>10000</v>
      </c>
      <c r="E2" s="24">
        <v>25</v>
      </c>
      <c r="F2" s="24">
        <f>E2/D2</f>
        <v>2.5000000000000001E-3</v>
      </c>
      <c r="G2" s="24">
        <v>270</v>
      </c>
      <c r="H2" s="24">
        <f>G2/D2</f>
        <v>2.7E-2</v>
      </c>
      <c r="I2" s="24">
        <f>H2/F2</f>
        <v>10.799999999999999</v>
      </c>
      <c r="J2" s="28">
        <v>540</v>
      </c>
      <c r="K2" s="28">
        <f>J2/D2</f>
        <v>5.3999999999999999E-2</v>
      </c>
      <c r="L2" s="28">
        <f>K2/F2</f>
        <v>21.599999999999998</v>
      </c>
      <c r="M2" s="29">
        <v>46</v>
      </c>
      <c r="N2" s="30">
        <f>M2/D2</f>
        <v>4.5999999999999999E-3</v>
      </c>
      <c r="O2" s="28">
        <f>N2/F2</f>
        <v>1.8399999999999999</v>
      </c>
      <c r="P2" s="29">
        <v>70</v>
      </c>
      <c r="Q2" s="30">
        <f>P2/D2</f>
        <v>7.0000000000000001E-3</v>
      </c>
      <c r="R2" s="28">
        <f>Q2/F2</f>
        <v>2.8</v>
      </c>
      <c r="S2" s="26"/>
      <c r="T2" s="26">
        <f>S2/D2</f>
        <v>0</v>
      </c>
      <c r="U2" s="26">
        <f>T2/F2</f>
        <v>0</v>
      </c>
      <c r="V2" s="26"/>
      <c r="W2" s="26">
        <f t="shared" ref="W2:W14" si="0">V2/D2</f>
        <v>0</v>
      </c>
      <c r="X2" s="26">
        <f t="shared" ref="X2:X14" si="1">W2/F2</f>
        <v>0</v>
      </c>
      <c r="Y2" s="26"/>
      <c r="Z2" s="26">
        <f>Y2/D2</f>
        <v>0</v>
      </c>
      <c r="AA2" s="26">
        <f>Z2/F2</f>
        <v>0</v>
      </c>
    </row>
    <row r="3" spans="1:27" ht="29.25" customHeight="1">
      <c r="A3" s="24" t="s">
        <v>118</v>
      </c>
      <c r="B3" s="24" t="s">
        <v>130</v>
      </c>
      <c r="C3" s="24">
        <v>5</v>
      </c>
      <c r="D3" s="24">
        <v>500</v>
      </c>
      <c r="E3" s="24">
        <v>2</v>
      </c>
      <c r="F3" s="24">
        <f>E3/D3</f>
        <v>4.0000000000000001E-3</v>
      </c>
      <c r="G3" s="24">
        <v>7</v>
      </c>
      <c r="H3" s="24">
        <f>G3/D3</f>
        <v>1.4E-2</v>
      </c>
      <c r="I3" s="24">
        <f t="shared" ref="I3:I20" si="2">H3/F3</f>
        <v>3.5</v>
      </c>
      <c r="J3" s="28">
        <v>15</v>
      </c>
      <c r="K3" s="28">
        <f>J3/D3</f>
        <v>0.03</v>
      </c>
      <c r="L3" s="28">
        <f t="shared" ref="L3:L20" si="3">K3/F3</f>
        <v>7.5</v>
      </c>
      <c r="M3" s="29">
        <v>1.2</v>
      </c>
      <c r="N3" s="30">
        <f>M3/D3</f>
        <v>2.3999999999999998E-3</v>
      </c>
      <c r="O3" s="28">
        <f t="shared" ref="O3:O20" si="4">N3/F3</f>
        <v>0.6</v>
      </c>
      <c r="P3" s="29">
        <v>2</v>
      </c>
      <c r="Q3" s="30">
        <f>P3/D3</f>
        <v>4.0000000000000001E-3</v>
      </c>
      <c r="R3" s="28">
        <f t="shared" ref="R3:R20" si="5">Q3/F3</f>
        <v>1</v>
      </c>
      <c r="S3" s="26"/>
      <c r="T3" s="26">
        <f t="shared" ref="T3:T20" si="6">S3/D3</f>
        <v>0</v>
      </c>
      <c r="U3" s="26">
        <f t="shared" ref="U3:U20" si="7">T3/F3</f>
        <v>0</v>
      </c>
      <c r="V3" s="26"/>
      <c r="W3" s="26">
        <f t="shared" si="0"/>
        <v>0</v>
      </c>
      <c r="X3" s="26">
        <f t="shared" si="1"/>
        <v>0</v>
      </c>
      <c r="Y3" s="26"/>
      <c r="Z3" s="26">
        <f t="shared" ref="Z3:Z20" si="8">Y3/D3</f>
        <v>0</v>
      </c>
      <c r="AA3" s="26">
        <f t="shared" ref="AA3:AA20" si="9">Z3/F3</f>
        <v>0</v>
      </c>
    </row>
    <row r="4" spans="1:27" ht="29.25" customHeight="1">
      <c r="A4" s="25" t="s">
        <v>123</v>
      </c>
      <c r="B4" s="25" t="s">
        <v>129</v>
      </c>
      <c r="C4" s="25">
        <v>5</v>
      </c>
      <c r="D4" s="25">
        <v>1</v>
      </c>
      <c r="E4" s="25">
        <v>0.05</v>
      </c>
      <c r="F4" s="25">
        <f t="shared" ref="F4:F30" si="10">E4/D4</f>
        <v>0.05</v>
      </c>
      <c r="G4" s="26"/>
      <c r="H4" s="26">
        <f t="shared" ref="H4:H20" si="11">G4/D4</f>
        <v>0</v>
      </c>
      <c r="I4" s="26">
        <f t="shared" si="2"/>
        <v>0</v>
      </c>
      <c r="J4" s="25">
        <v>0.7</v>
      </c>
      <c r="K4" s="25">
        <f t="shared" ref="K4:K20" si="12">J4/D4</f>
        <v>0.7</v>
      </c>
      <c r="L4" s="25">
        <f t="shared" si="3"/>
        <v>13.999999999999998</v>
      </c>
      <c r="M4" s="26"/>
      <c r="N4" s="26">
        <f t="shared" ref="N4:N20" si="13">M4/D4</f>
        <v>0</v>
      </c>
      <c r="O4" s="26">
        <f t="shared" si="4"/>
        <v>0</v>
      </c>
      <c r="P4" s="26"/>
      <c r="Q4" s="26">
        <f t="shared" ref="Q4:Q20" si="14">P4/D4</f>
        <v>0</v>
      </c>
      <c r="R4" s="26">
        <f t="shared" si="5"/>
        <v>0</v>
      </c>
      <c r="S4" s="26"/>
      <c r="T4" s="26">
        <f t="shared" si="6"/>
        <v>0</v>
      </c>
      <c r="U4" s="26">
        <f t="shared" si="7"/>
        <v>0</v>
      </c>
      <c r="V4" s="26"/>
      <c r="W4" s="26">
        <f t="shared" si="0"/>
        <v>0</v>
      </c>
      <c r="X4" s="26">
        <f t="shared" si="1"/>
        <v>0</v>
      </c>
      <c r="Y4" s="26"/>
      <c r="Z4" s="26">
        <f t="shared" si="8"/>
        <v>0</v>
      </c>
      <c r="AA4" s="26">
        <f t="shared" si="9"/>
        <v>0</v>
      </c>
    </row>
    <row r="5" spans="1:27" ht="29.25" customHeight="1">
      <c r="A5" s="25" t="s">
        <v>33</v>
      </c>
      <c r="B5" s="25" t="s">
        <v>129</v>
      </c>
      <c r="C5" s="25">
        <v>3</v>
      </c>
      <c r="D5" s="25">
        <v>1</v>
      </c>
      <c r="E5" s="25">
        <v>2</v>
      </c>
      <c r="F5" s="25">
        <f t="shared" si="10"/>
        <v>2</v>
      </c>
      <c r="G5" s="26"/>
      <c r="H5" s="26">
        <f t="shared" si="11"/>
        <v>0</v>
      </c>
      <c r="I5" s="26">
        <f t="shared" si="2"/>
        <v>0</v>
      </c>
      <c r="J5" s="26"/>
      <c r="K5" s="26">
        <f t="shared" si="12"/>
        <v>0</v>
      </c>
      <c r="L5" s="26">
        <f t="shared" si="3"/>
        <v>0</v>
      </c>
      <c r="M5" s="25">
        <v>0.4</v>
      </c>
      <c r="N5" s="25">
        <f t="shared" si="13"/>
        <v>0.4</v>
      </c>
      <c r="O5" s="25">
        <f t="shared" si="4"/>
        <v>0.2</v>
      </c>
      <c r="P5" s="26"/>
      <c r="Q5" s="26">
        <f t="shared" si="14"/>
        <v>0</v>
      </c>
      <c r="R5" s="26">
        <f t="shared" si="5"/>
        <v>0</v>
      </c>
      <c r="S5" s="26"/>
      <c r="T5" s="26">
        <f t="shared" si="6"/>
        <v>0</v>
      </c>
      <c r="U5" s="26">
        <f t="shared" si="7"/>
        <v>0</v>
      </c>
      <c r="V5" s="26"/>
      <c r="W5" s="26">
        <f t="shared" si="0"/>
        <v>0</v>
      </c>
      <c r="X5" s="26">
        <f t="shared" si="1"/>
        <v>0</v>
      </c>
      <c r="Y5" s="26"/>
      <c r="Z5" s="26">
        <f t="shared" si="8"/>
        <v>0</v>
      </c>
      <c r="AA5" s="26">
        <f t="shared" si="9"/>
        <v>0</v>
      </c>
    </row>
    <row r="6" spans="1:27" ht="29.25" customHeight="1">
      <c r="A6" s="25" t="s">
        <v>39</v>
      </c>
      <c r="B6" s="25" t="s">
        <v>130</v>
      </c>
      <c r="C6" s="25">
        <v>3</v>
      </c>
      <c r="D6" s="25">
        <v>1</v>
      </c>
      <c r="E6" s="25">
        <v>0.6</v>
      </c>
      <c r="F6" s="25">
        <f t="shared" si="10"/>
        <v>0.6</v>
      </c>
      <c r="G6" s="26"/>
      <c r="H6" s="26">
        <f t="shared" si="11"/>
        <v>0</v>
      </c>
      <c r="I6" s="26">
        <f t="shared" si="2"/>
        <v>0</v>
      </c>
      <c r="J6" s="26"/>
      <c r="K6" s="26">
        <f t="shared" si="12"/>
        <v>0</v>
      </c>
      <c r="L6" s="26">
        <f t="shared" si="3"/>
        <v>0</v>
      </c>
      <c r="M6" s="26"/>
      <c r="N6" s="26">
        <f t="shared" si="13"/>
        <v>0</v>
      </c>
      <c r="O6" s="26">
        <f t="shared" si="4"/>
        <v>0</v>
      </c>
      <c r="P6" s="25">
        <v>0.7</v>
      </c>
      <c r="Q6" s="25">
        <f t="shared" si="14"/>
        <v>0.7</v>
      </c>
      <c r="R6" s="25">
        <f t="shared" si="5"/>
        <v>1.1666666666666667</v>
      </c>
      <c r="S6" s="26"/>
      <c r="T6" s="26">
        <f t="shared" si="6"/>
        <v>0</v>
      </c>
      <c r="U6" s="26">
        <f t="shared" si="7"/>
        <v>0</v>
      </c>
      <c r="V6" s="26"/>
      <c r="W6" s="26">
        <f t="shared" si="0"/>
        <v>0</v>
      </c>
      <c r="X6" s="26">
        <f t="shared" si="1"/>
        <v>0</v>
      </c>
      <c r="Y6" s="26"/>
      <c r="Z6" s="26">
        <f t="shared" si="8"/>
        <v>0</v>
      </c>
      <c r="AA6" s="26">
        <f t="shared" si="9"/>
        <v>0</v>
      </c>
    </row>
    <row r="7" spans="1:27" ht="29.25" customHeight="1">
      <c r="A7" s="25" t="s">
        <v>49</v>
      </c>
      <c r="B7" s="25" t="s">
        <v>130</v>
      </c>
      <c r="C7" s="25">
        <v>5</v>
      </c>
      <c r="D7" s="25">
        <v>1</v>
      </c>
      <c r="E7" s="25">
        <v>0.1</v>
      </c>
      <c r="F7" s="25">
        <f>E7/D7</f>
        <v>0.1</v>
      </c>
      <c r="G7" s="26"/>
      <c r="H7" s="26">
        <f>G7/D7</f>
        <v>0</v>
      </c>
      <c r="I7" s="26">
        <f>H7/F7</f>
        <v>0</v>
      </c>
      <c r="J7" s="26"/>
      <c r="K7" s="26">
        <f>J7/D7</f>
        <v>0</v>
      </c>
      <c r="L7" s="26">
        <f>K7/F7</f>
        <v>0</v>
      </c>
      <c r="M7" s="26"/>
      <c r="N7" s="26">
        <f>M7/D7</f>
        <v>0</v>
      </c>
      <c r="O7" s="26">
        <f>N7/F7</f>
        <v>0</v>
      </c>
      <c r="P7" s="26"/>
      <c r="Q7" s="26">
        <f t="shared" ref="Q7" si="15">P7/D7</f>
        <v>0</v>
      </c>
      <c r="R7" s="26">
        <f>Q7/F7</f>
        <v>0</v>
      </c>
      <c r="S7" s="25">
        <v>0.9</v>
      </c>
      <c r="T7" s="25">
        <f>S7/D7</f>
        <v>0.9</v>
      </c>
      <c r="U7" s="25">
        <f>T7/F7</f>
        <v>9</v>
      </c>
      <c r="V7" s="26"/>
      <c r="W7" s="26">
        <f>V7/D7</f>
        <v>0</v>
      </c>
      <c r="X7" s="26">
        <f>W7/F7</f>
        <v>0</v>
      </c>
      <c r="Y7" s="26"/>
      <c r="Z7" s="26">
        <f>Y7/D7</f>
        <v>0</v>
      </c>
      <c r="AA7" s="26">
        <f>Z7/F7</f>
        <v>0</v>
      </c>
    </row>
    <row r="8" spans="1:27" ht="29.25" customHeight="1">
      <c r="A8" s="25" t="s">
        <v>37</v>
      </c>
      <c r="B8" s="25" t="s">
        <v>130</v>
      </c>
      <c r="C8" s="25">
        <v>3</v>
      </c>
      <c r="D8" s="25">
        <v>1</v>
      </c>
      <c r="E8" s="25">
        <v>0.5</v>
      </c>
      <c r="F8" s="25">
        <f>E8/D8</f>
        <v>0.5</v>
      </c>
      <c r="G8" s="26"/>
      <c r="H8" s="26">
        <f>G8/D8</f>
        <v>0</v>
      </c>
      <c r="I8" s="26">
        <f>H8/F8</f>
        <v>0</v>
      </c>
      <c r="J8" s="26"/>
      <c r="K8" s="26">
        <f>J8/D8</f>
        <v>0</v>
      </c>
      <c r="L8" s="26">
        <f>K8/F8</f>
        <v>0</v>
      </c>
      <c r="M8" s="26"/>
      <c r="N8" s="26">
        <f>M8/D8</f>
        <v>0</v>
      </c>
      <c r="O8" s="26">
        <f>N8/F8</f>
        <v>0</v>
      </c>
      <c r="P8" s="26"/>
      <c r="Q8" s="26">
        <f t="shared" ref="Q8" si="16">P8/D8</f>
        <v>0</v>
      </c>
      <c r="R8" s="26">
        <f>Q8/F8</f>
        <v>0</v>
      </c>
      <c r="S8" s="26"/>
      <c r="T8" s="26">
        <f>S8/D8</f>
        <v>0</v>
      </c>
      <c r="U8" s="26">
        <f>T8/F8</f>
        <v>0</v>
      </c>
      <c r="V8" s="25">
        <v>7.0000000000000001E-3</v>
      </c>
      <c r="W8" s="25">
        <f>V8/D8</f>
        <v>7.0000000000000001E-3</v>
      </c>
      <c r="X8" s="25">
        <f>W8/F8</f>
        <v>1.4E-2</v>
      </c>
      <c r="Y8" s="26"/>
      <c r="Z8" s="26">
        <f>Y8/D8</f>
        <v>0</v>
      </c>
      <c r="AA8" s="26">
        <f>Z8/F8</f>
        <v>0</v>
      </c>
    </row>
    <row r="9" spans="1:27" ht="29.25" customHeight="1">
      <c r="A9" s="25" t="s">
        <v>35</v>
      </c>
      <c r="B9" s="25" t="s">
        <v>129</v>
      </c>
      <c r="C9" s="25">
        <v>3</v>
      </c>
      <c r="D9" s="25">
        <v>1</v>
      </c>
      <c r="E9" s="25">
        <v>3</v>
      </c>
      <c r="F9" s="25">
        <f>E9/D9</f>
        <v>3</v>
      </c>
      <c r="G9" s="26"/>
      <c r="H9" s="26">
        <f>G9/D9</f>
        <v>0</v>
      </c>
      <c r="I9" s="26">
        <f>H9/F9</f>
        <v>0</v>
      </c>
      <c r="J9" s="26"/>
      <c r="K9" s="26">
        <f>J9/D9</f>
        <v>0</v>
      </c>
      <c r="L9" s="26">
        <f>K9/F9</f>
        <v>0</v>
      </c>
      <c r="M9" s="26"/>
      <c r="N9" s="26">
        <f>M9/D9</f>
        <v>0</v>
      </c>
      <c r="O9" s="26">
        <f>N9/F9</f>
        <v>0</v>
      </c>
      <c r="P9" s="26"/>
      <c r="Q9" s="26">
        <f t="shared" ref="Q9" si="17">P9/D9</f>
        <v>0</v>
      </c>
      <c r="R9" s="26">
        <f>Q9/F9</f>
        <v>0</v>
      </c>
      <c r="S9" s="26"/>
      <c r="T9" s="26">
        <f>S9/D9</f>
        <v>0</v>
      </c>
      <c r="U9" s="26">
        <f>T9/F9</f>
        <v>0</v>
      </c>
      <c r="V9" s="26"/>
      <c r="W9" s="26">
        <f>V9/D9</f>
        <v>0</v>
      </c>
      <c r="X9" s="26">
        <f>W9/F9</f>
        <v>0</v>
      </c>
      <c r="Y9" s="25">
        <v>0.3</v>
      </c>
      <c r="Z9" s="25">
        <f>Y9/D9</f>
        <v>0.3</v>
      </c>
      <c r="AA9" s="25">
        <f>Z9/F9</f>
        <v>9.9999999999999992E-2</v>
      </c>
    </row>
    <row r="10" spans="1:27" ht="29.25" customHeight="1">
      <c r="A10" s="27" t="s">
        <v>57</v>
      </c>
      <c r="B10" s="27" t="s">
        <v>129</v>
      </c>
      <c r="C10" s="27">
        <v>5</v>
      </c>
      <c r="D10" s="27">
        <v>1</v>
      </c>
      <c r="E10" s="27">
        <v>7.0000000000000007E-2</v>
      </c>
      <c r="F10" s="27">
        <f t="shared" si="10"/>
        <v>7.0000000000000007E-2</v>
      </c>
      <c r="G10" s="26"/>
      <c r="H10" s="26">
        <f t="shared" si="11"/>
        <v>0</v>
      </c>
      <c r="I10" s="26">
        <f t="shared" si="2"/>
        <v>0</v>
      </c>
      <c r="J10" s="27">
        <v>0.4</v>
      </c>
      <c r="K10" s="27">
        <f t="shared" si="12"/>
        <v>0.4</v>
      </c>
      <c r="L10" s="27">
        <f t="shared" si="3"/>
        <v>5.7142857142857144</v>
      </c>
      <c r="M10" s="26"/>
      <c r="N10" s="26">
        <f t="shared" si="13"/>
        <v>0</v>
      </c>
      <c r="O10" s="26">
        <f t="shared" si="4"/>
        <v>0</v>
      </c>
      <c r="P10" s="26"/>
      <c r="Q10" s="26">
        <f t="shared" si="14"/>
        <v>0</v>
      </c>
      <c r="R10" s="26">
        <f t="shared" si="5"/>
        <v>0</v>
      </c>
      <c r="S10" s="27">
        <v>0.5</v>
      </c>
      <c r="T10" s="27">
        <f t="shared" si="6"/>
        <v>0.5</v>
      </c>
      <c r="U10" s="27">
        <f t="shared" si="7"/>
        <v>7.1428571428571423</v>
      </c>
      <c r="V10" s="26"/>
      <c r="W10" s="26">
        <f t="shared" si="0"/>
        <v>0</v>
      </c>
      <c r="X10" s="26">
        <f t="shared" si="1"/>
        <v>0</v>
      </c>
      <c r="Y10" s="26"/>
      <c r="Z10" s="26">
        <f t="shared" si="8"/>
        <v>0</v>
      </c>
      <c r="AA10" s="26">
        <f t="shared" si="9"/>
        <v>0</v>
      </c>
    </row>
    <row r="11" spans="1:27" ht="29.25" customHeight="1">
      <c r="A11" s="27" t="s">
        <v>59</v>
      </c>
      <c r="B11" s="27" t="s">
        <v>129</v>
      </c>
      <c r="C11" s="27">
        <v>5</v>
      </c>
      <c r="D11" s="27">
        <v>1</v>
      </c>
      <c r="E11" s="27">
        <v>0.06</v>
      </c>
      <c r="F11" s="27">
        <f t="shared" si="10"/>
        <v>0.06</v>
      </c>
      <c r="G11" s="26"/>
      <c r="H11" s="26">
        <f t="shared" si="11"/>
        <v>0</v>
      </c>
      <c r="I11" s="26">
        <f t="shared" si="2"/>
        <v>0</v>
      </c>
      <c r="J11" s="27">
        <v>0.9</v>
      </c>
      <c r="K11" s="27">
        <f t="shared" si="12"/>
        <v>0.9</v>
      </c>
      <c r="L11" s="27">
        <f t="shared" si="3"/>
        <v>15.000000000000002</v>
      </c>
      <c r="M11" s="26"/>
      <c r="N11" s="26">
        <f t="shared" si="13"/>
        <v>0</v>
      </c>
      <c r="O11" s="26">
        <f t="shared" si="4"/>
        <v>0</v>
      </c>
      <c r="P11" s="26"/>
      <c r="Q11" s="26">
        <f t="shared" si="14"/>
        <v>0</v>
      </c>
      <c r="R11" s="26">
        <f t="shared" si="5"/>
        <v>0</v>
      </c>
      <c r="S11" s="26"/>
      <c r="T11" s="26">
        <f t="shared" si="6"/>
        <v>0</v>
      </c>
      <c r="U11" s="26">
        <f t="shared" si="7"/>
        <v>0</v>
      </c>
      <c r="V11" s="26"/>
      <c r="W11" s="26">
        <f t="shared" si="0"/>
        <v>0</v>
      </c>
      <c r="X11" s="26">
        <f t="shared" si="1"/>
        <v>0</v>
      </c>
      <c r="Y11" s="26"/>
      <c r="Z11" s="26">
        <f t="shared" si="8"/>
        <v>0</v>
      </c>
      <c r="AA11" s="26">
        <f t="shared" si="9"/>
        <v>0</v>
      </c>
    </row>
    <row r="12" spans="1:27" ht="29.25" customHeight="1">
      <c r="A12" s="38" t="s">
        <v>62</v>
      </c>
      <c r="B12" s="38" t="s">
        <v>130</v>
      </c>
      <c r="C12" s="27">
        <v>5</v>
      </c>
      <c r="D12" s="27">
        <v>1</v>
      </c>
      <c r="E12" s="27">
        <v>0.32</v>
      </c>
      <c r="F12" s="27">
        <f t="shared" si="10"/>
        <v>0.32</v>
      </c>
      <c r="G12" s="26"/>
      <c r="H12" s="26">
        <f t="shared" si="11"/>
        <v>0</v>
      </c>
      <c r="I12" s="26">
        <f t="shared" si="2"/>
        <v>0</v>
      </c>
      <c r="J12" s="27">
        <v>0.35</v>
      </c>
      <c r="K12" s="27">
        <f t="shared" si="12"/>
        <v>0.35</v>
      </c>
      <c r="L12" s="27">
        <f t="shared" si="3"/>
        <v>1.09375</v>
      </c>
      <c r="M12" s="26"/>
      <c r="N12" s="26">
        <f t="shared" si="13"/>
        <v>0</v>
      </c>
      <c r="O12" s="26">
        <f t="shared" si="4"/>
        <v>0</v>
      </c>
      <c r="P12" s="27">
        <v>0.45</v>
      </c>
      <c r="Q12" s="27">
        <f t="shared" si="14"/>
        <v>0.45</v>
      </c>
      <c r="R12" s="27">
        <f t="shared" si="5"/>
        <v>1.40625</v>
      </c>
      <c r="S12" s="26"/>
      <c r="T12" s="26">
        <f t="shared" si="6"/>
        <v>0</v>
      </c>
      <c r="U12" s="26">
        <f t="shared" si="7"/>
        <v>0</v>
      </c>
      <c r="V12" s="26"/>
      <c r="W12" s="26">
        <f t="shared" si="0"/>
        <v>0</v>
      </c>
      <c r="X12" s="26">
        <f t="shared" si="1"/>
        <v>0</v>
      </c>
      <c r="Y12" s="26"/>
      <c r="Z12" s="26">
        <f t="shared" si="8"/>
        <v>0</v>
      </c>
      <c r="AA12" s="26">
        <f t="shared" si="9"/>
        <v>0</v>
      </c>
    </row>
    <row r="13" spans="1:27" ht="29.25" customHeight="1">
      <c r="A13" s="27" t="s">
        <v>124</v>
      </c>
      <c r="B13" s="27" t="s">
        <v>129</v>
      </c>
      <c r="C13" s="27">
        <v>6</v>
      </c>
      <c r="D13" s="27">
        <v>1</v>
      </c>
      <c r="E13" s="27">
        <v>1.2</v>
      </c>
      <c r="F13" s="27">
        <f t="shared" si="10"/>
        <v>1.2</v>
      </c>
      <c r="G13" s="26"/>
      <c r="H13" s="26">
        <f t="shared" si="11"/>
        <v>0</v>
      </c>
      <c r="I13" s="26">
        <f t="shared" si="2"/>
        <v>0</v>
      </c>
      <c r="J13" s="26"/>
      <c r="K13" s="26">
        <f t="shared" si="12"/>
        <v>0</v>
      </c>
      <c r="L13" s="26">
        <f t="shared" si="3"/>
        <v>0</v>
      </c>
      <c r="M13" s="27">
        <v>0.4</v>
      </c>
      <c r="N13" s="27">
        <f t="shared" si="13"/>
        <v>0.4</v>
      </c>
      <c r="O13" s="27">
        <f t="shared" si="4"/>
        <v>0.33333333333333337</v>
      </c>
      <c r="P13" s="26"/>
      <c r="Q13" s="26">
        <f t="shared" si="14"/>
        <v>0</v>
      </c>
      <c r="R13" s="26">
        <f t="shared" si="5"/>
        <v>0</v>
      </c>
      <c r="S13" s="36">
        <v>0.15</v>
      </c>
      <c r="T13" s="36">
        <f t="shared" si="6"/>
        <v>0.15</v>
      </c>
      <c r="U13" s="36">
        <f t="shared" si="7"/>
        <v>0.125</v>
      </c>
      <c r="V13" s="26"/>
      <c r="W13" s="26">
        <f t="shared" si="0"/>
        <v>0</v>
      </c>
      <c r="X13" s="26">
        <f t="shared" si="1"/>
        <v>0</v>
      </c>
      <c r="Y13" s="26"/>
      <c r="Z13" s="26">
        <f t="shared" si="8"/>
        <v>0</v>
      </c>
      <c r="AA13" s="26">
        <f t="shared" si="9"/>
        <v>0</v>
      </c>
    </row>
    <row r="14" spans="1:27" ht="29.25" customHeight="1">
      <c r="A14" s="39" t="s">
        <v>82</v>
      </c>
      <c r="B14" s="27" t="s">
        <v>130</v>
      </c>
      <c r="C14" s="27">
        <v>4.5999999999999996</v>
      </c>
      <c r="D14" s="27">
        <v>1</v>
      </c>
      <c r="E14" s="27">
        <v>0.5</v>
      </c>
      <c r="F14" s="27">
        <f t="shared" si="10"/>
        <v>0.5</v>
      </c>
      <c r="G14" s="26"/>
      <c r="H14" s="26">
        <f t="shared" si="11"/>
        <v>0</v>
      </c>
      <c r="I14" s="26">
        <f t="shared" si="2"/>
        <v>0</v>
      </c>
      <c r="J14" s="26"/>
      <c r="K14" s="26">
        <f t="shared" si="12"/>
        <v>0</v>
      </c>
      <c r="L14" s="26">
        <f t="shared" si="3"/>
        <v>0</v>
      </c>
      <c r="M14" s="26"/>
      <c r="N14" s="26">
        <f t="shared" si="13"/>
        <v>0</v>
      </c>
      <c r="O14" s="26">
        <f t="shared" si="4"/>
        <v>0</v>
      </c>
      <c r="P14" s="27">
        <v>0.62</v>
      </c>
      <c r="Q14" s="27">
        <f t="shared" si="14"/>
        <v>0.62</v>
      </c>
      <c r="R14" s="27">
        <f t="shared" si="5"/>
        <v>1.24</v>
      </c>
      <c r="S14" s="27">
        <v>0.44</v>
      </c>
      <c r="T14" s="27">
        <f t="shared" si="6"/>
        <v>0.44</v>
      </c>
      <c r="U14" s="27">
        <f t="shared" si="7"/>
        <v>0.88</v>
      </c>
      <c r="V14" s="26"/>
      <c r="W14" s="26">
        <f t="shared" si="0"/>
        <v>0</v>
      </c>
      <c r="X14" s="26">
        <f t="shared" si="1"/>
        <v>0</v>
      </c>
      <c r="Y14" s="26"/>
      <c r="Z14" s="26">
        <f t="shared" si="8"/>
        <v>0</v>
      </c>
      <c r="AA14" s="26">
        <f t="shared" si="9"/>
        <v>0</v>
      </c>
    </row>
    <row r="15" spans="1:27" ht="29.25" customHeight="1">
      <c r="A15" s="27" t="s">
        <v>109</v>
      </c>
      <c r="B15" s="27" t="s">
        <v>129</v>
      </c>
      <c r="C15" s="27">
        <v>5</v>
      </c>
      <c r="D15" s="27">
        <v>1</v>
      </c>
      <c r="E15" s="27">
        <v>1.0249999999999999</v>
      </c>
      <c r="F15" s="27">
        <f>E15/D15</f>
        <v>1.0249999999999999</v>
      </c>
      <c r="G15" s="26"/>
      <c r="H15" s="26">
        <f>G15/D15</f>
        <v>0</v>
      </c>
      <c r="I15" s="26">
        <f>H15/F15</f>
        <v>0</v>
      </c>
      <c r="J15" s="27">
        <v>0.35</v>
      </c>
      <c r="K15" s="27">
        <f>J15/D15</f>
        <v>0.35</v>
      </c>
      <c r="L15" s="27">
        <f>K15/F15</f>
        <v>0.34146341463414637</v>
      </c>
      <c r="M15" s="27">
        <v>0.2</v>
      </c>
      <c r="N15" s="27">
        <f>M15/D15</f>
        <v>0.2</v>
      </c>
      <c r="O15" s="27">
        <f>N15/F15</f>
        <v>0.19512195121951223</v>
      </c>
      <c r="P15" s="26"/>
      <c r="Q15" s="26">
        <f>P15/D15</f>
        <v>0</v>
      </c>
      <c r="R15" s="26">
        <f>Q15/F15</f>
        <v>0</v>
      </c>
      <c r="S15" s="26"/>
      <c r="T15" s="26">
        <f>S15/D15</f>
        <v>0</v>
      </c>
      <c r="U15" s="26">
        <f>T15/F15</f>
        <v>0</v>
      </c>
      <c r="V15" s="26"/>
      <c r="W15" s="26">
        <f>V15/D15</f>
        <v>0</v>
      </c>
      <c r="X15" s="26">
        <f>W15/F15</f>
        <v>0</v>
      </c>
      <c r="Y15" s="26"/>
      <c r="Z15" s="26">
        <f t="shared" si="8"/>
        <v>0</v>
      </c>
      <c r="AA15" s="26">
        <f t="shared" si="9"/>
        <v>0</v>
      </c>
    </row>
    <row r="16" spans="1:27" ht="29.25" customHeight="1">
      <c r="A16" s="38" t="s">
        <v>86</v>
      </c>
      <c r="B16" s="38" t="s">
        <v>130</v>
      </c>
      <c r="C16" s="27">
        <v>4.2</v>
      </c>
      <c r="D16" s="27">
        <v>1</v>
      </c>
      <c r="E16" s="27">
        <v>1.9</v>
      </c>
      <c r="F16" s="27">
        <f t="shared" si="10"/>
        <v>1.9</v>
      </c>
      <c r="G16" s="26"/>
      <c r="H16" s="26">
        <f t="shared" si="11"/>
        <v>0</v>
      </c>
      <c r="I16" s="26">
        <f t="shared" si="2"/>
        <v>0</v>
      </c>
      <c r="J16" s="26"/>
      <c r="K16" s="26">
        <f t="shared" si="12"/>
        <v>0</v>
      </c>
      <c r="L16" s="26">
        <f t="shared" si="3"/>
        <v>0</v>
      </c>
      <c r="M16" s="26"/>
      <c r="N16" s="26">
        <f t="shared" si="13"/>
        <v>0</v>
      </c>
      <c r="O16" s="26">
        <f t="shared" si="4"/>
        <v>0</v>
      </c>
      <c r="P16" s="27">
        <v>0.18</v>
      </c>
      <c r="Q16" s="27">
        <f t="shared" si="14"/>
        <v>0.18</v>
      </c>
      <c r="R16" s="27">
        <f t="shared" si="5"/>
        <v>9.4736842105263161E-2</v>
      </c>
      <c r="S16" s="27">
        <v>0.35</v>
      </c>
      <c r="T16" s="27">
        <f t="shared" si="6"/>
        <v>0.35</v>
      </c>
      <c r="U16" s="27">
        <f t="shared" si="7"/>
        <v>0.18421052631578946</v>
      </c>
      <c r="V16" s="27">
        <v>8.0000000000000002E-3</v>
      </c>
      <c r="W16" s="27">
        <f>V16/D16</f>
        <v>8.0000000000000002E-3</v>
      </c>
      <c r="X16" s="27">
        <f>W16/F16</f>
        <v>4.2105263157894736E-3</v>
      </c>
      <c r="Y16" s="26"/>
      <c r="Z16" s="26">
        <f t="shared" si="8"/>
        <v>0</v>
      </c>
      <c r="AA16" s="26">
        <f t="shared" si="9"/>
        <v>0</v>
      </c>
    </row>
    <row r="17" spans="1:27" ht="29.25" customHeight="1">
      <c r="A17" s="27" t="s">
        <v>111</v>
      </c>
      <c r="B17" s="27" t="s">
        <v>129</v>
      </c>
      <c r="C17" s="27">
        <v>5</v>
      </c>
      <c r="D17" s="27">
        <v>1</v>
      </c>
      <c r="E17" s="27">
        <v>672</v>
      </c>
      <c r="F17" s="27">
        <f t="shared" si="10"/>
        <v>672</v>
      </c>
      <c r="G17" s="26"/>
      <c r="H17" s="26">
        <f t="shared" si="11"/>
        <v>0</v>
      </c>
      <c r="I17" s="26">
        <f t="shared" si="2"/>
        <v>0</v>
      </c>
      <c r="J17" s="26"/>
      <c r="K17" s="26">
        <f t="shared" si="12"/>
        <v>0</v>
      </c>
      <c r="L17" s="26">
        <f t="shared" si="3"/>
        <v>0</v>
      </c>
      <c r="M17" s="27">
        <v>0.21</v>
      </c>
      <c r="N17" s="27">
        <f t="shared" si="13"/>
        <v>0.21</v>
      </c>
      <c r="O17" s="27">
        <f t="shared" si="4"/>
        <v>3.1250000000000001E-4</v>
      </c>
      <c r="P17" s="26"/>
      <c r="Q17" s="26">
        <f t="shared" si="14"/>
        <v>0</v>
      </c>
      <c r="R17" s="26">
        <f t="shared" si="5"/>
        <v>0</v>
      </c>
      <c r="S17" s="26"/>
      <c r="T17" s="26">
        <f t="shared" si="6"/>
        <v>0</v>
      </c>
      <c r="U17" s="26">
        <f t="shared" si="7"/>
        <v>0</v>
      </c>
      <c r="V17" s="26"/>
      <c r="W17" s="26">
        <f t="shared" ref="W17:W20" si="18">V17/D17</f>
        <v>0</v>
      </c>
      <c r="X17" s="26">
        <f t="shared" ref="X17:X20" si="19">W17/F17</f>
        <v>0</v>
      </c>
      <c r="Y17" s="27">
        <v>0.15</v>
      </c>
      <c r="Z17" s="27">
        <f>Y17/D17</f>
        <v>0.15</v>
      </c>
      <c r="AA17" s="27">
        <f t="shared" si="9"/>
        <v>2.2321428571428571E-4</v>
      </c>
    </row>
    <row r="18" spans="1:27" ht="29.25" customHeight="1">
      <c r="A18" s="27" t="s">
        <v>113</v>
      </c>
      <c r="B18" s="27" t="s">
        <v>129</v>
      </c>
      <c r="C18" s="27">
        <v>5</v>
      </c>
      <c r="D18" s="27">
        <v>1</v>
      </c>
      <c r="E18" s="27">
        <v>0.67200000000000004</v>
      </c>
      <c r="F18" s="27">
        <f t="shared" si="10"/>
        <v>0.67200000000000004</v>
      </c>
      <c r="G18" s="26"/>
      <c r="H18" s="26">
        <f t="shared" si="11"/>
        <v>0</v>
      </c>
      <c r="I18" s="26">
        <f t="shared" si="2"/>
        <v>0</v>
      </c>
      <c r="J18" s="27">
        <v>0.28399999999999997</v>
      </c>
      <c r="K18" s="27">
        <f t="shared" si="12"/>
        <v>0.28399999999999997</v>
      </c>
      <c r="L18" s="27">
        <f t="shared" si="3"/>
        <v>0.42261904761904756</v>
      </c>
      <c r="M18" s="27">
        <v>0.17399999999999999</v>
      </c>
      <c r="N18" s="27">
        <f t="shared" si="13"/>
        <v>0.17399999999999999</v>
      </c>
      <c r="O18" s="27">
        <f t="shared" si="4"/>
        <v>0.2589285714285714</v>
      </c>
      <c r="P18" s="26"/>
      <c r="Q18" s="26">
        <f t="shared" si="14"/>
        <v>0</v>
      </c>
      <c r="R18" s="26">
        <f t="shared" si="5"/>
        <v>0</v>
      </c>
      <c r="S18" s="26"/>
      <c r="T18" s="26">
        <f t="shared" si="6"/>
        <v>0</v>
      </c>
      <c r="U18" s="26">
        <f t="shared" si="7"/>
        <v>0</v>
      </c>
      <c r="V18" s="26"/>
      <c r="W18" s="26">
        <f t="shared" si="18"/>
        <v>0</v>
      </c>
      <c r="X18" s="26">
        <f t="shared" si="19"/>
        <v>0</v>
      </c>
      <c r="Y18" s="27">
        <v>0.12</v>
      </c>
      <c r="Z18" s="27">
        <f t="shared" si="8"/>
        <v>0.12</v>
      </c>
      <c r="AA18" s="27">
        <f t="shared" si="9"/>
        <v>0.17857142857142855</v>
      </c>
    </row>
    <row r="19" spans="1:27" ht="29.25" customHeight="1">
      <c r="A19" s="39" t="s">
        <v>91</v>
      </c>
      <c r="B19" s="27" t="s">
        <v>130</v>
      </c>
      <c r="C19" s="27">
        <v>4.0999999999999996</v>
      </c>
      <c r="D19" s="27">
        <v>1</v>
      </c>
      <c r="E19" s="27">
        <v>0.9</v>
      </c>
      <c r="F19" s="27">
        <f t="shared" si="10"/>
        <v>0.9</v>
      </c>
      <c r="G19" s="26"/>
      <c r="H19" s="26">
        <f t="shared" si="11"/>
        <v>0</v>
      </c>
      <c r="I19" s="26">
        <f t="shared" si="2"/>
        <v>0</v>
      </c>
      <c r="J19" s="26"/>
      <c r="K19" s="26">
        <f t="shared" si="12"/>
        <v>0</v>
      </c>
      <c r="L19" s="26">
        <f t="shared" si="3"/>
        <v>0</v>
      </c>
      <c r="M19" s="26"/>
      <c r="N19" s="26">
        <f t="shared" si="13"/>
        <v>0</v>
      </c>
      <c r="O19" s="26">
        <f t="shared" si="4"/>
        <v>0</v>
      </c>
      <c r="P19" s="27">
        <v>0.49</v>
      </c>
      <c r="Q19" s="27">
        <f t="shared" si="14"/>
        <v>0.49</v>
      </c>
      <c r="R19" s="27">
        <f t="shared" si="5"/>
        <v>0.5444444444444444</v>
      </c>
      <c r="S19" s="37">
        <v>1.1200000000000001</v>
      </c>
      <c r="T19" s="37">
        <f t="shared" si="6"/>
        <v>1.1200000000000001</v>
      </c>
      <c r="U19" s="37">
        <f t="shared" si="7"/>
        <v>1.2444444444444445</v>
      </c>
      <c r="V19" s="26"/>
      <c r="W19" s="26">
        <f t="shared" si="18"/>
        <v>0</v>
      </c>
      <c r="X19" s="26">
        <f t="shared" si="19"/>
        <v>0</v>
      </c>
      <c r="Y19" s="26"/>
      <c r="Z19" s="26">
        <f t="shared" si="8"/>
        <v>0</v>
      </c>
      <c r="AA19" s="26">
        <f t="shared" si="9"/>
        <v>0</v>
      </c>
    </row>
    <row r="20" spans="1:27" ht="29.25" customHeight="1">
      <c r="A20" s="39" t="s">
        <v>105</v>
      </c>
      <c r="B20" s="27" t="s">
        <v>130</v>
      </c>
      <c r="C20" s="27">
        <v>6.6</v>
      </c>
      <c r="D20" s="27">
        <v>1</v>
      </c>
      <c r="E20" s="27">
        <v>0.35</v>
      </c>
      <c r="F20" s="27">
        <f t="shared" si="10"/>
        <v>0.35</v>
      </c>
      <c r="G20" s="26"/>
      <c r="H20" s="26">
        <f t="shared" si="11"/>
        <v>0</v>
      </c>
      <c r="I20" s="26">
        <f t="shared" si="2"/>
        <v>0</v>
      </c>
      <c r="J20" s="26"/>
      <c r="K20" s="26">
        <f t="shared" si="12"/>
        <v>0</v>
      </c>
      <c r="L20" s="26">
        <f t="shared" si="3"/>
        <v>0</v>
      </c>
      <c r="M20" s="26"/>
      <c r="N20" s="26">
        <f t="shared" si="13"/>
        <v>0</v>
      </c>
      <c r="O20" s="26">
        <f t="shared" si="4"/>
        <v>0</v>
      </c>
      <c r="P20" s="27">
        <v>0.22</v>
      </c>
      <c r="Q20" s="27">
        <f t="shared" si="14"/>
        <v>0.22</v>
      </c>
      <c r="R20" s="27">
        <f t="shared" si="5"/>
        <v>0.62857142857142867</v>
      </c>
      <c r="S20" s="26"/>
      <c r="T20" s="26">
        <f t="shared" si="6"/>
        <v>0</v>
      </c>
      <c r="U20" s="26">
        <f t="shared" si="7"/>
        <v>0</v>
      </c>
      <c r="V20" s="27">
        <v>5.0000000000000001E-3</v>
      </c>
      <c r="W20" s="27">
        <f t="shared" si="18"/>
        <v>5.0000000000000001E-3</v>
      </c>
      <c r="X20" s="27">
        <f t="shared" si="19"/>
        <v>1.4285714285714287E-2</v>
      </c>
      <c r="Y20" s="26"/>
      <c r="Z20" s="26">
        <f t="shared" si="8"/>
        <v>0</v>
      </c>
      <c r="AA20" s="26">
        <f t="shared" si="9"/>
        <v>0</v>
      </c>
    </row>
    <row r="21" spans="1:27" ht="29.25" customHeight="1">
      <c r="A21" s="38" t="s">
        <v>107</v>
      </c>
      <c r="B21" s="38" t="s">
        <v>130</v>
      </c>
      <c r="C21" s="27">
        <v>6.3</v>
      </c>
      <c r="D21" s="27">
        <v>1</v>
      </c>
      <c r="E21" s="27">
        <v>0.55000000000000004</v>
      </c>
      <c r="F21" s="27">
        <f t="shared" si="10"/>
        <v>0.55000000000000004</v>
      </c>
      <c r="G21" s="26"/>
      <c r="H21" s="26">
        <f t="shared" ref="H21:H30" si="20">G21/D21</f>
        <v>0</v>
      </c>
      <c r="I21" s="26">
        <f t="shared" ref="I21:I30" si="21">H21/F21</f>
        <v>0</v>
      </c>
      <c r="J21" s="26"/>
      <c r="K21" s="26">
        <f t="shared" ref="K21:K30" si="22">J21/D21</f>
        <v>0</v>
      </c>
      <c r="L21" s="26">
        <f t="shared" ref="L21:L30" si="23">K21/F21</f>
        <v>0</v>
      </c>
      <c r="M21" s="26"/>
      <c r="N21" s="26">
        <f t="shared" ref="N21:N30" si="24">M21/D21</f>
        <v>0</v>
      </c>
      <c r="O21" s="26">
        <f t="shared" ref="O21:O30" si="25">N21/F21</f>
        <v>0</v>
      </c>
      <c r="P21" s="27">
        <v>0.3</v>
      </c>
      <c r="Q21" s="27">
        <f t="shared" ref="Q21:Q30" si="26">P21/D21</f>
        <v>0.3</v>
      </c>
      <c r="R21" s="27">
        <f t="shared" ref="R21:R30" si="27">Q21/F21</f>
        <v>0.54545454545454541</v>
      </c>
      <c r="S21" s="36">
        <v>0.25</v>
      </c>
      <c r="T21" s="36">
        <f t="shared" ref="T21:T30" si="28">S21/D21</f>
        <v>0.25</v>
      </c>
      <c r="U21" s="36">
        <f t="shared" ref="U21:U30" si="29">T21/F21</f>
        <v>0.45454545454545453</v>
      </c>
      <c r="V21" s="27">
        <v>3.0000000000000001E-3</v>
      </c>
      <c r="W21" s="27">
        <f t="shared" ref="W21:W30" si="30">V21/D21</f>
        <v>3.0000000000000001E-3</v>
      </c>
      <c r="X21" s="27">
        <f t="shared" ref="X21:X30" si="31">W21/F21</f>
        <v>5.4545454545454541E-3</v>
      </c>
      <c r="Y21" s="26"/>
      <c r="Z21" s="26">
        <f t="shared" ref="Z21:Z30" si="32">Y21/D21</f>
        <v>0</v>
      </c>
      <c r="AA21" s="26">
        <f t="shared" ref="AA21:AA30" si="33">Z21/F21</f>
        <v>0</v>
      </c>
    </row>
    <row r="22" spans="1:27" ht="29.25" customHeight="1">
      <c r="A22" s="39" t="s">
        <v>70</v>
      </c>
      <c r="B22" s="27" t="s">
        <v>130</v>
      </c>
      <c r="C22" s="27">
        <v>8.8000000000000007</v>
      </c>
      <c r="D22" s="27">
        <v>1</v>
      </c>
      <c r="E22" s="27">
        <v>0.32</v>
      </c>
      <c r="F22" s="27">
        <f t="shared" si="10"/>
        <v>0.32</v>
      </c>
      <c r="G22" s="26"/>
      <c r="H22" s="26">
        <f t="shared" si="20"/>
        <v>0</v>
      </c>
      <c r="I22" s="26">
        <f t="shared" si="21"/>
        <v>0</v>
      </c>
      <c r="J22" s="26"/>
      <c r="K22" s="26">
        <f t="shared" si="22"/>
        <v>0</v>
      </c>
      <c r="L22" s="26">
        <f t="shared" si="23"/>
        <v>0</v>
      </c>
      <c r="M22" s="26"/>
      <c r="N22" s="26">
        <f t="shared" si="24"/>
        <v>0</v>
      </c>
      <c r="O22" s="26">
        <f t="shared" si="25"/>
        <v>0</v>
      </c>
      <c r="P22" s="26"/>
      <c r="Q22" s="26">
        <f t="shared" si="26"/>
        <v>0</v>
      </c>
      <c r="R22" s="26">
        <f t="shared" si="27"/>
        <v>0</v>
      </c>
      <c r="S22" s="26"/>
      <c r="T22" s="26">
        <f t="shared" si="28"/>
        <v>0</v>
      </c>
      <c r="U22" s="26">
        <f t="shared" si="29"/>
        <v>0</v>
      </c>
      <c r="V22" s="27">
        <v>7.0000000000000001E-3</v>
      </c>
      <c r="W22" s="27">
        <f t="shared" si="30"/>
        <v>7.0000000000000001E-3</v>
      </c>
      <c r="X22" s="27">
        <f t="shared" si="31"/>
        <v>2.1874999999999999E-2</v>
      </c>
      <c r="Y22" s="26"/>
      <c r="Z22" s="26">
        <f t="shared" si="32"/>
        <v>0</v>
      </c>
      <c r="AA22" s="26">
        <f t="shared" si="33"/>
        <v>0</v>
      </c>
    </row>
    <row r="23" spans="1:27" ht="29.25" customHeight="1">
      <c r="D23" s="23">
        <v>1</v>
      </c>
      <c r="F23" s="23">
        <f t="shared" si="10"/>
        <v>0</v>
      </c>
      <c r="G23" s="26"/>
      <c r="H23" s="26">
        <f t="shared" si="20"/>
        <v>0</v>
      </c>
      <c r="I23" s="26" t="e">
        <f t="shared" si="21"/>
        <v>#DIV/0!</v>
      </c>
      <c r="J23" s="26"/>
      <c r="K23" s="26">
        <f t="shared" si="22"/>
        <v>0</v>
      </c>
      <c r="L23" s="26" t="e">
        <f t="shared" si="23"/>
        <v>#DIV/0!</v>
      </c>
      <c r="M23" s="26"/>
      <c r="N23" s="26">
        <f t="shared" si="24"/>
        <v>0</v>
      </c>
      <c r="O23" s="26" t="e">
        <f t="shared" si="25"/>
        <v>#DIV/0!</v>
      </c>
      <c r="P23" s="26"/>
      <c r="Q23" s="26">
        <f t="shared" si="26"/>
        <v>0</v>
      </c>
      <c r="R23" s="26" t="e">
        <f t="shared" si="27"/>
        <v>#DIV/0!</v>
      </c>
      <c r="S23" s="26"/>
      <c r="T23" s="26">
        <f t="shared" si="28"/>
        <v>0</v>
      </c>
      <c r="U23" s="26" t="e">
        <f t="shared" si="29"/>
        <v>#DIV/0!</v>
      </c>
      <c r="V23" s="26"/>
      <c r="W23" s="26">
        <f t="shared" si="30"/>
        <v>0</v>
      </c>
      <c r="X23" s="26" t="e">
        <f t="shared" si="31"/>
        <v>#DIV/0!</v>
      </c>
      <c r="Y23" s="26"/>
      <c r="Z23" s="26">
        <f t="shared" si="32"/>
        <v>0</v>
      </c>
      <c r="AA23" s="26" t="e">
        <f t="shared" si="33"/>
        <v>#DIV/0!</v>
      </c>
    </row>
    <row r="24" spans="1:27" ht="29.25" customHeight="1">
      <c r="D24" s="23">
        <v>1</v>
      </c>
      <c r="F24" s="23">
        <f t="shared" si="10"/>
        <v>0</v>
      </c>
      <c r="G24" s="26"/>
      <c r="H24" s="26">
        <f t="shared" si="20"/>
        <v>0</v>
      </c>
      <c r="I24" s="26" t="e">
        <f t="shared" si="21"/>
        <v>#DIV/0!</v>
      </c>
      <c r="J24" s="26"/>
      <c r="K24" s="26">
        <f t="shared" si="22"/>
        <v>0</v>
      </c>
      <c r="L24" s="26" t="e">
        <f t="shared" si="23"/>
        <v>#DIV/0!</v>
      </c>
      <c r="M24" s="26"/>
      <c r="N24" s="26">
        <f t="shared" si="24"/>
        <v>0</v>
      </c>
      <c r="O24" s="26" t="e">
        <f t="shared" si="25"/>
        <v>#DIV/0!</v>
      </c>
      <c r="P24" s="26"/>
      <c r="Q24" s="26">
        <f t="shared" si="26"/>
        <v>0</v>
      </c>
      <c r="R24" s="26" t="e">
        <f t="shared" si="27"/>
        <v>#DIV/0!</v>
      </c>
      <c r="S24" s="26"/>
      <c r="T24" s="26">
        <f t="shared" si="28"/>
        <v>0</v>
      </c>
      <c r="U24" s="26" t="e">
        <f t="shared" si="29"/>
        <v>#DIV/0!</v>
      </c>
      <c r="V24" s="26"/>
      <c r="W24" s="26">
        <f t="shared" si="30"/>
        <v>0</v>
      </c>
      <c r="X24" s="26" t="e">
        <f t="shared" si="31"/>
        <v>#DIV/0!</v>
      </c>
      <c r="Y24" s="26"/>
      <c r="Z24" s="26">
        <f t="shared" si="32"/>
        <v>0</v>
      </c>
      <c r="AA24" s="26" t="e">
        <f t="shared" si="33"/>
        <v>#DIV/0!</v>
      </c>
    </row>
    <row r="25" spans="1:27" ht="29.25" customHeight="1">
      <c r="D25" s="23">
        <v>1</v>
      </c>
      <c r="F25" s="23">
        <f t="shared" si="10"/>
        <v>0</v>
      </c>
      <c r="G25" s="26"/>
      <c r="H25" s="26">
        <f t="shared" si="20"/>
        <v>0</v>
      </c>
      <c r="I25" s="26" t="e">
        <f t="shared" si="21"/>
        <v>#DIV/0!</v>
      </c>
      <c r="J25" s="26"/>
      <c r="K25" s="26">
        <f t="shared" si="22"/>
        <v>0</v>
      </c>
      <c r="L25" s="26" t="e">
        <f t="shared" si="23"/>
        <v>#DIV/0!</v>
      </c>
      <c r="M25" s="26"/>
      <c r="N25" s="26">
        <f t="shared" si="24"/>
        <v>0</v>
      </c>
      <c r="O25" s="26" t="e">
        <f t="shared" si="25"/>
        <v>#DIV/0!</v>
      </c>
      <c r="P25" s="26"/>
      <c r="Q25" s="26">
        <f t="shared" si="26"/>
        <v>0</v>
      </c>
      <c r="R25" s="26" t="e">
        <f t="shared" si="27"/>
        <v>#DIV/0!</v>
      </c>
      <c r="S25" s="26"/>
      <c r="T25" s="26">
        <f t="shared" si="28"/>
        <v>0</v>
      </c>
      <c r="U25" s="26" t="e">
        <f t="shared" si="29"/>
        <v>#DIV/0!</v>
      </c>
      <c r="V25" s="26"/>
      <c r="W25" s="26">
        <f t="shared" si="30"/>
        <v>0</v>
      </c>
      <c r="X25" s="26" t="e">
        <f t="shared" si="31"/>
        <v>#DIV/0!</v>
      </c>
      <c r="Y25" s="26"/>
      <c r="Z25" s="26">
        <f t="shared" si="32"/>
        <v>0</v>
      </c>
      <c r="AA25" s="26" t="e">
        <f t="shared" si="33"/>
        <v>#DIV/0!</v>
      </c>
    </row>
    <row r="26" spans="1:27" ht="29.25" customHeight="1">
      <c r="D26" s="23">
        <v>1</v>
      </c>
      <c r="F26" s="23">
        <f t="shared" si="10"/>
        <v>0</v>
      </c>
      <c r="G26" s="26"/>
      <c r="H26" s="26">
        <f t="shared" si="20"/>
        <v>0</v>
      </c>
      <c r="I26" s="26" t="e">
        <f t="shared" si="21"/>
        <v>#DIV/0!</v>
      </c>
      <c r="J26" s="26"/>
      <c r="K26" s="26">
        <f t="shared" si="22"/>
        <v>0</v>
      </c>
      <c r="L26" s="26" t="e">
        <f t="shared" si="23"/>
        <v>#DIV/0!</v>
      </c>
      <c r="M26" s="26"/>
      <c r="N26" s="26">
        <f t="shared" si="24"/>
        <v>0</v>
      </c>
      <c r="O26" s="26" t="e">
        <f t="shared" si="25"/>
        <v>#DIV/0!</v>
      </c>
      <c r="P26" s="26"/>
      <c r="Q26" s="26">
        <f t="shared" si="26"/>
        <v>0</v>
      </c>
      <c r="R26" s="26" t="e">
        <f t="shared" si="27"/>
        <v>#DIV/0!</v>
      </c>
      <c r="S26" s="26"/>
      <c r="T26" s="26">
        <f t="shared" si="28"/>
        <v>0</v>
      </c>
      <c r="U26" s="26" t="e">
        <f t="shared" si="29"/>
        <v>#DIV/0!</v>
      </c>
      <c r="V26" s="26"/>
      <c r="W26" s="26">
        <f t="shared" si="30"/>
        <v>0</v>
      </c>
      <c r="X26" s="26" t="e">
        <f t="shared" si="31"/>
        <v>#DIV/0!</v>
      </c>
      <c r="Y26" s="26"/>
      <c r="Z26" s="26">
        <f t="shared" si="32"/>
        <v>0</v>
      </c>
      <c r="AA26" s="26" t="e">
        <f t="shared" si="33"/>
        <v>#DIV/0!</v>
      </c>
    </row>
    <row r="27" spans="1:27" ht="29.25" customHeight="1">
      <c r="D27" s="23">
        <v>1</v>
      </c>
      <c r="F27" s="23">
        <f t="shared" si="10"/>
        <v>0</v>
      </c>
      <c r="G27" s="26"/>
      <c r="H27" s="26">
        <f t="shared" si="20"/>
        <v>0</v>
      </c>
      <c r="I27" s="26" t="e">
        <f t="shared" si="21"/>
        <v>#DIV/0!</v>
      </c>
      <c r="J27" s="26"/>
      <c r="K27" s="26">
        <f t="shared" si="22"/>
        <v>0</v>
      </c>
      <c r="L27" s="26" t="e">
        <f t="shared" si="23"/>
        <v>#DIV/0!</v>
      </c>
      <c r="M27" s="26"/>
      <c r="N27" s="26">
        <f t="shared" si="24"/>
        <v>0</v>
      </c>
      <c r="O27" s="26" t="e">
        <f t="shared" si="25"/>
        <v>#DIV/0!</v>
      </c>
      <c r="P27" s="26"/>
      <c r="Q27" s="26">
        <f t="shared" si="26"/>
        <v>0</v>
      </c>
      <c r="R27" s="26" t="e">
        <f t="shared" si="27"/>
        <v>#DIV/0!</v>
      </c>
      <c r="S27" s="26"/>
      <c r="T27" s="26">
        <f t="shared" si="28"/>
        <v>0</v>
      </c>
      <c r="U27" s="26" t="e">
        <f t="shared" si="29"/>
        <v>#DIV/0!</v>
      </c>
      <c r="V27" s="26"/>
      <c r="W27" s="26">
        <f t="shared" si="30"/>
        <v>0</v>
      </c>
      <c r="X27" s="26" t="e">
        <f t="shared" si="31"/>
        <v>#DIV/0!</v>
      </c>
      <c r="Y27" s="26"/>
      <c r="Z27" s="26">
        <f t="shared" si="32"/>
        <v>0</v>
      </c>
      <c r="AA27" s="26" t="e">
        <f t="shared" si="33"/>
        <v>#DIV/0!</v>
      </c>
    </row>
    <row r="28" spans="1:27" ht="29.25" customHeight="1">
      <c r="D28" s="23">
        <v>1</v>
      </c>
      <c r="F28" s="23">
        <f t="shared" si="10"/>
        <v>0</v>
      </c>
      <c r="G28" s="26"/>
      <c r="H28" s="26">
        <f t="shared" si="20"/>
        <v>0</v>
      </c>
      <c r="I28" s="26" t="e">
        <f t="shared" si="21"/>
        <v>#DIV/0!</v>
      </c>
      <c r="J28" s="26"/>
      <c r="K28" s="26">
        <f t="shared" si="22"/>
        <v>0</v>
      </c>
      <c r="L28" s="26" t="e">
        <f t="shared" si="23"/>
        <v>#DIV/0!</v>
      </c>
      <c r="M28" s="26"/>
      <c r="N28" s="26">
        <f t="shared" si="24"/>
        <v>0</v>
      </c>
      <c r="O28" s="26" t="e">
        <f t="shared" si="25"/>
        <v>#DIV/0!</v>
      </c>
      <c r="P28" s="26"/>
      <c r="Q28" s="26">
        <f t="shared" si="26"/>
        <v>0</v>
      </c>
      <c r="R28" s="26" t="e">
        <f t="shared" si="27"/>
        <v>#DIV/0!</v>
      </c>
      <c r="S28" s="26"/>
      <c r="T28" s="26">
        <f t="shared" si="28"/>
        <v>0</v>
      </c>
      <c r="U28" s="26" t="e">
        <f t="shared" si="29"/>
        <v>#DIV/0!</v>
      </c>
      <c r="V28" s="26"/>
      <c r="W28" s="26">
        <f t="shared" si="30"/>
        <v>0</v>
      </c>
      <c r="X28" s="26" t="e">
        <f t="shared" si="31"/>
        <v>#DIV/0!</v>
      </c>
      <c r="Y28" s="26"/>
      <c r="Z28" s="26">
        <f t="shared" si="32"/>
        <v>0</v>
      </c>
      <c r="AA28" s="26" t="e">
        <f t="shared" si="33"/>
        <v>#DIV/0!</v>
      </c>
    </row>
    <row r="29" spans="1:27" ht="29.25" customHeight="1">
      <c r="D29" s="23">
        <v>1</v>
      </c>
      <c r="F29" s="23">
        <f t="shared" si="10"/>
        <v>0</v>
      </c>
      <c r="G29" s="26"/>
      <c r="H29" s="26">
        <f t="shared" si="20"/>
        <v>0</v>
      </c>
      <c r="I29" s="26" t="e">
        <f t="shared" si="21"/>
        <v>#DIV/0!</v>
      </c>
      <c r="J29" s="26"/>
      <c r="K29" s="26">
        <f t="shared" si="22"/>
        <v>0</v>
      </c>
      <c r="L29" s="26" t="e">
        <f t="shared" si="23"/>
        <v>#DIV/0!</v>
      </c>
      <c r="M29" s="26"/>
      <c r="N29" s="26">
        <f t="shared" si="24"/>
        <v>0</v>
      </c>
      <c r="O29" s="26" t="e">
        <f t="shared" si="25"/>
        <v>#DIV/0!</v>
      </c>
      <c r="P29" s="26"/>
      <c r="Q29" s="26">
        <f t="shared" si="26"/>
        <v>0</v>
      </c>
      <c r="R29" s="26" t="e">
        <f t="shared" si="27"/>
        <v>#DIV/0!</v>
      </c>
      <c r="S29" s="26"/>
      <c r="T29" s="26">
        <f t="shared" si="28"/>
        <v>0</v>
      </c>
      <c r="U29" s="26" t="e">
        <f t="shared" si="29"/>
        <v>#DIV/0!</v>
      </c>
      <c r="V29" s="26"/>
      <c r="W29" s="26">
        <f t="shared" si="30"/>
        <v>0</v>
      </c>
      <c r="X29" s="26" t="e">
        <f t="shared" si="31"/>
        <v>#DIV/0!</v>
      </c>
      <c r="Y29" s="26"/>
      <c r="Z29" s="26">
        <f t="shared" si="32"/>
        <v>0</v>
      </c>
      <c r="AA29" s="26" t="e">
        <f t="shared" si="33"/>
        <v>#DIV/0!</v>
      </c>
    </row>
    <row r="30" spans="1:27" ht="29.25" customHeight="1">
      <c r="D30" s="23">
        <v>1</v>
      </c>
      <c r="F30" s="23">
        <f t="shared" si="10"/>
        <v>0</v>
      </c>
      <c r="G30" s="26"/>
      <c r="H30" s="26">
        <f t="shared" si="20"/>
        <v>0</v>
      </c>
      <c r="I30" s="26" t="e">
        <f t="shared" si="21"/>
        <v>#DIV/0!</v>
      </c>
      <c r="J30" s="26"/>
      <c r="K30" s="26">
        <f t="shared" si="22"/>
        <v>0</v>
      </c>
      <c r="L30" s="26" t="e">
        <f t="shared" si="23"/>
        <v>#DIV/0!</v>
      </c>
      <c r="M30" s="26"/>
      <c r="N30" s="26">
        <f t="shared" si="24"/>
        <v>0</v>
      </c>
      <c r="O30" s="26" t="e">
        <f t="shared" si="25"/>
        <v>#DIV/0!</v>
      </c>
      <c r="P30" s="26"/>
      <c r="Q30" s="26">
        <f t="shared" si="26"/>
        <v>0</v>
      </c>
      <c r="R30" s="26" t="e">
        <f t="shared" si="27"/>
        <v>#DIV/0!</v>
      </c>
      <c r="S30" s="26"/>
      <c r="T30" s="26">
        <f t="shared" si="28"/>
        <v>0</v>
      </c>
      <c r="U30" s="26" t="e">
        <f t="shared" si="29"/>
        <v>#DIV/0!</v>
      </c>
      <c r="V30" s="26"/>
      <c r="W30" s="26">
        <f t="shared" si="30"/>
        <v>0</v>
      </c>
      <c r="X30" s="26" t="e">
        <f t="shared" si="31"/>
        <v>#DIV/0!</v>
      </c>
      <c r="Y30" s="26"/>
      <c r="Z30" s="26">
        <f t="shared" si="32"/>
        <v>0</v>
      </c>
      <c r="AA30" s="26" t="e">
        <f t="shared" si="33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topLeftCell="A7" zoomScale="110" zoomScaleNormal="110" workbookViewId="0">
      <selection sqref="A1:R1"/>
    </sheetView>
  </sheetViews>
  <sheetFormatPr defaultColWidth="14" defaultRowHeight="15.95" customHeight="1"/>
  <cols>
    <col min="1" max="1" width="7" style="1" customWidth="1"/>
    <col min="2" max="3" width="14" style="1" customWidth="1"/>
    <col min="4" max="4" width="9" style="2" customWidth="1"/>
    <col min="5" max="5" width="6.85546875" style="2" customWidth="1"/>
    <col min="6" max="8" width="6.85546875" style="1" customWidth="1"/>
    <col min="9" max="9" width="14" style="1" customWidth="1"/>
    <col min="10" max="11" width="6.85546875" style="1" customWidth="1"/>
    <col min="12" max="12" width="22.85546875" style="3" customWidth="1"/>
    <col min="13" max="16384" width="14" style="1"/>
  </cols>
  <sheetData>
    <row r="1" spans="1:18" ht="135.75" customHeight="1">
      <c r="A1" s="41" t="s">
        <v>127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28.35" customHeight="1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8" ht="15.95" customHeight="1">
      <c r="C3" s="59" t="s">
        <v>1</v>
      </c>
      <c r="D3" s="59"/>
      <c r="E3" s="59"/>
      <c r="F3" s="59"/>
      <c r="G3" s="59"/>
      <c r="H3" s="59"/>
      <c r="I3" s="59" t="s">
        <v>2</v>
      </c>
      <c r="J3" s="59"/>
      <c r="K3" s="59"/>
      <c r="L3" s="59" t="s">
        <v>3</v>
      </c>
      <c r="M3" s="60" t="s">
        <v>4</v>
      </c>
      <c r="N3" s="60"/>
      <c r="O3" s="61" t="s">
        <v>5</v>
      </c>
      <c r="P3" s="61"/>
    </row>
    <row r="4" spans="1:18" s="4" customFormat="1" ht="12.4" customHeight="1">
      <c r="B4" s="4" t="s">
        <v>6</v>
      </c>
      <c r="C4" s="4" t="s">
        <v>7</v>
      </c>
      <c r="D4" s="2" t="s">
        <v>8</v>
      </c>
      <c r="E4" s="2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11</v>
      </c>
      <c r="K4" s="4" t="s">
        <v>14</v>
      </c>
      <c r="L4" s="59"/>
      <c r="M4" s="5" t="s">
        <v>11</v>
      </c>
      <c r="N4" s="5" t="s">
        <v>14</v>
      </c>
      <c r="O4" s="6" t="s">
        <v>11</v>
      </c>
      <c r="P4" s="6" t="s">
        <v>15</v>
      </c>
    </row>
    <row r="5" spans="1:18" ht="15.95" customHeight="1">
      <c r="A5" s="43" t="s">
        <v>16</v>
      </c>
      <c r="B5" s="7" t="s">
        <v>17</v>
      </c>
      <c r="C5" s="54" t="s">
        <v>18</v>
      </c>
      <c r="D5" s="44" t="s">
        <v>19</v>
      </c>
      <c r="E5" s="44" t="s">
        <v>20</v>
      </c>
      <c r="F5" s="45">
        <v>5</v>
      </c>
      <c r="G5" s="45">
        <v>1</v>
      </c>
      <c r="H5" s="45">
        <v>0.1</v>
      </c>
      <c r="I5" s="45" t="s">
        <v>18</v>
      </c>
      <c r="J5" s="45">
        <v>0.9</v>
      </c>
      <c r="K5" s="45">
        <f t="shared" ref="K5:K6" si="0">F5*J5</f>
        <v>4.5</v>
      </c>
      <c r="L5" s="8" t="s">
        <v>21</v>
      </c>
      <c r="M5" s="55"/>
      <c r="N5" s="55"/>
      <c r="O5" s="45" t="s">
        <v>22</v>
      </c>
      <c r="P5" s="45" t="s">
        <v>22</v>
      </c>
    </row>
    <row r="6" spans="1:18" ht="15.95" customHeight="1">
      <c r="A6" s="43"/>
      <c r="B6" s="7" t="s">
        <v>23</v>
      </c>
      <c r="C6" s="54"/>
      <c r="D6" s="44" t="s">
        <v>19</v>
      </c>
      <c r="E6" s="44"/>
      <c r="F6" s="45"/>
      <c r="G6" s="45"/>
      <c r="H6" s="45"/>
      <c r="I6" s="45"/>
      <c r="J6" s="45"/>
      <c r="K6" s="45">
        <f t="shared" si="0"/>
        <v>0</v>
      </c>
      <c r="L6" s="8" t="s">
        <v>24</v>
      </c>
      <c r="M6" s="55"/>
      <c r="N6" s="55"/>
      <c r="O6" s="45" t="s">
        <v>22</v>
      </c>
      <c r="P6" s="45" t="s">
        <v>22</v>
      </c>
    </row>
    <row r="7" spans="1:18" ht="15.95" customHeight="1">
      <c r="A7" s="43"/>
      <c r="B7" s="7" t="s">
        <v>25</v>
      </c>
      <c r="C7" s="7" t="s">
        <v>26</v>
      </c>
      <c r="D7" s="2" t="s">
        <v>27</v>
      </c>
      <c r="E7" s="2" t="s">
        <v>20</v>
      </c>
      <c r="F7" s="1" t="s">
        <v>25</v>
      </c>
      <c r="G7" s="1">
        <v>1</v>
      </c>
      <c r="H7" s="1">
        <v>0.04</v>
      </c>
      <c r="I7" s="1" t="s">
        <v>28</v>
      </c>
      <c r="J7" s="1">
        <v>0.8</v>
      </c>
      <c r="K7" s="1" t="s">
        <v>25</v>
      </c>
      <c r="L7" s="8"/>
      <c r="M7" s="9"/>
      <c r="N7" s="9"/>
    </row>
    <row r="8" spans="1:18" ht="15.95" customHeight="1">
      <c r="A8" s="43"/>
      <c r="B8" s="7" t="s">
        <v>29</v>
      </c>
      <c r="C8" s="54" t="s">
        <v>28</v>
      </c>
      <c r="D8" s="44" t="s">
        <v>27</v>
      </c>
      <c r="E8" s="44" t="s">
        <v>20</v>
      </c>
      <c r="F8" s="45">
        <v>5</v>
      </c>
      <c r="G8" s="45">
        <v>1</v>
      </c>
      <c r="H8" s="45">
        <v>0.05</v>
      </c>
      <c r="I8" s="45" t="s">
        <v>28</v>
      </c>
      <c r="J8" s="45">
        <v>0.7</v>
      </c>
      <c r="K8" s="45">
        <f>F8*J8</f>
        <v>3.5</v>
      </c>
      <c r="L8" s="8" t="s">
        <v>30</v>
      </c>
      <c r="M8" s="55"/>
      <c r="N8" s="55"/>
      <c r="O8" s="45"/>
      <c r="P8" s="45"/>
      <c r="Q8" s="56"/>
      <c r="R8" s="45"/>
    </row>
    <row r="9" spans="1:18" ht="15.95" customHeight="1">
      <c r="A9" s="43"/>
      <c r="B9" s="7" t="s">
        <v>31</v>
      </c>
      <c r="C9" s="54"/>
      <c r="D9" s="44" t="s">
        <v>27</v>
      </c>
      <c r="E9" s="44"/>
      <c r="F9" s="45">
        <v>5</v>
      </c>
      <c r="G9" s="45">
        <v>1</v>
      </c>
      <c r="H9" s="45"/>
      <c r="I9" s="45" t="s">
        <v>28</v>
      </c>
      <c r="J9" s="45"/>
      <c r="K9" s="45"/>
      <c r="L9" s="8" t="s">
        <v>32</v>
      </c>
      <c r="M9" s="55"/>
      <c r="N9" s="55"/>
      <c r="O9" s="45"/>
      <c r="P9" s="45"/>
      <c r="Q9" s="56"/>
      <c r="R9" s="45"/>
    </row>
    <row r="10" spans="1:18" ht="15.95" customHeight="1">
      <c r="A10" s="43"/>
      <c r="B10" s="54" t="s">
        <v>33</v>
      </c>
      <c r="C10" s="54" t="s">
        <v>33</v>
      </c>
      <c r="D10" s="2" t="s">
        <v>34</v>
      </c>
      <c r="E10" s="2" t="s">
        <v>20</v>
      </c>
      <c r="F10" s="1">
        <v>5</v>
      </c>
      <c r="G10" s="1">
        <v>1</v>
      </c>
      <c r="H10" s="1">
        <v>2</v>
      </c>
      <c r="I10" s="1" t="s">
        <v>33</v>
      </c>
      <c r="J10" s="1">
        <v>0.4</v>
      </c>
      <c r="K10" s="1">
        <f t="shared" ref="K10:K20" si="1">F10*J10</f>
        <v>2</v>
      </c>
      <c r="L10" s="8"/>
      <c r="M10" s="9"/>
      <c r="N10" s="9"/>
      <c r="O10" s="1">
        <v>5</v>
      </c>
      <c r="P10" s="10">
        <f>N27+N44+N58+N59+N62</f>
        <v>2.7270000000000003</v>
      </c>
      <c r="Q10" s="10">
        <f>P10/SUM(P10:P17)</f>
        <v>0.12376594972163632</v>
      </c>
      <c r="R10" s="11" t="str">
        <f t="shared" ref="R10:R17" si="2">IF(Q10&lt;0.115,"More!",IF(Q10&gt;0.135,"Less!","OK!"))</f>
        <v>OK!</v>
      </c>
    </row>
    <row r="11" spans="1:18" ht="15.95" customHeight="1">
      <c r="A11" s="43"/>
      <c r="B11" s="54" t="s">
        <v>35</v>
      </c>
      <c r="C11" s="54" t="s">
        <v>35</v>
      </c>
      <c r="D11" s="2" t="s">
        <v>36</v>
      </c>
      <c r="E11" s="2" t="s">
        <v>20</v>
      </c>
      <c r="F11" s="1">
        <v>5</v>
      </c>
      <c r="G11" s="1">
        <v>1</v>
      </c>
      <c r="H11" s="1">
        <v>4</v>
      </c>
      <c r="I11" s="1" t="s">
        <v>35</v>
      </c>
      <c r="J11" s="1">
        <v>0.30000000000000004</v>
      </c>
      <c r="K11" s="1">
        <f t="shared" si="1"/>
        <v>1.5000000000000002</v>
      </c>
      <c r="L11" s="8"/>
      <c r="M11" s="9"/>
      <c r="N11" s="9"/>
      <c r="O11" s="1">
        <v>4</v>
      </c>
      <c r="P11" s="10">
        <f>N63+N60+N35+N30</f>
        <v>2.5799999999999996</v>
      </c>
      <c r="Q11" s="10">
        <f>P11/SUM(P10:P17)</f>
        <v>0.11709429786645457</v>
      </c>
      <c r="R11" s="11" t="str">
        <f t="shared" si="2"/>
        <v>OK!</v>
      </c>
    </row>
    <row r="12" spans="1:18" ht="15.95" customHeight="1">
      <c r="A12" s="43"/>
      <c r="B12" s="54" t="s">
        <v>37</v>
      </c>
      <c r="C12" s="54" t="s">
        <v>37</v>
      </c>
      <c r="D12" s="2" t="s">
        <v>38</v>
      </c>
      <c r="E12" s="2" t="s">
        <v>20</v>
      </c>
      <c r="F12" s="1">
        <v>5</v>
      </c>
      <c r="G12" s="1">
        <v>1</v>
      </c>
      <c r="H12" s="1">
        <v>0.5</v>
      </c>
      <c r="I12" s="1" t="s">
        <v>37</v>
      </c>
      <c r="J12" s="1">
        <v>7.0000000000000001E-3</v>
      </c>
      <c r="K12" s="1">
        <f t="shared" si="1"/>
        <v>3.5000000000000003E-2</v>
      </c>
      <c r="L12" s="8"/>
      <c r="M12" s="9"/>
      <c r="N12" s="9"/>
      <c r="O12" s="1">
        <v>4</v>
      </c>
      <c r="P12" s="10">
        <f>N41+N29+N54+N56</f>
        <v>2.7685714285714287</v>
      </c>
      <c r="Q12" s="10">
        <f>P12/SUM(P10:P17)</f>
        <v>0.12565268508592969</v>
      </c>
      <c r="R12" s="11" t="str">
        <f t="shared" si="2"/>
        <v>OK!</v>
      </c>
    </row>
    <row r="13" spans="1:18" ht="15.95" customHeight="1">
      <c r="A13" s="43"/>
      <c r="B13" s="54" t="s">
        <v>39</v>
      </c>
      <c r="C13" s="54" t="s">
        <v>39</v>
      </c>
      <c r="D13" s="2" t="s">
        <v>40</v>
      </c>
      <c r="E13" s="2" t="s">
        <v>20</v>
      </c>
      <c r="F13" s="1">
        <v>5</v>
      </c>
      <c r="G13" s="1">
        <v>1</v>
      </c>
      <c r="H13" s="1">
        <v>0.60000000000000009</v>
      </c>
      <c r="I13" s="1" t="s">
        <v>39</v>
      </c>
      <c r="J13" s="1">
        <v>0.7</v>
      </c>
      <c r="K13" s="1">
        <f t="shared" si="1"/>
        <v>3.5</v>
      </c>
      <c r="L13" s="8"/>
      <c r="M13" s="9"/>
      <c r="N13" s="9"/>
      <c r="O13" s="1">
        <v>6</v>
      </c>
      <c r="P13" s="10">
        <f>N55+N53+N45+N40+N36+N26</f>
        <v>2.9251428571428568</v>
      </c>
      <c r="Q13" s="10">
        <f>P13/SUM(P10:P17)</f>
        <v>0.13275873992876655</v>
      </c>
      <c r="R13" s="11" t="str">
        <f t="shared" si="2"/>
        <v>OK!</v>
      </c>
    </row>
    <row r="14" spans="1:18" ht="15.95" customHeight="1">
      <c r="A14" s="43"/>
      <c r="B14" s="54" t="s">
        <v>41</v>
      </c>
      <c r="C14" s="54" t="s">
        <v>41</v>
      </c>
      <c r="D14" s="2" t="s">
        <v>42</v>
      </c>
      <c r="E14" s="2" t="s">
        <v>20</v>
      </c>
      <c r="F14" s="12">
        <v>1.5</v>
      </c>
      <c r="G14" s="1">
        <v>1</v>
      </c>
      <c r="H14" s="1">
        <v>1</v>
      </c>
      <c r="I14" s="1" t="s">
        <v>41</v>
      </c>
      <c r="J14" s="1">
        <v>0.1</v>
      </c>
      <c r="K14" s="1">
        <f t="shared" si="1"/>
        <v>0.15000000000000002</v>
      </c>
      <c r="L14" s="8"/>
      <c r="M14" s="9"/>
      <c r="N14" s="9"/>
      <c r="O14" s="1">
        <v>4</v>
      </c>
      <c r="P14" s="10">
        <f>N47+N48+N49+N66</f>
        <v>3.1073333333333331</v>
      </c>
      <c r="Q14" s="10">
        <f>P14/SUM(P10:P17)</f>
        <v>0.14102752515647152</v>
      </c>
      <c r="R14" s="11" t="str">
        <f t="shared" si="2"/>
        <v>Less!</v>
      </c>
    </row>
    <row r="15" spans="1:18" ht="15.95" customHeight="1">
      <c r="A15" s="43"/>
      <c r="B15" s="54" t="s">
        <v>43</v>
      </c>
      <c r="C15" s="54" t="s">
        <v>43</v>
      </c>
      <c r="D15" s="2" t="s">
        <v>44</v>
      </c>
      <c r="E15" s="2" t="s">
        <v>20</v>
      </c>
      <c r="F15" s="12">
        <v>3.5</v>
      </c>
      <c r="G15" s="1">
        <v>1</v>
      </c>
      <c r="H15" s="1">
        <v>0.4</v>
      </c>
      <c r="I15" s="1" t="s">
        <v>43</v>
      </c>
      <c r="J15" s="1">
        <v>0.01</v>
      </c>
      <c r="K15" s="1">
        <f t="shared" si="1"/>
        <v>3.5000000000000003E-2</v>
      </c>
      <c r="L15" s="8"/>
      <c r="M15" s="9"/>
      <c r="N15" s="9"/>
      <c r="O15" s="1">
        <v>5</v>
      </c>
      <c r="P15" s="10">
        <f>N50+N39+N28+N65+N67</f>
        <v>2.7314285714285718</v>
      </c>
      <c r="Q15" s="10">
        <f>P15/SUM(P10:P17)</f>
        <v>0.12396694214876036</v>
      </c>
      <c r="R15" s="11" t="str">
        <f t="shared" si="2"/>
        <v>OK!</v>
      </c>
    </row>
    <row r="16" spans="1:18" ht="15.95" customHeight="1">
      <c r="A16" s="43"/>
      <c r="B16" s="54" t="s">
        <v>45</v>
      </c>
      <c r="C16" s="54" t="s">
        <v>45</v>
      </c>
      <c r="D16" s="2" t="s">
        <v>46</v>
      </c>
      <c r="E16" s="2" t="s">
        <v>20</v>
      </c>
      <c r="F16" s="1">
        <v>1.6</v>
      </c>
      <c r="G16" s="1">
        <v>1</v>
      </c>
      <c r="H16" s="1">
        <v>4</v>
      </c>
      <c r="I16" s="1" t="s">
        <v>45</v>
      </c>
      <c r="J16" s="1">
        <v>5.0000000000000001E-3</v>
      </c>
      <c r="K16" s="1">
        <f t="shared" si="1"/>
        <v>8.0000000000000002E-3</v>
      </c>
      <c r="L16" s="8"/>
      <c r="M16" s="9"/>
      <c r="N16" s="9"/>
      <c r="O16" s="1">
        <v>3</v>
      </c>
      <c r="P16" s="10">
        <f>N31+N43+N51</f>
        <v>2.7750000000000004</v>
      </c>
      <c r="Q16" s="10">
        <f>P16/SUM(P10:P17)</f>
        <v>0.12594444828659362</v>
      </c>
      <c r="R16" s="11" t="str">
        <f t="shared" si="2"/>
        <v>OK!</v>
      </c>
    </row>
    <row r="17" spans="1:18" ht="15.95" customHeight="1">
      <c r="A17" s="43"/>
      <c r="B17" s="54" t="s">
        <v>47</v>
      </c>
      <c r="C17" s="54" t="s">
        <v>47</v>
      </c>
      <c r="D17" s="2" t="s">
        <v>48</v>
      </c>
      <c r="E17" s="2" t="s">
        <v>20</v>
      </c>
      <c r="F17" s="1">
        <v>1.5</v>
      </c>
      <c r="G17" s="1">
        <v>1</v>
      </c>
      <c r="H17" s="1">
        <v>4</v>
      </c>
      <c r="I17" s="1" t="s">
        <v>47</v>
      </c>
      <c r="J17" s="1">
        <v>7.0000000000000001E-3</v>
      </c>
      <c r="K17" s="1">
        <f t="shared" si="1"/>
        <v>1.0500000000000001E-2</v>
      </c>
      <c r="L17" s="8"/>
      <c r="M17" s="9"/>
      <c r="N17" s="9"/>
      <c r="O17" s="1">
        <v>3</v>
      </c>
      <c r="P17" s="10">
        <f>N32+N52+N64</f>
        <v>2.4190476190476189</v>
      </c>
      <c r="Q17" s="10">
        <f>P17/SUM(P10:P17)</f>
        <v>0.10978941180538747</v>
      </c>
      <c r="R17" s="11" t="str">
        <f t="shared" si="2"/>
        <v>More!</v>
      </c>
    </row>
    <row r="18" spans="1:18" ht="15.95" customHeight="1">
      <c r="A18" s="43"/>
      <c r="B18" s="54" t="s">
        <v>49</v>
      </c>
      <c r="C18" s="54" t="s">
        <v>49</v>
      </c>
      <c r="D18" s="2" t="s">
        <v>50</v>
      </c>
      <c r="E18" s="2" t="s">
        <v>20</v>
      </c>
      <c r="F18" s="1">
        <v>4.5</v>
      </c>
      <c r="G18" s="1">
        <v>1</v>
      </c>
      <c r="H18" s="1" t="s">
        <v>25</v>
      </c>
      <c r="I18" s="13" t="s">
        <v>25</v>
      </c>
      <c r="J18" s="1">
        <v>1</v>
      </c>
      <c r="K18" s="1">
        <f t="shared" si="1"/>
        <v>4.5</v>
      </c>
      <c r="L18" s="8"/>
      <c r="M18" s="9"/>
      <c r="N18" s="9"/>
      <c r="Q18" s="10"/>
    </row>
    <row r="19" spans="1:18" ht="15.95" customHeight="1">
      <c r="A19" s="57" t="s">
        <v>51</v>
      </c>
      <c r="B19" s="14" t="s">
        <v>17</v>
      </c>
      <c r="C19" s="14" t="s">
        <v>18</v>
      </c>
      <c r="D19" s="2" t="s">
        <v>19</v>
      </c>
      <c r="E19" s="2" t="s">
        <v>20</v>
      </c>
      <c r="F19" s="1">
        <v>2</v>
      </c>
      <c r="G19" s="1">
        <v>1</v>
      </c>
      <c r="H19" s="1">
        <v>0.08</v>
      </c>
      <c r="I19" s="15" t="s">
        <v>18</v>
      </c>
      <c r="J19" s="12">
        <v>0.21</v>
      </c>
      <c r="K19" s="1">
        <f t="shared" si="1"/>
        <v>0.42</v>
      </c>
      <c r="L19" s="8"/>
      <c r="M19" s="16">
        <f>J19/J5</f>
        <v>0.23333333333333331</v>
      </c>
      <c r="N19" s="16">
        <f>K19/K5</f>
        <v>9.3333333333333324E-2</v>
      </c>
      <c r="O19" s="10"/>
      <c r="P19" s="1" t="s">
        <v>52</v>
      </c>
      <c r="Q19" s="10">
        <f>SUM(Q8:Q17)</f>
        <v>1.0000000000000002</v>
      </c>
    </row>
    <row r="20" spans="1:18" ht="15.95" customHeight="1">
      <c r="A20" s="57"/>
      <c r="B20" s="42" t="s">
        <v>23</v>
      </c>
      <c r="C20" s="42" t="s">
        <v>53</v>
      </c>
      <c r="D20" s="2" t="s">
        <v>19</v>
      </c>
      <c r="E20" s="44" t="s">
        <v>20</v>
      </c>
      <c r="F20" s="45">
        <v>3</v>
      </c>
      <c r="G20" s="45">
        <v>1</v>
      </c>
      <c r="H20" s="45">
        <v>0.08</v>
      </c>
      <c r="I20" s="12" t="s">
        <v>18</v>
      </c>
      <c r="J20" s="17">
        <v>0.25</v>
      </c>
      <c r="K20" s="1">
        <f t="shared" si="1"/>
        <v>0.75</v>
      </c>
      <c r="L20" s="47"/>
      <c r="M20" s="16">
        <f>J20/J5</f>
        <v>0.27777777777777779</v>
      </c>
      <c r="N20" s="16">
        <f>K20/K5</f>
        <v>0.16666666666666666</v>
      </c>
      <c r="O20" s="10"/>
      <c r="P20" s="1" t="s">
        <v>54</v>
      </c>
      <c r="Q20" s="10">
        <f>Q19/8</f>
        <v>0.12500000000000003</v>
      </c>
    </row>
    <row r="21" spans="1:18" ht="15.95" customHeight="1">
      <c r="A21" s="57"/>
      <c r="B21" s="42"/>
      <c r="C21" s="42"/>
      <c r="D21" s="2" t="s">
        <v>55</v>
      </c>
      <c r="E21" s="44"/>
      <c r="F21" s="45"/>
      <c r="G21" s="45"/>
      <c r="H21" s="45"/>
      <c r="I21" s="12" t="s">
        <v>56</v>
      </c>
      <c r="J21" s="17">
        <v>0.5</v>
      </c>
      <c r="K21" s="1">
        <f>F20*J21</f>
        <v>1.5</v>
      </c>
      <c r="L21" s="47"/>
      <c r="M21" s="16">
        <f>J21/J18</f>
        <v>0.5</v>
      </c>
      <c r="N21" s="16">
        <f>K21/K18</f>
        <v>0.33333333333333331</v>
      </c>
      <c r="O21" s="10"/>
    </row>
    <row r="22" spans="1:18" ht="15.95" customHeight="1">
      <c r="A22" s="57"/>
      <c r="B22" s="42" t="s">
        <v>29</v>
      </c>
      <c r="C22" s="42" t="s">
        <v>57</v>
      </c>
      <c r="D22" s="2" t="s">
        <v>19</v>
      </c>
      <c r="E22" s="44" t="s">
        <v>20</v>
      </c>
      <c r="F22" s="45">
        <v>2.5</v>
      </c>
      <c r="G22" s="45">
        <v>1</v>
      </c>
      <c r="H22" s="45">
        <v>7.0000000000000007E-2</v>
      </c>
      <c r="I22" s="1" t="s">
        <v>28</v>
      </c>
      <c r="J22" s="1">
        <v>0.35</v>
      </c>
      <c r="K22" s="1">
        <f>F22*J22</f>
        <v>0.875</v>
      </c>
      <c r="L22" s="47" t="s">
        <v>58</v>
      </c>
      <c r="M22" s="16">
        <f>J22/J8</f>
        <v>0.5</v>
      </c>
      <c r="N22" s="16">
        <f>K22/K8</f>
        <v>0.25</v>
      </c>
      <c r="O22" s="10"/>
    </row>
    <row r="23" spans="1:18" ht="15.95" customHeight="1">
      <c r="A23" s="57"/>
      <c r="B23" s="42"/>
      <c r="C23" s="42"/>
      <c r="D23" s="2" t="s">
        <v>55</v>
      </c>
      <c r="E23" s="44"/>
      <c r="F23" s="45"/>
      <c r="G23" s="45"/>
      <c r="H23" s="45"/>
      <c r="I23" s="13" t="s">
        <v>56</v>
      </c>
      <c r="J23" s="1">
        <v>0.25</v>
      </c>
      <c r="K23" s="1">
        <f>F22*J23</f>
        <v>0.625</v>
      </c>
      <c r="L23" s="47"/>
      <c r="M23" s="16">
        <f>J23/J18</f>
        <v>0.25</v>
      </c>
      <c r="N23" s="16">
        <f>K23/K18</f>
        <v>0.1388888888888889</v>
      </c>
      <c r="O23" s="10"/>
    </row>
    <row r="24" spans="1:18" ht="15.95" customHeight="1">
      <c r="A24" s="57"/>
      <c r="B24" s="14" t="s">
        <v>31</v>
      </c>
      <c r="C24" s="14" t="s">
        <v>59</v>
      </c>
      <c r="D24" s="2" t="s">
        <v>27</v>
      </c>
      <c r="E24" s="2" t="s">
        <v>20</v>
      </c>
      <c r="F24" s="1">
        <v>5</v>
      </c>
      <c r="G24" s="15">
        <v>1</v>
      </c>
      <c r="H24" s="1">
        <v>0.06</v>
      </c>
      <c r="I24" s="1" t="s">
        <v>28</v>
      </c>
      <c r="J24" s="1">
        <v>0.875</v>
      </c>
      <c r="K24" s="1">
        <f t="shared" ref="K24:K25" si="3">F24*J24</f>
        <v>4.375</v>
      </c>
      <c r="L24" s="8" t="s">
        <v>60</v>
      </c>
      <c r="M24" s="16">
        <f>J24/J8</f>
        <v>1.25</v>
      </c>
      <c r="N24" s="16">
        <f>K24/K8</f>
        <v>1.25</v>
      </c>
      <c r="O24" s="10"/>
    </row>
    <row r="25" spans="1:18" ht="15.95" customHeight="1">
      <c r="A25" s="43" t="s">
        <v>61</v>
      </c>
      <c r="B25" s="42" t="s">
        <v>62</v>
      </c>
      <c r="C25" s="42"/>
      <c r="D25" s="44" t="s">
        <v>63</v>
      </c>
      <c r="E25" s="44" t="s">
        <v>64</v>
      </c>
      <c r="F25" s="45">
        <v>5</v>
      </c>
      <c r="G25" s="45">
        <v>1</v>
      </c>
      <c r="H25" s="45">
        <v>0.32</v>
      </c>
      <c r="I25" s="15" t="s">
        <v>28</v>
      </c>
      <c r="J25" s="1">
        <v>0.35</v>
      </c>
      <c r="K25" s="1">
        <f t="shared" si="3"/>
        <v>1.75</v>
      </c>
      <c r="L25" s="47"/>
      <c r="M25" s="16">
        <f>J25/J8</f>
        <v>0.5</v>
      </c>
      <c r="N25" s="16">
        <f>K25/K8</f>
        <v>0.5</v>
      </c>
      <c r="O25" s="40">
        <f>SUM(N25:N26)</f>
        <v>1</v>
      </c>
    </row>
    <row r="26" spans="1:18" ht="15.95" customHeight="1">
      <c r="A26" s="43"/>
      <c r="B26" s="42"/>
      <c r="C26" s="42"/>
      <c r="D26" s="44"/>
      <c r="E26" s="44"/>
      <c r="F26" s="45"/>
      <c r="G26" s="45"/>
      <c r="H26" s="45"/>
      <c r="I26" s="1" t="s">
        <v>39</v>
      </c>
      <c r="J26" s="1">
        <v>0.35</v>
      </c>
      <c r="K26" s="1">
        <f>F25*J26</f>
        <v>1.75</v>
      </c>
      <c r="L26" s="47"/>
      <c r="M26" s="16">
        <f>J26/J13</f>
        <v>0.5</v>
      </c>
      <c r="N26" s="16">
        <f>K26/K13</f>
        <v>0.5</v>
      </c>
      <c r="O26" s="40"/>
    </row>
    <row r="27" spans="1:18" ht="15.95" customHeight="1">
      <c r="A27" s="43"/>
      <c r="B27" s="42" t="s">
        <v>65</v>
      </c>
      <c r="C27" s="42"/>
      <c r="D27" s="2" t="s">
        <v>66</v>
      </c>
      <c r="E27" s="2" t="s">
        <v>64</v>
      </c>
      <c r="F27" s="1">
        <v>7</v>
      </c>
      <c r="G27" s="1">
        <v>1</v>
      </c>
      <c r="H27" s="1">
        <v>1.2</v>
      </c>
      <c r="I27" s="1" t="s">
        <v>33</v>
      </c>
      <c r="J27" s="1">
        <v>0.30000000000000004</v>
      </c>
      <c r="K27" s="1">
        <f t="shared" ref="K27:K32" si="4">F27*J27</f>
        <v>2.1000000000000005</v>
      </c>
      <c r="L27" s="8"/>
      <c r="M27" s="16">
        <f>J27/J10</f>
        <v>0.75000000000000011</v>
      </c>
      <c r="N27" s="16">
        <f>K27/K10</f>
        <v>1.0500000000000003</v>
      </c>
      <c r="O27" s="18">
        <f t="shared" ref="O27:O31" si="5">N27</f>
        <v>1.0500000000000003</v>
      </c>
    </row>
    <row r="28" spans="1:18" ht="15.95" customHeight="1">
      <c r="A28" s="43"/>
      <c r="B28" s="42" t="s">
        <v>67</v>
      </c>
      <c r="C28" s="42"/>
      <c r="D28" s="2" t="s">
        <v>19</v>
      </c>
      <c r="E28" s="2" t="s">
        <v>68</v>
      </c>
      <c r="F28" s="1">
        <v>6.9</v>
      </c>
      <c r="G28" s="1">
        <v>1</v>
      </c>
      <c r="H28" s="1">
        <v>0.30000000000000004</v>
      </c>
      <c r="I28" s="1" t="s">
        <v>43</v>
      </c>
      <c r="J28" s="1">
        <v>6.0000000000000001E-3</v>
      </c>
      <c r="K28" s="1">
        <f t="shared" si="4"/>
        <v>4.1400000000000006E-2</v>
      </c>
      <c r="L28" s="8" t="s">
        <v>69</v>
      </c>
      <c r="M28" s="16">
        <f>J28/J15</f>
        <v>0.6</v>
      </c>
      <c r="N28" s="16">
        <f>K28/K15</f>
        <v>1.1828571428571428</v>
      </c>
      <c r="O28" s="18">
        <f t="shared" si="5"/>
        <v>1.1828571428571428</v>
      </c>
    </row>
    <row r="29" spans="1:18" ht="15.95" customHeight="1">
      <c r="A29" s="43"/>
      <c r="B29" s="42" t="s">
        <v>70</v>
      </c>
      <c r="C29" s="42"/>
      <c r="D29" s="2" t="s">
        <v>71</v>
      </c>
      <c r="E29" s="2" t="s">
        <v>68</v>
      </c>
      <c r="F29" s="15">
        <v>8.8000000000000007</v>
      </c>
      <c r="G29" s="15">
        <v>1</v>
      </c>
      <c r="H29" s="15">
        <v>0.32</v>
      </c>
      <c r="I29" s="15" t="s">
        <v>37</v>
      </c>
      <c r="J29" s="1">
        <v>4.0000000000000001E-3</v>
      </c>
      <c r="K29" s="1">
        <f t="shared" si="4"/>
        <v>3.5200000000000002E-2</v>
      </c>
      <c r="L29" s="8"/>
      <c r="M29" s="16">
        <f>J29/J12</f>
        <v>0.5714285714285714</v>
      </c>
      <c r="N29" s="16">
        <f>K29/K12</f>
        <v>1.0057142857142858</v>
      </c>
      <c r="O29" s="18">
        <f t="shared" si="5"/>
        <v>1.0057142857142858</v>
      </c>
    </row>
    <row r="30" spans="1:18" ht="15.95" customHeight="1">
      <c r="A30" s="43"/>
      <c r="B30" s="42" t="s">
        <v>72</v>
      </c>
      <c r="C30" s="42"/>
      <c r="D30" s="2" t="s">
        <v>73</v>
      </c>
      <c r="E30" s="2" t="s">
        <v>68</v>
      </c>
      <c r="F30" s="1">
        <v>6</v>
      </c>
      <c r="G30" s="1">
        <v>1</v>
      </c>
      <c r="H30" s="1">
        <v>2.2999999999999998</v>
      </c>
      <c r="I30" s="1" t="s">
        <v>35</v>
      </c>
      <c r="J30" s="1">
        <v>0.27</v>
      </c>
      <c r="K30" s="1">
        <f t="shared" si="4"/>
        <v>1.62</v>
      </c>
      <c r="L30" s="8"/>
      <c r="M30" s="16">
        <f>J30/J11</f>
        <v>0.89999999999999991</v>
      </c>
      <c r="N30" s="16">
        <f>K30/K11</f>
        <v>1.0799999999999998</v>
      </c>
      <c r="O30" s="18">
        <f t="shared" si="5"/>
        <v>1.0799999999999998</v>
      </c>
    </row>
    <row r="31" spans="1:18" s="17" customFormat="1" ht="15.95" customHeight="1">
      <c r="A31" s="43"/>
      <c r="B31" s="42" t="s">
        <v>74</v>
      </c>
      <c r="C31" s="42"/>
      <c r="D31" s="19" t="s">
        <v>75</v>
      </c>
      <c r="E31" s="19" t="s">
        <v>68</v>
      </c>
      <c r="F31" s="17">
        <v>2.7</v>
      </c>
      <c r="G31" s="17">
        <v>1</v>
      </c>
      <c r="H31" s="17">
        <v>4</v>
      </c>
      <c r="I31" s="17" t="s">
        <v>45</v>
      </c>
      <c r="J31" s="17">
        <v>3.0000000000000001E-3</v>
      </c>
      <c r="K31" s="17">
        <f t="shared" si="4"/>
        <v>8.1000000000000013E-3</v>
      </c>
      <c r="L31" s="20" t="s">
        <v>76</v>
      </c>
      <c r="M31" s="21">
        <f t="shared" ref="M31:M33" si="6">J31/J16</f>
        <v>0.6</v>
      </c>
      <c r="N31" s="21">
        <f t="shared" ref="N31:N33" si="7">K31/K16</f>
        <v>1.0125000000000002</v>
      </c>
      <c r="O31" s="22">
        <f t="shared" si="5"/>
        <v>1.0125000000000002</v>
      </c>
    </row>
    <row r="32" spans="1:18" s="17" customFormat="1" ht="15.95" customHeight="1">
      <c r="A32" s="43"/>
      <c r="B32" s="42" t="s">
        <v>77</v>
      </c>
      <c r="C32" s="42"/>
      <c r="D32" s="49" t="s">
        <v>78</v>
      </c>
      <c r="E32" s="49" t="s">
        <v>68</v>
      </c>
      <c r="F32" s="50">
        <v>3.5</v>
      </c>
      <c r="G32" s="50">
        <v>1</v>
      </c>
      <c r="H32" s="50">
        <v>3.1</v>
      </c>
      <c r="I32" s="17" t="s">
        <v>47</v>
      </c>
      <c r="J32" s="17">
        <v>2E-3</v>
      </c>
      <c r="K32" s="17">
        <f t="shared" si="4"/>
        <v>7.0000000000000001E-3</v>
      </c>
      <c r="L32" s="48" t="s">
        <v>79</v>
      </c>
      <c r="M32" s="21">
        <f t="shared" si="6"/>
        <v>0.2857142857142857</v>
      </c>
      <c r="N32" s="21">
        <f t="shared" si="7"/>
        <v>0.66666666666666663</v>
      </c>
      <c r="O32" s="40">
        <f>SUM(N32:N33)</f>
        <v>1.1115555555555556</v>
      </c>
    </row>
    <row r="33" spans="1:15" s="17" customFormat="1" ht="15.95" customHeight="1">
      <c r="A33" s="43"/>
      <c r="B33" s="43"/>
      <c r="C33" s="42"/>
      <c r="D33" s="49"/>
      <c r="E33" s="49"/>
      <c r="F33" s="50"/>
      <c r="G33" s="50"/>
      <c r="H33" s="50"/>
      <c r="I33" s="17" t="s">
        <v>56</v>
      </c>
      <c r="J33" s="17">
        <v>0.57200000000000006</v>
      </c>
      <c r="K33" s="17">
        <f>F32*J33</f>
        <v>2.0020000000000002</v>
      </c>
      <c r="L33" s="48"/>
      <c r="M33" s="21">
        <f t="shared" si="6"/>
        <v>0.57200000000000006</v>
      </c>
      <c r="N33" s="21">
        <f t="shared" si="7"/>
        <v>0.44488888888888894</v>
      </c>
      <c r="O33" s="40"/>
    </row>
    <row r="34" spans="1:15" s="17" customFormat="1" ht="15.95" customHeight="1">
      <c r="A34" s="43"/>
      <c r="B34" s="42" t="s">
        <v>80</v>
      </c>
      <c r="C34" s="42"/>
      <c r="D34" s="49" t="s">
        <v>81</v>
      </c>
      <c r="E34" s="49" t="s">
        <v>68</v>
      </c>
      <c r="F34" s="50">
        <v>5</v>
      </c>
      <c r="G34" s="50">
        <v>1</v>
      </c>
      <c r="H34" s="50">
        <v>1.3</v>
      </c>
      <c r="I34" s="17" t="s">
        <v>28</v>
      </c>
      <c r="J34" s="17">
        <v>0.23400000000000001</v>
      </c>
      <c r="K34" s="17">
        <f>F34*J34</f>
        <v>1.1700000000000002</v>
      </c>
      <c r="L34" s="48"/>
      <c r="M34" s="21">
        <f>J34/J8</f>
        <v>0.33428571428571435</v>
      </c>
      <c r="N34" s="21">
        <f>K34/K8</f>
        <v>0.33428571428571435</v>
      </c>
      <c r="O34" s="40">
        <f>SUM(N34:N35)</f>
        <v>1.0009523809523808</v>
      </c>
    </row>
    <row r="35" spans="1:15" s="17" customFormat="1" ht="15.95" customHeight="1">
      <c r="A35" s="43"/>
      <c r="B35" s="42"/>
      <c r="C35" s="42"/>
      <c r="D35" s="49"/>
      <c r="E35" s="49"/>
      <c r="F35" s="50"/>
      <c r="G35" s="50"/>
      <c r="H35" s="50"/>
      <c r="I35" s="17" t="s">
        <v>35</v>
      </c>
      <c r="J35" s="17">
        <v>0.2</v>
      </c>
      <c r="K35" s="17">
        <f>F34*J35</f>
        <v>1</v>
      </c>
      <c r="L35" s="48"/>
      <c r="M35" s="21">
        <f>J35/J11</f>
        <v>0.66666666666666663</v>
      </c>
      <c r="N35" s="21">
        <f>K35/K11</f>
        <v>0.66666666666666652</v>
      </c>
      <c r="O35" s="40"/>
    </row>
    <row r="36" spans="1:15" s="17" customFormat="1" ht="15.95" customHeight="1">
      <c r="A36" s="43"/>
      <c r="B36" s="42" t="s">
        <v>82</v>
      </c>
      <c r="C36" s="42"/>
      <c r="D36" s="49" t="s">
        <v>83</v>
      </c>
      <c r="E36" s="49" t="s">
        <v>64</v>
      </c>
      <c r="F36" s="50">
        <v>4.5999999999999996</v>
      </c>
      <c r="G36" s="50">
        <v>1</v>
      </c>
      <c r="H36" s="50">
        <v>0.5</v>
      </c>
      <c r="I36" s="17" t="s">
        <v>39</v>
      </c>
      <c r="J36" s="17">
        <v>0.55000000000000004</v>
      </c>
      <c r="K36" s="17">
        <f>F36*J36</f>
        <v>2.5299999999999998</v>
      </c>
      <c r="L36" s="48"/>
      <c r="M36" s="21">
        <f>J36/J13</f>
        <v>0.78571428571428581</v>
      </c>
      <c r="N36" s="21">
        <f>K36/K13</f>
        <v>0.72285714285714275</v>
      </c>
      <c r="O36" s="40">
        <f>SUM(N36:N37)</f>
        <v>0.94774603174603167</v>
      </c>
    </row>
    <row r="37" spans="1:15" s="17" customFormat="1" ht="15.95" customHeight="1">
      <c r="A37" s="43"/>
      <c r="B37" s="43"/>
      <c r="C37" s="42"/>
      <c r="D37" s="49"/>
      <c r="E37" s="49"/>
      <c r="F37" s="50"/>
      <c r="G37" s="50"/>
      <c r="H37" s="50"/>
      <c r="I37" s="17" t="s">
        <v>56</v>
      </c>
      <c r="J37" s="17">
        <v>0.22</v>
      </c>
      <c r="K37" s="17">
        <f>F36*J37</f>
        <v>1.012</v>
      </c>
      <c r="L37" s="48"/>
      <c r="M37" s="21">
        <f>J37/J18</f>
        <v>0.22</v>
      </c>
      <c r="N37" s="21">
        <f>K37/K18</f>
        <v>0.22488888888888889</v>
      </c>
      <c r="O37" s="40"/>
    </row>
    <row r="38" spans="1:15" s="17" customFormat="1" ht="15.95" customHeight="1">
      <c r="A38" s="43"/>
      <c r="B38" s="42" t="s">
        <v>84</v>
      </c>
      <c r="C38" s="42"/>
      <c r="D38" s="49" t="s">
        <v>85</v>
      </c>
      <c r="E38" s="49" t="s">
        <v>68</v>
      </c>
      <c r="F38" s="50">
        <v>5.2</v>
      </c>
      <c r="G38" s="50">
        <v>1</v>
      </c>
      <c r="H38" s="50">
        <v>0.25</v>
      </c>
      <c r="I38" s="17" t="s">
        <v>28</v>
      </c>
      <c r="J38" s="17">
        <v>0.55000000000000004</v>
      </c>
      <c r="K38" s="17">
        <f>F38*J38</f>
        <v>2.8600000000000003</v>
      </c>
      <c r="L38" s="52"/>
      <c r="M38" s="21">
        <f>J38/J8</f>
        <v>0.78571428571428581</v>
      </c>
      <c r="N38" s="21">
        <f>K38/K8</f>
        <v>0.81714285714285728</v>
      </c>
      <c r="O38" s="40">
        <f>SUM(N38:N39)</f>
        <v>1.1142857142857143</v>
      </c>
    </row>
    <row r="39" spans="1:15" s="17" customFormat="1" ht="15.95" customHeight="1">
      <c r="A39" s="43"/>
      <c r="B39" s="43"/>
      <c r="C39" s="42"/>
      <c r="D39" s="49"/>
      <c r="E39" s="49"/>
      <c r="F39" s="50"/>
      <c r="G39" s="50"/>
      <c r="H39" s="50"/>
      <c r="I39" s="17" t="s">
        <v>43</v>
      </c>
      <c r="J39" s="17">
        <v>2E-3</v>
      </c>
      <c r="K39" s="17">
        <f>F38*J39</f>
        <v>1.0400000000000001E-2</v>
      </c>
      <c r="L39" s="52"/>
      <c r="M39" s="21">
        <f>J39/J15</f>
        <v>0.2</v>
      </c>
      <c r="N39" s="21">
        <f>K39/K15</f>
        <v>0.29714285714285715</v>
      </c>
      <c r="O39" s="40"/>
    </row>
    <row r="40" spans="1:15" s="17" customFormat="1" ht="15.95" customHeight="1">
      <c r="A40" s="43"/>
      <c r="B40" s="42" t="s">
        <v>86</v>
      </c>
      <c r="C40" s="42"/>
      <c r="D40" s="53" t="s">
        <v>87</v>
      </c>
      <c r="E40" s="53" t="s">
        <v>68</v>
      </c>
      <c r="F40" s="50">
        <v>4.2</v>
      </c>
      <c r="G40" s="50">
        <v>1</v>
      </c>
      <c r="H40" s="50">
        <v>1.9</v>
      </c>
      <c r="I40" s="17" t="s">
        <v>39</v>
      </c>
      <c r="J40" s="17">
        <v>0.12</v>
      </c>
      <c r="K40" s="17">
        <f>F40*J40</f>
        <v>0.504</v>
      </c>
      <c r="L40" s="48" t="s">
        <v>88</v>
      </c>
      <c r="M40" s="21">
        <f>J40/J13</f>
        <v>0.17142857142857143</v>
      </c>
      <c r="N40" s="21">
        <f>K40/K13</f>
        <v>0.14399999999999999</v>
      </c>
      <c r="O40" s="40">
        <f>SUM(N40:N42)</f>
        <v>1.0226666666666666</v>
      </c>
    </row>
    <row r="41" spans="1:15" s="17" customFormat="1" ht="15.95" customHeight="1">
      <c r="A41" s="43"/>
      <c r="B41" s="43"/>
      <c r="C41" s="42"/>
      <c r="D41" s="53"/>
      <c r="E41" s="53"/>
      <c r="F41" s="50"/>
      <c r="G41" s="50"/>
      <c r="H41" s="50"/>
      <c r="I41" s="17" t="s">
        <v>37</v>
      </c>
      <c r="J41" s="17">
        <v>6.0000000000000001E-3</v>
      </c>
      <c r="K41" s="17">
        <f>F40*J41</f>
        <v>2.52E-2</v>
      </c>
      <c r="L41" s="48"/>
      <c r="M41" s="21">
        <f>J41/J12</f>
        <v>0.8571428571428571</v>
      </c>
      <c r="N41" s="21">
        <f>K41/K12</f>
        <v>0.72</v>
      </c>
      <c r="O41" s="40"/>
    </row>
    <row r="42" spans="1:15" s="17" customFormat="1" ht="15.95" customHeight="1">
      <c r="A42" s="43"/>
      <c r="B42" s="43"/>
      <c r="C42" s="42"/>
      <c r="D42" s="53"/>
      <c r="E42" s="53"/>
      <c r="F42" s="50"/>
      <c r="G42" s="50"/>
      <c r="H42" s="50"/>
      <c r="I42" s="17" t="s">
        <v>56</v>
      </c>
      <c r="J42" s="17">
        <v>0.17</v>
      </c>
      <c r="K42" s="17">
        <f>F40*J42</f>
        <v>0.71400000000000008</v>
      </c>
      <c r="L42" s="48"/>
      <c r="M42" s="21">
        <f>J42/J18</f>
        <v>0.17</v>
      </c>
      <c r="N42" s="21">
        <f>K42/K18</f>
        <v>0.15866666666666668</v>
      </c>
      <c r="O42" s="40"/>
    </row>
    <row r="43" spans="1:15" s="17" customFormat="1" ht="15.95" customHeight="1">
      <c r="A43" s="43"/>
      <c r="B43" s="42" t="s">
        <v>89</v>
      </c>
      <c r="C43" s="42"/>
      <c r="D43" s="49" t="s">
        <v>90</v>
      </c>
      <c r="E43" s="49" t="s">
        <v>68</v>
      </c>
      <c r="F43" s="51">
        <v>1.9</v>
      </c>
      <c r="G43" s="50">
        <v>1</v>
      </c>
      <c r="H43" s="50">
        <v>3.2</v>
      </c>
      <c r="I43" s="17" t="s">
        <v>45</v>
      </c>
      <c r="J43" s="17">
        <v>3.0000000000000001E-3</v>
      </c>
      <c r="K43" s="17">
        <f>F43*J43</f>
        <v>5.7000000000000002E-3</v>
      </c>
      <c r="L43" s="48"/>
      <c r="M43" s="21">
        <f>J43/J16</f>
        <v>0.6</v>
      </c>
      <c r="N43" s="21">
        <f>K43/K16</f>
        <v>0.71250000000000002</v>
      </c>
      <c r="O43" s="40">
        <f>SUM(N43:N44)</f>
        <v>1.0545</v>
      </c>
    </row>
    <row r="44" spans="1:15" s="17" customFormat="1" ht="15.95" customHeight="1">
      <c r="A44" s="43"/>
      <c r="B44" s="43"/>
      <c r="C44" s="42"/>
      <c r="D44" s="49"/>
      <c r="E44" s="49"/>
      <c r="F44" s="51"/>
      <c r="G44" s="51"/>
      <c r="H44" s="51"/>
      <c r="I44" s="17" t="s">
        <v>33</v>
      </c>
      <c r="J44" s="17">
        <v>0.36</v>
      </c>
      <c r="K44" s="17">
        <f>F43*J44</f>
        <v>0.68399999999999994</v>
      </c>
      <c r="L44" s="48"/>
      <c r="M44" s="21">
        <f>J44/J10</f>
        <v>0.89999999999999991</v>
      </c>
      <c r="N44" s="21">
        <f>K44/K10</f>
        <v>0.34199999999999997</v>
      </c>
      <c r="O44" s="40"/>
    </row>
    <row r="45" spans="1:15" s="17" customFormat="1" ht="15.95" customHeight="1">
      <c r="A45" s="43"/>
      <c r="B45" s="42" t="s">
        <v>91</v>
      </c>
      <c r="C45" s="42"/>
      <c r="D45" s="49" t="s">
        <v>92</v>
      </c>
      <c r="E45" s="49" t="s">
        <v>68</v>
      </c>
      <c r="F45" s="45">
        <v>4.0999999999999996</v>
      </c>
      <c r="G45" s="45">
        <v>1</v>
      </c>
      <c r="H45" s="50">
        <v>0.5</v>
      </c>
      <c r="I45" s="17" t="s">
        <v>39</v>
      </c>
      <c r="J45" s="17">
        <v>0.44</v>
      </c>
      <c r="K45" s="17">
        <f>F45*J45</f>
        <v>1.8039999999999998</v>
      </c>
      <c r="L45" s="48"/>
      <c r="M45" s="21">
        <f>J45/J13</f>
        <v>0.62857142857142867</v>
      </c>
      <c r="N45" s="21">
        <f>K45/K13</f>
        <v>0.51542857142857135</v>
      </c>
      <c r="O45" s="40">
        <f>SUM(N45:N46)</f>
        <v>1.0256507936507935</v>
      </c>
    </row>
    <row r="46" spans="1:15" s="17" customFormat="1" ht="15.95" customHeight="1">
      <c r="A46" s="43"/>
      <c r="B46" s="43"/>
      <c r="C46" s="42"/>
      <c r="D46" s="49"/>
      <c r="E46" s="49"/>
      <c r="F46" s="45"/>
      <c r="G46" s="45"/>
      <c r="H46" s="45"/>
      <c r="I46" s="17" t="s">
        <v>56</v>
      </c>
      <c r="J46" s="17">
        <v>0.56000000000000005</v>
      </c>
      <c r="K46" s="17">
        <f>F45*J46</f>
        <v>2.2959999999999998</v>
      </c>
      <c r="L46" s="48"/>
      <c r="M46" s="21">
        <f>J46/J18</f>
        <v>0.56000000000000005</v>
      </c>
      <c r="N46" s="21">
        <f>K46/K18</f>
        <v>0.51022222222222213</v>
      </c>
      <c r="O46" s="40"/>
    </row>
    <row r="47" spans="1:15" s="17" customFormat="1" ht="15.95" customHeight="1">
      <c r="A47" s="43"/>
      <c r="B47" s="42" t="s">
        <v>93</v>
      </c>
      <c r="C47" s="42"/>
      <c r="D47" s="19" t="s">
        <v>94</v>
      </c>
      <c r="E47" s="19" t="s">
        <v>68</v>
      </c>
      <c r="F47" s="17">
        <v>4.3</v>
      </c>
      <c r="G47" s="17">
        <v>1</v>
      </c>
      <c r="H47" s="17">
        <v>0.5</v>
      </c>
      <c r="I47" s="17" t="s">
        <v>41</v>
      </c>
      <c r="J47" s="17">
        <v>3.5000000000000003E-2</v>
      </c>
      <c r="K47" s="17">
        <f t="shared" ref="K47:K49" si="8">F47*J47</f>
        <v>0.15049999999999999</v>
      </c>
      <c r="L47" s="20" t="s">
        <v>95</v>
      </c>
      <c r="M47" s="21">
        <f>J47/J14</f>
        <v>0.35000000000000003</v>
      </c>
      <c r="N47" s="21">
        <f>K47/K14</f>
        <v>1.0033333333333332</v>
      </c>
      <c r="O47" s="22">
        <f t="shared" ref="O47:O48" si="9">N47</f>
        <v>1.0033333333333332</v>
      </c>
    </row>
    <row r="48" spans="1:15" s="17" customFormat="1" ht="15.95" customHeight="1">
      <c r="A48" s="43"/>
      <c r="B48" s="42" t="s">
        <v>96</v>
      </c>
      <c r="C48" s="42"/>
      <c r="D48" s="19" t="s">
        <v>97</v>
      </c>
      <c r="E48" s="19" t="s">
        <v>68</v>
      </c>
      <c r="F48" s="17">
        <v>2.4</v>
      </c>
      <c r="G48" s="17">
        <v>1</v>
      </c>
      <c r="H48" s="17">
        <v>0.8</v>
      </c>
      <c r="I48" s="17" t="s">
        <v>41</v>
      </c>
      <c r="J48" s="17">
        <v>6.4000000000000001E-2</v>
      </c>
      <c r="K48" s="17">
        <f t="shared" si="8"/>
        <v>0.15359999999999999</v>
      </c>
      <c r="L48" s="20" t="s">
        <v>98</v>
      </c>
      <c r="M48" s="21">
        <f>J48/J14</f>
        <v>0.64</v>
      </c>
      <c r="N48" s="21">
        <f>K48/K14</f>
        <v>1.0239999999999998</v>
      </c>
      <c r="O48" s="22">
        <f t="shared" si="9"/>
        <v>1.0239999999999998</v>
      </c>
    </row>
    <row r="49" spans="1:15" ht="15.95" customHeight="1">
      <c r="A49" s="43"/>
      <c r="B49" s="42" t="s">
        <v>99</v>
      </c>
      <c r="C49" s="42"/>
      <c r="D49" s="44" t="s">
        <v>100</v>
      </c>
      <c r="E49" s="44" t="s">
        <v>68</v>
      </c>
      <c r="F49" s="45">
        <v>1.8</v>
      </c>
      <c r="G49" s="45">
        <v>1</v>
      </c>
      <c r="H49" s="45">
        <v>0.7</v>
      </c>
      <c r="I49" s="1" t="s">
        <v>41</v>
      </c>
      <c r="J49" s="1">
        <v>4.4999999999999998E-2</v>
      </c>
      <c r="K49" s="1">
        <f t="shared" si="8"/>
        <v>8.1000000000000003E-2</v>
      </c>
      <c r="L49" s="47"/>
      <c r="M49" s="16">
        <f t="shared" ref="M49:M52" si="10">J49/J14</f>
        <v>0.44999999999999996</v>
      </c>
      <c r="N49" s="16">
        <f t="shared" ref="N49:N52" si="11">K49/K14</f>
        <v>0.53999999999999992</v>
      </c>
      <c r="O49" s="40">
        <f>SUM(N49:N50)</f>
        <v>1.0028571428571429</v>
      </c>
    </row>
    <row r="50" spans="1:15" ht="15.95" customHeight="1">
      <c r="A50" s="43"/>
      <c r="B50" s="43"/>
      <c r="C50" s="42"/>
      <c r="D50" s="44"/>
      <c r="E50" s="44"/>
      <c r="F50" s="45"/>
      <c r="G50" s="45"/>
      <c r="H50" s="45"/>
      <c r="I50" s="1" t="s">
        <v>43</v>
      </c>
      <c r="J50" s="1">
        <v>9.0000000000000011E-3</v>
      </c>
      <c r="K50" s="1">
        <f>F49*J50</f>
        <v>1.6200000000000003E-2</v>
      </c>
      <c r="L50" s="47"/>
      <c r="M50" s="16">
        <f t="shared" si="10"/>
        <v>0.90000000000000013</v>
      </c>
      <c r="N50" s="16">
        <f t="shared" si="11"/>
        <v>0.46285714285714291</v>
      </c>
      <c r="O50" s="40"/>
    </row>
    <row r="51" spans="1:15" ht="15.95" customHeight="1">
      <c r="A51" s="43"/>
      <c r="B51" s="42" t="s">
        <v>101</v>
      </c>
      <c r="C51" s="42"/>
      <c r="D51" s="2" t="s">
        <v>102</v>
      </c>
      <c r="E51" s="2" t="s">
        <v>68</v>
      </c>
      <c r="F51" s="1">
        <v>2.1</v>
      </c>
      <c r="G51" s="1">
        <v>1</v>
      </c>
      <c r="H51" s="1">
        <v>3.6</v>
      </c>
      <c r="I51" s="1" t="s">
        <v>45</v>
      </c>
      <c r="J51" s="1">
        <v>4.0000000000000001E-3</v>
      </c>
      <c r="K51" s="1">
        <f t="shared" ref="K51:K53" si="12">F51*J51</f>
        <v>8.4000000000000012E-3</v>
      </c>
      <c r="L51" s="8"/>
      <c r="M51" s="16">
        <f t="shared" si="10"/>
        <v>0.8</v>
      </c>
      <c r="N51" s="16">
        <f t="shared" si="11"/>
        <v>1.05</v>
      </c>
      <c r="O51" s="18">
        <f t="shared" ref="O51:O52" si="13">N51</f>
        <v>1.05</v>
      </c>
    </row>
    <row r="52" spans="1:15" ht="15.95" customHeight="1">
      <c r="A52" s="43"/>
      <c r="B52" s="42" t="s">
        <v>103</v>
      </c>
      <c r="C52" s="42"/>
      <c r="D52" s="2" t="s">
        <v>104</v>
      </c>
      <c r="E52" s="2" t="s">
        <v>68</v>
      </c>
      <c r="F52" s="1">
        <v>2.7</v>
      </c>
      <c r="G52" s="1">
        <v>1</v>
      </c>
      <c r="H52" s="1">
        <v>2.8</v>
      </c>
      <c r="I52" s="1" t="s">
        <v>47</v>
      </c>
      <c r="J52" s="1">
        <v>4.0000000000000001E-3</v>
      </c>
      <c r="K52" s="1">
        <f t="shared" si="12"/>
        <v>1.0800000000000001E-2</v>
      </c>
      <c r="L52" s="8"/>
      <c r="M52" s="16">
        <f t="shared" si="10"/>
        <v>0.5714285714285714</v>
      </c>
      <c r="N52" s="16">
        <f t="shared" si="11"/>
        <v>1.0285714285714285</v>
      </c>
      <c r="O52" s="18">
        <f t="shared" si="13"/>
        <v>1.0285714285714285</v>
      </c>
    </row>
    <row r="53" spans="1:15" ht="15.95" customHeight="1">
      <c r="A53" s="43"/>
      <c r="B53" s="42" t="s">
        <v>105</v>
      </c>
      <c r="C53" s="42"/>
      <c r="D53" s="44" t="s">
        <v>106</v>
      </c>
      <c r="E53" s="44" t="s">
        <v>64</v>
      </c>
      <c r="F53" s="45">
        <v>8.8000000000000007</v>
      </c>
      <c r="G53" s="45">
        <v>1</v>
      </c>
      <c r="H53" s="45">
        <v>0.35</v>
      </c>
      <c r="I53" s="1" t="s">
        <v>39</v>
      </c>
      <c r="J53" s="1">
        <v>0.2</v>
      </c>
      <c r="K53" s="1">
        <f t="shared" si="12"/>
        <v>1.7600000000000002</v>
      </c>
      <c r="L53" s="47" t="s">
        <v>88</v>
      </c>
      <c r="M53" s="16">
        <f>J53/J13</f>
        <v>0.28571428571428575</v>
      </c>
      <c r="N53" s="16">
        <f>K53/K13</f>
        <v>0.50285714285714289</v>
      </c>
      <c r="O53" s="40">
        <f>SUM(N53:N54)</f>
        <v>1.0057142857142858</v>
      </c>
    </row>
    <row r="54" spans="1:15" ht="15.95" customHeight="1">
      <c r="A54" s="43"/>
      <c r="B54" s="43"/>
      <c r="C54" s="42"/>
      <c r="D54" s="44"/>
      <c r="E54" s="44"/>
      <c r="F54" s="45"/>
      <c r="G54" s="45"/>
      <c r="H54" s="45"/>
      <c r="I54" s="1" t="s">
        <v>37</v>
      </c>
      <c r="J54" s="1">
        <v>2E-3</v>
      </c>
      <c r="K54" s="1">
        <f>F53*J54</f>
        <v>1.7600000000000001E-2</v>
      </c>
      <c r="L54" s="47"/>
      <c r="M54" s="16">
        <f t="shared" ref="M54:M55" si="14">J54/J12</f>
        <v>0.2857142857142857</v>
      </c>
      <c r="N54" s="16">
        <f t="shared" ref="N54:N55" si="15">K54/K12</f>
        <v>0.50285714285714289</v>
      </c>
      <c r="O54" s="40"/>
    </row>
    <row r="55" spans="1:15" ht="15.95" customHeight="1">
      <c r="A55" s="43"/>
      <c r="B55" s="42" t="s">
        <v>107</v>
      </c>
      <c r="C55" s="42"/>
      <c r="D55" s="44" t="s">
        <v>108</v>
      </c>
      <c r="E55" s="44" t="s">
        <v>64</v>
      </c>
      <c r="F55" s="45">
        <v>6.3</v>
      </c>
      <c r="G55" s="45">
        <v>1</v>
      </c>
      <c r="H55" s="45">
        <v>0.55000000000000004</v>
      </c>
      <c r="I55" s="1" t="s">
        <v>39</v>
      </c>
      <c r="J55" s="1">
        <v>0.3</v>
      </c>
      <c r="K55" s="1">
        <f>F55*J55</f>
        <v>1.89</v>
      </c>
      <c r="L55" s="47"/>
      <c r="M55" s="16">
        <f t="shared" si="14"/>
        <v>0.4285714285714286</v>
      </c>
      <c r="N55" s="16">
        <f t="shared" si="15"/>
        <v>0.53999999999999992</v>
      </c>
      <c r="O55" s="40">
        <f>SUM(N55:N56)</f>
        <v>1.0799999999999998</v>
      </c>
    </row>
    <row r="56" spans="1:15" ht="15.95" customHeight="1">
      <c r="A56" s="43"/>
      <c r="B56" s="43"/>
      <c r="C56" s="42"/>
      <c r="D56" s="44"/>
      <c r="E56" s="44"/>
      <c r="F56" s="45"/>
      <c r="G56" s="45"/>
      <c r="H56" s="45"/>
      <c r="I56" s="1" t="s">
        <v>37</v>
      </c>
      <c r="J56" s="1">
        <v>3.0000000000000001E-3</v>
      </c>
      <c r="K56" s="1">
        <f>F55*J56</f>
        <v>1.89E-2</v>
      </c>
      <c r="L56" s="47"/>
      <c r="M56" s="16">
        <f>J56/J12</f>
        <v>0.42857142857142855</v>
      </c>
      <c r="N56" s="16">
        <f>K56/K12</f>
        <v>0.53999999999999992</v>
      </c>
      <c r="O56" s="40"/>
    </row>
    <row r="57" spans="1:15" ht="15.95" customHeight="1">
      <c r="A57" s="43"/>
      <c r="B57" s="42" t="s">
        <v>109</v>
      </c>
      <c r="C57" s="42"/>
      <c r="D57" s="44" t="s">
        <v>110</v>
      </c>
      <c r="E57" s="44" t="s">
        <v>64</v>
      </c>
      <c r="F57" s="45">
        <v>5</v>
      </c>
      <c r="G57" s="45">
        <v>1</v>
      </c>
      <c r="H57" s="45">
        <v>1.0249999999999999</v>
      </c>
      <c r="I57" s="1" t="s">
        <v>28</v>
      </c>
      <c r="J57" s="1">
        <v>0.35</v>
      </c>
      <c r="K57" s="1">
        <f>F57*J57</f>
        <v>1.75</v>
      </c>
      <c r="L57" s="47"/>
      <c r="M57" s="16">
        <f>J57/J8</f>
        <v>0.5</v>
      </c>
      <c r="N57" s="16">
        <f>K57/K8</f>
        <v>0.5</v>
      </c>
      <c r="O57" s="40">
        <f>SUM(N57:N58)</f>
        <v>1</v>
      </c>
    </row>
    <row r="58" spans="1:15" ht="15.95" customHeight="1">
      <c r="A58" s="43"/>
      <c r="B58" s="43"/>
      <c r="C58" s="42"/>
      <c r="D58" s="44"/>
      <c r="E58" s="44"/>
      <c r="F58" s="45"/>
      <c r="G58" s="45"/>
      <c r="H58" s="45"/>
      <c r="I58" s="1" t="s">
        <v>33</v>
      </c>
      <c r="J58" s="1">
        <v>0.2</v>
      </c>
      <c r="K58" s="1">
        <f>F57*J58</f>
        <v>1</v>
      </c>
      <c r="L58" s="47"/>
      <c r="M58" s="16">
        <f>J58/J10</f>
        <v>0.5</v>
      </c>
      <c r="N58" s="16">
        <f>K58/K10</f>
        <v>0.5</v>
      </c>
      <c r="O58" s="40"/>
    </row>
    <row r="59" spans="1:15" ht="15.95" customHeight="1">
      <c r="A59" s="43"/>
      <c r="B59" s="42" t="s">
        <v>111</v>
      </c>
      <c r="C59" s="42"/>
      <c r="D59" s="44" t="s">
        <v>112</v>
      </c>
      <c r="E59" s="44" t="s">
        <v>64</v>
      </c>
      <c r="F59" s="45">
        <v>5</v>
      </c>
      <c r="G59" s="45">
        <v>1</v>
      </c>
      <c r="H59" s="45">
        <v>0.67200000000000004</v>
      </c>
      <c r="I59" s="1" t="s">
        <v>33</v>
      </c>
      <c r="J59" s="1">
        <v>0.2</v>
      </c>
      <c r="K59" s="1">
        <f>F59*J59</f>
        <v>1</v>
      </c>
      <c r="L59" s="46"/>
      <c r="M59" s="16">
        <f t="shared" ref="M59:M60" si="16">J59/J10</f>
        <v>0.5</v>
      </c>
      <c r="N59" s="16">
        <f t="shared" ref="N59:N60" si="17">K59/K10</f>
        <v>0.5</v>
      </c>
      <c r="O59" s="40">
        <f>SUM(N59:N60)</f>
        <v>1</v>
      </c>
    </row>
    <row r="60" spans="1:15" ht="15.95" customHeight="1">
      <c r="A60" s="43"/>
      <c r="B60" s="42"/>
      <c r="C60" s="42"/>
      <c r="D60" s="44"/>
      <c r="E60" s="44"/>
      <c r="F60" s="45"/>
      <c r="G60" s="45"/>
      <c r="H60" s="45"/>
      <c r="I60" s="1" t="s">
        <v>35</v>
      </c>
      <c r="J60" s="1">
        <v>0.15</v>
      </c>
      <c r="K60" s="1">
        <f>F59*J60</f>
        <v>0.75</v>
      </c>
      <c r="L60" s="46"/>
      <c r="M60" s="16">
        <f t="shared" si="16"/>
        <v>0.49999999999999989</v>
      </c>
      <c r="N60" s="16">
        <f t="shared" si="17"/>
        <v>0.49999999999999994</v>
      </c>
      <c r="O60" s="40"/>
    </row>
    <row r="61" spans="1:15" ht="15.95" customHeight="1">
      <c r="A61" s="43"/>
      <c r="B61" s="42" t="s">
        <v>113</v>
      </c>
      <c r="C61" s="42"/>
      <c r="D61" s="44" t="s">
        <v>114</v>
      </c>
      <c r="E61" s="44" t="s">
        <v>64</v>
      </c>
      <c r="F61" s="45">
        <v>5</v>
      </c>
      <c r="G61" s="45">
        <v>1</v>
      </c>
      <c r="H61" s="45">
        <v>0.67200000000000004</v>
      </c>
      <c r="I61" s="1" t="s">
        <v>28</v>
      </c>
      <c r="J61" s="1">
        <v>0.23300000000000001</v>
      </c>
      <c r="K61" s="1">
        <f>F61*J61</f>
        <v>1.165</v>
      </c>
      <c r="L61" s="46"/>
      <c r="M61" s="16">
        <f>J61/J8</f>
        <v>0.33285714285714291</v>
      </c>
      <c r="N61" s="16">
        <f>K61/K8</f>
        <v>0.33285714285714285</v>
      </c>
      <c r="O61" s="40">
        <f>SUM(N61:N63)</f>
        <v>1.0011904761904762</v>
      </c>
    </row>
    <row r="62" spans="1:15" ht="15.95" customHeight="1">
      <c r="A62" s="43"/>
      <c r="B62" s="42"/>
      <c r="C62" s="42"/>
      <c r="D62" s="44"/>
      <c r="E62" s="44"/>
      <c r="F62" s="45"/>
      <c r="G62" s="45"/>
      <c r="H62" s="45"/>
      <c r="I62" s="1" t="s">
        <v>33</v>
      </c>
      <c r="J62" s="1">
        <v>0.13400000000000001</v>
      </c>
      <c r="K62" s="1">
        <f>F61*J62</f>
        <v>0.67</v>
      </c>
      <c r="L62" s="46"/>
      <c r="M62" s="16">
        <f t="shared" ref="M62:M63" si="18">J62/J10</f>
        <v>0.33500000000000002</v>
      </c>
      <c r="N62" s="16">
        <f t="shared" ref="N62:N63" si="19">K62/K10</f>
        <v>0.33500000000000002</v>
      </c>
      <c r="O62" s="40"/>
    </row>
    <row r="63" spans="1:15" ht="15.95" customHeight="1">
      <c r="A63" s="43"/>
      <c r="B63" s="42"/>
      <c r="C63" s="42"/>
      <c r="D63" s="44"/>
      <c r="E63" s="44"/>
      <c r="F63" s="45"/>
      <c r="G63" s="45">
        <v>1</v>
      </c>
      <c r="H63" s="45"/>
      <c r="I63" s="1" t="s">
        <v>35</v>
      </c>
      <c r="J63" s="1">
        <v>0.1</v>
      </c>
      <c r="K63" s="1">
        <f>F61*J63</f>
        <v>0.5</v>
      </c>
      <c r="L63" s="46"/>
      <c r="M63" s="16">
        <f t="shared" si="18"/>
        <v>0.33333333333333331</v>
      </c>
      <c r="N63" s="16">
        <f t="shared" si="19"/>
        <v>0.33333333333333326</v>
      </c>
      <c r="O63" s="40"/>
    </row>
    <row r="64" spans="1:15" ht="15.95" customHeight="1">
      <c r="A64" s="43"/>
      <c r="B64" s="42" t="s">
        <v>115</v>
      </c>
      <c r="C64" s="42"/>
      <c r="D64" s="44" t="s">
        <v>116</v>
      </c>
      <c r="E64" s="44" t="s">
        <v>20</v>
      </c>
      <c r="F64" s="45">
        <v>1.9</v>
      </c>
      <c r="G64" s="45">
        <v>1</v>
      </c>
      <c r="H64" s="45">
        <v>2.2000000000000002</v>
      </c>
      <c r="I64" s="1" t="s">
        <v>47</v>
      </c>
      <c r="J64" s="1">
        <v>4.0000000000000001E-3</v>
      </c>
      <c r="K64" s="1">
        <f>F64*J64</f>
        <v>7.6E-3</v>
      </c>
      <c r="L64" s="8"/>
      <c r="M64" s="16">
        <f>J64/J17</f>
        <v>0.5714285714285714</v>
      </c>
      <c r="N64" s="16">
        <f>K64/K17</f>
        <v>0.72380952380952379</v>
      </c>
      <c r="O64" s="40">
        <f>SUM(N64:N65)</f>
        <v>1.0495238095238095</v>
      </c>
    </row>
    <row r="65" spans="1:15" ht="15.95" customHeight="1">
      <c r="A65" s="43"/>
      <c r="B65" s="43"/>
      <c r="C65" s="42"/>
      <c r="D65" s="44"/>
      <c r="E65" s="44"/>
      <c r="F65" s="45"/>
      <c r="G65" s="45"/>
      <c r="H65" s="45"/>
      <c r="I65" s="1" t="s">
        <v>43</v>
      </c>
      <c r="J65" s="1">
        <v>6.0000000000000001E-3</v>
      </c>
      <c r="K65" s="1">
        <f>F64*J65</f>
        <v>1.14E-2</v>
      </c>
      <c r="M65" s="16">
        <f>J65/J15</f>
        <v>0.6</v>
      </c>
      <c r="N65" s="16">
        <f>K65/K15</f>
        <v>0.32571428571428568</v>
      </c>
      <c r="O65" s="40"/>
    </row>
    <row r="66" spans="1:15" ht="15.95" customHeight="1">
      <c r="A66" s="43"/>
      <c r="B66" s="42" t="s">
        <v>117</v>
      </c>
      <c r="C66" s="42"/>
      <c r="D66" s="44" t="s">
        <v>116</v>
      </c>
      <c r="E66" s="44" t="s">
        <v>20</v>
      </c>
      <c r="F66" s="45">
        <v>1.8</v>
      </c>
      <c r="G66" s="45">
        <v>1</v>
      </c>
      <c r="H66" s="45">
        <v>0.7</v>
      </c>
      <c r="I66" s="1" t="s">
        <v>41</v>
      </c>
      <c r="J66" s="1">
        <v>4.4999999999999998E-2</v>
      </c>
      <c r="K66" s="1">
        <f>F66*J66</f>
        <v>8.1000000000000003E-2</v>
      </c>
      <c r="L66" s="8"/>
      <c r="M66" s="16">
        <f t="shared" ref="M66:M67" si="20">J66/J14</f>
        <v>0.44999999999999996</v>
      </c>
      <c r="N66" s="16">
        <f t="shared" ref="N66:N67" si="21">K66/K14</f>
        <v>0.53999999999999992</v>
      </c>
      <c r="O66" s="40">
        <f>SUM(N66:N67)</f>
        <v>1.0028571428571429</v>
      </c>
    </row>
    <row r="67" spans="1:15" ht="15.95" customHeight="1">
      <c r="A67" s="43"/>
      <c r="B67" s="43"/>
      <c r="C67" s="42"/>
      <c r="D67" s="44"/>
      <c r="E67" s="44"/>
      <c r="F67" s="45"/>
      <c r="G67" s="45"/>
      <c r="H67" s="45"/>
      <c r="I67" s="1" t="s">
        <v>43</v>
      </c>
      <c r="J67" s="1">
        <v>9.0000000000000011E-3</v>
      </c>
      <c r="K67" s="1">
        <f>F66*J67</f>
        <v>1.6200000000000003E-2</v>
      </c>
      <c r="M67" s="16">
        <f t="shared" si="20"/>
        <v>0.90000000000000013</v>
      </c>
      <c r="N67" s="16">
        <f t="shared" si="21"/>
        <v>0.46285714285714291</v>
      </c>
      <c r="O67" s="40"/>
    </row>
  </sheetData>
  <sheetProtection selectLockedCells="1" selectUnlockedCells="1"/>
  <mergeCells count="196">
    <mergeCell ref="A2:L2"/>
    <mergeCell ref="C3:H3"/>
    <mergeCell ref="I3:K3"/>
    <mergeCell ref="L3:L4"/>
    <mergeCell ref="M3:N3"/>
    <mergeCell ref="O3:P3"/>
    <mergeCell ref="O5:O6"/>
    <mergeCell ref="P5:P6"/>
    <mergeCell ref="C8:C9"/>
    <mergeCell ref="D8:D9"/>
    <mergeCell ref="E8:E9"/>
    <mergeCell ref="F8:F9"/>
    <mergeCell ref="G8:G9"/>
    <mergeCell ref="H8:H9"/>
    <mergeCell ref="I8:I9"/>
    <mergeCell ref="J8:J9"/>
    <mergeCell ref="H5:H6"/>
    <mergeCell ref="I5:I6"/>
    <mergeCell ref="J5:J6"/>
    <mergeCell ref="K5:K6"/>
    <mergeCell ref="M5:M6"/>
    <mergeCell ref="N5:N6"/>
    <mergeCell ref="C5:C6"/>
    <mergeCell ref="D5:D6"/>
    <mergeCell ref="E5:E6"/>
    <mergeCell ref="F5:F6"/>
    <mergeCell ref="G5:G6"/>
    <mergeCell ref="A19:A24"/>
    <mergeCell ref="B20:B21"/>
    <mergeCell ref="C20:C21"/>
    <mergeCell ref="E20:E21"/>
    <mergeCell ref="F20:F21"/>
    <mergeCell ref="G20:G21"/>
    <mergeCell ref="A5:A18"/>
    <mergeCell ref="B15:C15"/>
    <mergeCell ref="B16:C16"/>
    <mergeCell ref="B17:C17"/>
    <mergeCell ref="B18:C18"/>
    <mergeCell ref="R8:R9"/>
    <mergeCell ref="B10:C10"/>
    <mergeCell ref="B11:C11"/>
    <mergeCell ref="B12:C12"/>
    <mergeCell ref="B13:C13"/>
    <mergeCell ref="B14:C14"/>
    <mergeCell ref="K8:K9"/>
    <mergeCell ref="M8:M9"/>
    <mergeCell ref="N8:N9"/>
    <mergeCell ref="O8:O9"/>
    <mergeCell ref="P8:P9"/>
    <mergeCell ref="Q8:Q9"/>
    <mergeCell ref="H20:H21"/>
    <mergeCell ref="L20:L21"/>
    <mergeCell ref="B22:B23"/>
    <mergeCell ref="C22:C23"/>
    <mergeCell ref="E22:E23"/>
    <mergeCell ref="F22:F23"/>
    <mergeCell ref="G22:G23"/>
    <mergeCell ref="H22:H23"/>
    <mergeCell ref="L22:L23"/>
    <mergeCell ref="B29:C29"/>
    <mergeCell ref="A25:A67"/>
    <mergeCell ref="B25:C26"/>
    <mergeCell ref="D25:D26"/>
    <mergeCell ref="E25:E26"/>
    <mergeCell ref="F25:F26"/>
    <mergeCell ref="G25:G26"/>
    <mergeCell ref="B30:C30"/>
    <mergeCell ref="B31:C31"/>
    <mergeCell ref="B32:C33"/>
    <mergeCell ref="D32:D33"/>
    <mergeCell ref="E32:E33"/>
    <mergeCell ref="F32:F33"/>
    <mergeCell ref="G32:G33"/>
    <mergeCell ref="G49:G50"/>
    <mergeCell ref="H32:H33"/>
    <mergeCell ref="L32:L33"/>
    <mergeCell ref="O32:O33"/>
    <mergeCell ref="H25:H26"/>
    <mergeCell ref="L25:L26"/>
    <mergeCell ref="O25:O26"/>
    <mergeCell ref="L34:L35"/>
    <mergeCell ref="O34:O35"/>
    <mergeCell ref="B36:C37"/>
    <mergeCell ref="D36:D37"/>
    <mergeCell ref="E36:E37"/>
    <mergeCell ref="F36:F37"/>
    <mergeCell ref="G36:G37"/>
    <mergeCell ref="H36:H37"/>
    <mergeCell ref="L36:L37"/>
    <mergeCell ref="O36:O37"/>
    <mergeCell ref="B34:C35"/>
    <mergeCell ref="D34:D35"/>
    <mergeCell ref="E34:E35"/>
    <mergeCell ref="F34:F35"/>
    <mergeCell ref="G34:G35"/>
    <mergeCell ref="H34:H35"/>
    <mergeCell ref="B27:C27"/>
    <mergeCell ref="B28:C28"/>
    <mergeCell ref="L38:L39"/>
    <mergeCell ref="O38:O39"/>
    <mergeCell ref="B40:C42"/>
    <mergeCell ref="D40:D42"/>
    <mergeCell ref="E40:E42"/>
    <mergeCell ref="F40:F42"/>
    <mergeCell ref="G40:G42"/>
    <mergeCell ref="H40:H42"/>
    <mergeCell ref="L40:L42"/>
    <mergeCell ref="O40:O42"/>
    <mergeCell ref="B38:C39"/>
    <mergeCell ref="D38:D39"/>
    <mergeCell ref="E38:E39"/>
    <mergeCell ref="F38:F39"/>
    <mergeCell ref="G38:G39"/>
    <mergeCell ref="H38:H39"/>
    <mergeCell ref="L43:L44"/>
    <mergeCell ref="O43:O44"/>
    <mergeCell ref="B45:C46"/>
    <mergeCell ref="D45:D46"/>
    <mergeCell ref="E45:E46"/>
    <mergeCell ref="F45:F46"/>
    <mergeCell ref="G45:G46"/>
    <mergeCell ref="H45:H46"/>
    <mergeCell ref="L45:L46"/>
    <mergeCell ref="O45:O46"/>
    <mergeCell ref="B43:C44"/>
    <mergeCell ref="D43:D44"/>
    <mergeCell ref="E43:E44"/>
    <mergeCell ref="F43:F44"/>
    <mergeCell ref="G43:G44"/>
    <mergeCell ref="H43:H44"/>
    <mergeCell ref="H49:H50"/>
    <mergeCell ref="L49:L50"/>
    <mergeCell ref="O49:O50"/>
    <mergeCell ref="B51:C51"/>
    <mergeCell ref="B52:C52"/>
    <mergeCell ref="B47:C47"/>
    <mergeCell ref="B48:C48"/>
    <mergeCell ref="B49:C50"/>
    <mergeCell ref="D49:D50"/>
    <mergeCell ref="E49:E50"/>
    <mergeCell ref="F49:F50"/>
    <mergeCell ref="L53:L54"/>
    <mergeCell ref="O53:O54"/>
    <mergeCell ref="B55:C56"/>
    <mergeCell ref="D55:D56"/>
    <mergeCell ref="E55:E56"/>
    <mergeCell ref="F55:F56"/>
    <mergeCell ref="G55:G56"/>
    <mergeCell ref="H55:H56"/>
    <mergeCell ref="L55:L56"/>
    <mergeCell ref="O55:O56"/>
    <mergeCell ref="B53:C54"/>
    <mergeCell ref="D53:D54"/>
    <mergeCell ref="E53:E54"/>
    <mergeCell ref="F53:F54"/>
    <mergeCell ref="G53:G54"/>
    <mergeCell ref="H53:H54"/>
    <mergeCell ref="O57:O58"/>
    <mergeCell ref="B59:C60"/>
    <mergeCell ref="D59:D60"/>
    <mergeCell ref="E59:E60"/>
    <mergeCell ref="F59:F60"/>
    <mergeCell ref="G59:G60"/>
    <mergeCell ref="H59:H60"/>
    <mergeCell ref="L59:L60"/>
    <mergeCell ref="O59:O60"/>
    <mergeCell ref="B57:C58"/>
    <mergeCell ref="D57:D58"/>
    <mergeCell ref="E57:E58"/>
    <mergeCell ref="F57:F58"/>
    <mergeCell ref="G57:G58"/>
    <mergeCell ref="H57:H58"/>
    <mergeCell ref="O66:O67"/>
    <mergeCell ref="A1:R1"/>
    <mergeCell ref="B66:C67"/>
    <mergeCell ref="D66:D67"/>
    <mergeCell ref="E66:E67"/>
    <mergeCell ref="F66:F67"/>
    <mergeCell ref="G66:G67"/>
    <mergeCell ref="H66:H67"/>
    <mergeCell ref="L61:L63"/>
    <mergeCell ref="O61:O63"/>
    <mergeCell ref="B64:C65"/>
    <mergeCell ref="D64:D65"/>
    <mergeCell ref="E64:E65"/>
    <mergeCell ref="F64:F65"/>
    <mergeCell ref="G64:G65"/>
    <mergeCell ref="H64:H65"/>
    <mergeCell ref="O64:O65"/>
    <mergeCell ref="B61:C63"/>
    <mergeCell ref="D61:D63"/>
    <mergeCell ref="E61:E63"/>
    <mergeCell ref="F61:F63"/>
    <mergeCell ref="G61:G63"/>
    <mergeCell ref="H61:H63"/>
    <mergeCell ref="L57:L58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 UPDATE</vt:lpstr>
      <vt:lpstr>Processing Speeds</vt:lpstr>
      <vt:lpstr>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Stults</cp:lastModifiedBy>
  <dcterms:created xsi:type="dcterms:W3CDTF">2019-05-20T06:36:54Z</dcterms:created>
  <dcterms:modified xsi:type="dcterms:W3CDTF">2019-09-09T04:47:57Z</dcterms:modified>
</cp:coreProperties>
</file>