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pudding/Desktop/"/>
    </mc:Choice>
  </mc:AlternateContent>
  <bookViews>
    <workbookView xWindow="0" yWindow="0" windowWidth="28800" windowHeight="18000" activeTab="1"/>
  </bookViews>
  <sheets>
    <sheet name="Feuil1" sheetId="1" r:id="rId1"/>
    <sheet name="Feuil1 (2)" sheetId="4" r:id="rId2"/>
    <sheet name="Feuil2" sheetId="2" r:id="rId3"/>
    <sheet name="Feuil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L3" i="4"/>
  <c r="L6" i="4"/>
  <c r="L9" i="4"/>
  <c r="L10" i="4"/>
  <c r="L7" i="4"/>
  <c r="L8" i="4"/>
  <c r="L11" i="4"/>
  <c r="L12" i="4"/>
  <c r="L13" i="4"/>
  <c r="L22" i="4"/>
  <c r="L21" i="4"/>
  <c r="L20" i="4"/>
  <c r="L19" i="4"/>
  <c r="L18" i="4"/>
  <c r="L17" i="4"/>
  <c r="L16" i="4"/>
  <c r="L15" i="4"/>
  <c r="L14" i="4"/>
  <c r="L23" i="4"/>
  <c r="L24" i="4"/>
  <c r="L26" i="4"/>
  <c r="L27" i="4"/>
  <c r="L28" i="4"/>
  <c r="L29" i="4"/>
  <c r="L30" i="4"/>
  <c r="L31" i="4"/>
  <c r="L32" i="4"/>
  <c r="L34" i="4"/>
  <c r="L5" i="4"/>
  <c r="L25" i="4"/>
  <c r="L33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4" i="4"/>
  <c r="I3" i="4"/>
  <c r="J31" i="1"/>
  <c r="J32" i="1"/>
  <c r="J33" i="1"/>
  <c r="I31" i="1"/>
  <c r="I32" i="1"/>
  <c r="I33" i="1"/>
  <c r="I30" i="1"/>
  <c r="I9" i="1"/>
  <c r="J9" i="1"/>
  <c r="I8" i="1"/>
  <c r="J8" i="1"/>
  <c r="J34" i="1"/>
  <c r="I17" i="1"/>
  <c r="J17" i="1"/>
  <c r="I4" i="1"/>
  <c r="J4" i="1"/>
  <c r="I5" i="1"/>
  <c r="J5" i="1"/>
  <c r="I6" i="1"/>
  <c r="J6" i="1"/>
  <c r="I7" i="1"/>
  <c r="J7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J30" i="1"/>
  <c r="I3" i="1"/>
  <c r="J3" i="1"/>
</calcChain>
</file>

<file path=xl/sharedStrings.xml><?xml version="1.0" encoding="utf-8"?>
<sst xmlns="http://schemas.openxmlformats.org/spreadsheetml/2006/main" count="320" uniqueCount="136">
  <si>
    <t>Qty</t>
  </si>
  <si>
    <t>Value</t>
  </si>
  <si>
    <t>Device</t>
  </si>
  <si>
    <t>Package</t>
  </si>
  <si>
    <t>Parts</t>
  </si>
  <si>
    <t>DIGIKEY</t>
  </si>
  <si>
    <t>M022.54MM_SCREWTERM</t>
  </si>
  <si>
    <t>1X02_2.54_SCREWTERM</t>
  </si>
  <si>
    <t>JP3, JP4</t>
  </si>
  <si>
    <t>M025MM</t>
  </si>
  <si>
    <t>SCREWTERMINAL-5MM-2</t>
  </si>
  <si>
    <t>JP2</t>
  </si>
  <si>
    <t>M08</t>
  </si>
  <si>
    <t>1X08_ROUND</t>
  </si>
  <si>
    <t>JP5</t>
  </si>
  <si>
    <t>0.1u</t>
  </si>
  <si>
    <t>0402-CAP</t>
  </si>
  <si>
    <t>C4, C8, C14, C16, C18, C20, C24, C25, C26, C27</t>
  </si>
  <si>
    <t>0402-RES</t>
  </si>
  <si>
    <t>R21, R22, R23, R24</t>
  </si>
  <si>
    <t>10k</t>
  </si>
  <si>
    <t>10uF</t>
  </si>
  <si>
    <t>C-USC0603</t>
  </si>
  <si>
    <t>C0603</t>
  </si>
  <si>
    <t>120k</t>
  </si>
  <si>
    <t>R-EU_M1206</t>
  </si>
  <si>
    <t>M1206</t>
  </si>
  <si>
    <t>R12, R52</t>
  </si>
  <si>
    <t>15nH</t>
  </si>
  <si>
    <t>IND0402</t>
  </si>
  <si>
    <t>L1</t>
  </si>
  <si>
    <t>1k</t>
  </si>
  <si>
    <t>R4, R5, R6, R8</t>
  </si>
  <si>
    <t>1u</t>
  </si>
  <si>
    <t>C9, C21</t>
  </si>
  <si>
    <t>20p</t>
  </si>
  <si>
    <t>C1, C2</t>
  </si>
  <si>
    <t>220k</t>
  </si>
  <si>
    <t>R-EU_R2010</t>
  </si>
  <si>
    <t>R2010</t>
  </si>
  <si>
    <t>33n</t>
  </si>
  <si>
    <t>C5, C6, C11, C12, C28, C29, C30, C31</t>
  </si>
  <si>
    <t>4.7u</t>
  </si>
  <si>
    <t>C3, C10, C13, C15</t>
  </si>
  <si>
    <t>499R</t>
  </si>
  <si>
    <t>R-EU_</t>
  </si>
  <si>
    <t>C0805K@1</t>
  </si>
  <si>
    <t>R18, R19</t>
  </si>
  <si>
    <t>R9, R11, R17, R20</t>
  </si>
  <si>
    <t>R1, R10</t>
  </si>
  <si>
    <t>68nF</t>
  </si>
  <si>
    <t>C-EUC0805K</t>
  </si>
  <si>
    <t>C0805K</t>
  </si>
  <si>
    <t>C7, C17</t>
  </si>
  <si>
    <t>ADE7953</t>
  </si>
  <si>
    <t>28-WFQFN</t>
  </si>
  <si>
    <t>U1</t>
  </si>
  <si>
    <t>ISO7241</t>
  </si>
  <si>
    <t>16-SOIC</t>
  </si>
  <si>
    <t>U3</t>
  </si>
  <si>
    <t>MBR0520LT</t>
  </si>
  <si>
    <t>SOD123</t>
  </si>
  <si>
    <t>D1, D2</t>
  </si>
  <si>
    <t>PAM2305</t>
  </si>
  <si>
    <t>TSOT25</t>
  </si>
  <si>
    <t>U2</t>
  </si>
  <si>
    <t>PS2505</t>
  </si>
  <si>
    <t>4-SMD</t>
  </si>
  <si>
    <t>U5, U6</t>
  </si>
  <si>
    <t>QUARTZ_3.58M_2PIN</t>
  </si>
  <si>
    <t>HC-49S</t>
  </si>
  <si>
    <t>Q1</t>
  </si>
  <si>
    <t>http://www.digikey.com/product-detail/en/txc-corporation/9C-3.579545MBBK-T/887-2450-1-ND/4475440</t>
  </si>
  <si>
    <t>SN6501</t>
  </si>
  <si>
    <t>SOT-23-5</t>
  </si>
  <si>
    <t>U8</t>
  </si>
  <si>
    <t>SN74LVC</t>
  </si>
  <si>
    <t>DCKT</t>
  </si>
  <si>
    <t>U4, U7</t>
  </si>
  <si>
    <t>TRANSFO_3.3</t>
  </si>
  <si>
    <t>U9</t>
  </si>
  <si>
    <t>http://www.digikey.com/product-detail/en/cel/PS2505L-1-F3-A/PS2505L-1-F3-ACT-ND/3646235</t>
  </si>
  <si>
    <t>Unit PRICE for 10</t>
  </si>
  <si>
    <t>http://www.digikey.com/product-detail/en/texas-instruments/SN6501DBVR/296-37700-1-ND/4833928</t>
  </si>
  <si>
    <t>http://www.digikey.com/product-detail/en/texas-instruments/SN74LVC2G14DCKT/296-26619-1-ND/2255077</t>
  </si>
  <si>
    <t>http://www.digikey.com/product-detail/en/wurth-electronics-midcom/760390011/732-4455-1-ND/3831291</t>
  </si>
  <si>
    <t>http://www.digikey.com/product-detail/en/diodes-incorporated/PAM2305AAB330/PAM2305AAB330DICT-ND/5267111</t>
  </si>
  <si>
    <t>http://www.digikey.com/product-detail/en/on-semiconductor/MBR0520LT1G/MBR0520LT1GOSCT-ND/917965</t>
  </si>
  <si>
    <t>http://www.digikey.com/product-detail/en/texas-instruments/ISO7241CDWR/296-37636-1-ND/4833880</t>
  </si>
  <si>
    <t>http://www.digikey.com/product-detail/en/analog-devices-inc/ADE7953ACPZ/ADE7953ACPZ-ND/2700176</t>
  </si>
  <si>
    <t>http://www.digikey.com/product-detail/en/wurth-electronics-inc/885012207097/732-8079-1-ND/5454706</t>
  </si>
  <si>
    <t>http://www.digikey.com/product-detail/en/panasonic-electronic-components/ERJ-2RKF5600X/P560LCT-ND/1746701</t>
  </si>
  <si>
    <t>http://www.digikey.com/product-detail/en/panasonic-electronic-components/ERJ-2RKF51R0X/P51.0LCT-ND/1746700</t>
  </si>
  <si>
    <t>http://www.digikey.com/product-detail/en/susumu/RR1220P-4990-D-M/RR12P499DCT-ND/433096</t>
  </si>
  <si>
    <t>http://www.digikey.com/product-detail/en/vishay-dale/CRCW1210220RFKEA/541-220AACT-ND/3231980</t>
  </si>
  <si>
    <t>http://www.digikey.com/product-detail/en/ERJ-2RKF1001X/P1.00KLCT-ND/97341</t>
  </si>
  <si>
    <t>http://www.digikey.com/product-detail/en/ERJ-2RKF1002X/P10.0KLCT-ND/194119</t>
  </si>
  <si>
    <t>http://www.digikey.com/product-detail/en/ELJ-RF15NJFB/PCD1937CT-ND/762166</t>
  </si>
  <si>
    <t>http://www.digikey.com/product-detail/en/GRM155R60J475ME87D/490-5408-1-ND/2175215</t>
  </si>
  <si>
    <t>http://www.digikey.com/product-detail/en/GRM155R61A104KA01D/490-1318-1-ND/587923</t>
  </si>
  <si>
    <t>http://www.digikey.com/product-detail/en/yageo/RC1206JR-07120KL/311-120KERCT-ND/732163</t>
  </si>
  <si>
    <t>http://www.digikey.com/product-detail/en/CL05A105JQ5NNNC/1276-1444-1-ND/3889530</t>
  </si>
  <si>
    <t>http://www.digikey.com/product-detail/en/murata-electronics-north-america/GJM1555C1H200FB01D/490-11204-1-ND/5333044</t>
  </si>
  <si>
    <t>http://www.digikey.com/product-detail/en/samsung-electro-mechanics-america-inc/CL05B333KO5NNNC/1276-1177-1-ND/3889263</t>
  </si>
  <si>
    <t>http://www.digikey.com/product-detail/en/panasonic-electronic-components/ERJ-2RKF1000X/P100LCT-ND/194126</t>
  </si>
  <si>
    <t>http://www.digikey.com/product-detail/en/on-shore-technology-inc/ED100%2F2DS/ED1601-ND/33868</t>
  </si>
  <si>
    <t>no componant</t>
  </si>
  <si>
    <t>http://www.digikey.com/product-detail/en/on-shore-technology-inc/OSTVN02A150/ED10561-ND/1588862</t>
  </si>
  <si>
    <t>Total quantity (10 boards)</t>
  </si>
  <si>
    <t>Total price</t>
  </si>
  <si>
    <t>TOTAL</t>
  </si>
  <si>
    <t>4.7k</t>
  </si>
  <si>
    <t>R16</t>
  </si>
  <si>
    <t>10uF-TANT</t>
  </si>
  <si>
    <t>C19</t>
  </si>
  <si>
    <t>BUFFER-NL17SZ125</t>
  </si>
  <si>
    <t>TSOP-5</t>
  </si>
  <si>
    <t>U$1</t>
  </si>
  <si>
    <t>R7, R25,R28,R29</t>
  </si>
  <si>
    <t>C22, C23</t>
  </si>
  <si>
    <t>R2, R3, R13, R14, R15</t>
  </si>
  <si>
    <t>https://www.digikey.com/product-detail/en/ERJ-2RKF1002X/P10.0KLCT-ND/194119</t>
  </si>
  <si>
    <t>https://www.digikey.com/product-detail/en/on-semiconductor/NL17SZ125DFT2G/NL17SZ125DFT2GOSCT-ND/1139962</t>
  </si>
  <si>
    <t>https://www.digikey.com/product-detail/en/murata-electronics-north-america/GRM188R60J106ME47D/490-3896-1-ND/965938</t>
  </si>
  <si>
    <t>https://www.digikey.com/product-detail/en/vishay-sprague/T58MM106M6R3C0500/718-2110-1-ND/5844728</t>
  </si>
  <si>
    <t>Qty in stock</t>
  </si>
  <si>
    <t>Total quantity (15 boards)</t>
  </si>
  <si>
    <t>Qty to buy</t>
  </si>
  <si>
    <t>https://www.digikey.com/product-detail/en/1729018/277-1236-ND/260604?WT.mc_id=IQ_7595_G_pla260604&amp;wt.srch=1&amp;wt.medium=cpc&amp;&amp;gclid=Cj0KCQjwm9vPBRCQARIsABAIQYegDzVxOWEwLV1FBjL-1NIuhVoNuCiojYo1tON8LNxOaD0w-fAn5KgaAkn-EALw_wcB</t>
  </si>
  <si>
    <t>https://www.digikey.com/product-detail/en/yageo/RC0402FR-0710KL/311-10.0KLRCT-ND/729470</t>
  </si>
  <si>
    <t>https://www.digikey.com/product-detail/en/murata-electronics-north-america/LQG15HS15NJ02D/490-2625-1-ND/662905</t>
  </si>
  <si>
    <t>https://www.digikey.com/product-detail/en/yageo/RC0402FR-071KL/311-1.00KLRCT-ND/729460</t>
  </si>
  <si>
    <t>https://www.digikey.com/product-detail/en/avx-corporation/04026D105MAT2A/478-5315-1-ND/1950982</t>
  </si>
  <si>
    <t>https://www.digikey.com/product-detail/en/micro-commercial-co/MBR0520-TP/MBR0520TPMSCT-ND/717365</t>
  </si>
  <si>
    <t>https://www.digikey.com/product-detail/en/panasonic-electronic-components/ERJ-2GEJ472X/P4.7KJCT-ND/147025</t>
  </si>
  <si>
    <t>https://www.digikey.com/product-detail/en/panasonic-electronic-components/ERJ-12ZYJ224U/P220KWCT-ND/249767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</si>
</sst>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3" fillId="0" borderId="0" xfId="0" applyFont="1"/>
    <xf numFmtId="0" fontId="1" fillId="0" borderId="0" xfId="1" applyAlignment="1"/>
    <xf numFmtId="0" fontId="1" fillId="0" borderId="0" xfId="1" applyAlignment="1">
      <alignment horizontal="left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au1" displayName="Tableau1" ref="B2:J34" totalsRowShown="0" headerRowDxfId="21" dataDxfId="20">
  <autoFilter ref="B2:J34"/>
  <tableColumns count="9">
    <tableColumn id="1" name="Qty" dataDxfId="19"/>
    <tableColumn id="2" name="Value" dataDxfId="18"/>
    <tableColumn id="3" name="Device" dataDxfId="17"/>
    <tableColumn id="4" name="Package" dataDxfId="16"/>
    <tableColumn id="5" name="Parts" dataDxfId="15"/>
    <tableColumn id="6" name="DIGIKEY" dataDxfId="14"/>
    <tableColumn id="7" name="Unit PRICE for 10" dataDxfId="13"/>
    <tableColumn id="8" name="Total quantity (10 boards)" dataDxfId="12"/>
    <tableColumn id="9" name="Total pric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B2:L34" totalsRowShown="0" headerRowDxfId="11" dataDxfId="10">
  <autoFilter ref="B2:L34"/>
  <tableColumns count="11">
    <tableColumn id="1" name="Qty" dataDxfId="9"/>
    <tableColumn id="2" name="Value" dataDxfId="8"/>
    <tableColumn id="3" name="Device" dataDxfId="7"/>
    <tableColumn id="4" name="Package" dataDxfId="6"/>
    <tableColumn id="5" name="Parts" dataDxfId="5"/>
    <tableColumn id="6" name="DIGIKEY" dataDxfId="4"/>
    <tableColumn id="7" name="Unit PRICE for 10" dataDxfId="3"/>
    <tableColumn id="8" name="Total quantity (15 boards)" dataDxfId="2"/>
    <tableColumn id="11" name="Qty in stock" dataDxfId="1"/>
    <tableColumn id="12" name="Qty to buy" dataDxfId="0">
      <calculatedColumnFormula>Tableau13[[#This Row],[Total quantity (15 boards)]]-Tableau13[[#This Row],[Qty in stock]]</calculatedColumnFormula>
    </tableColumn>
    <tableColumn id="9" name="Total pric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ERJ-2RKF1002X/P10.0KLCT-ND/194119" TargetMode="External"/><Relationship Id="rId20" Type="http://schemas.openxmlformats.org/officeDocument/2006/relationships/hyperlink" Target="https://www.digikey.com/product-detail/en/vishay-sprague/T58MM106M6R3C0500/718-2110-1-ND/5844728" TargetMode="External"/><Relationship Id="rId21" Type="http://schemas.openxmlformats.org/officeDocument/2006/relationships/printerSettings" Target="../printerSettings/printerSettings1.bin"/><Relationship Id="rId22" Type="http://schemas.openxmlformats.org/officeDocument/2006/relationships/table" Target="../tables/table1.xml"/><Relationship Id="rId10" Type="http://schemas.openxmlformats.org/officeDocument/2006/relationships/hyperlink" Target="http://www.digikey.com/product-detail/en/GRM155R61A104KA01D/490-1318-1-ND/587923" TargetMode="External"/><Relationship Id="rId11" Type="http://schemas.openxmlformats.org/officeDocument/2006/relationships/hyperlink" Target="http://www.digikey.com/product-detail/en/wurth-electronics-inc/885012207097/732-8079-1-ND/5454706" TargetMode="External"/><Relationship Id="rId12" Type="http://schemas.openxmlformats.org/officeDocument/2006/relationships/hyperlink" Target="http://www.digikey.com/product-detail/en/murata-electronics-north-america/GJM1555C1H200FB01D/490-11204-1-ND/5333044" TargetMode="External"/><Relationship Id="rId13" Type="http://schemas.openxmlformats.org/officeDocument/2006/relationships/hyperlink" Target="http://www.digikey.com/product-detail/en/panasonic-electronic-components/ERJ-2RKF51R0X/P51.0LCT-ND/1746700" TargetMode="External"/><Relationship Id="rId14" Type="http://schemas.openxmlformats.org/officeDocument/2006/relationships/hyperlink" Target="http://www.digikey.com/product-detail/en/panasonic-electronic-components/ERJ-2RKF5600X/P560LCT-ND/1746701" TargetMode="External"/><Relationship Id="rId15" Type="http://schemas.openxmlformats.org/officeDocument/2006/relationships/hyperlink" Target="http://www.digikey.com/product-detail/en/analog-devices-inc/ADE7953ACPZ/ADE7953ACPZ-ND/2700176" TargetMode="External"/><Relationship Id="rId16" Type="http://schemas.openxmlformats.org/officeDocument/2006/relationships/hyperlink" Target="http://www.digikey.com/product-detail/en/texas-instruments/SN74LVC2G14DCKT/296-26619-1-ND/2255077" TargetMode="External"/><Relationship Id="rId17" Type="http://schemas.openxmlformats.org/officeDocument/2006/relationships/hyperlink" Target="http://www.digikey.com/product-detail/en/on-shore-technology-inc/OSTVN02A150/ED10561-ND/1588862" TargetMode="External"/><Relationship Id="rId18" Type="http://schemas.openxmlformats.org/officeDocument/2006/relationships/hyperlink" Target="https://www.digikey.com/product-detail/en/on-semiconductor/NL17SZ125DFT2G/NL17SZ125DFT2GOSCT-ND/1139962" TargetMode="External"/><Relationship Id="rId19" Type="http://schemas.openxmlformats.org/officeDocument/2006/relationships/hyperlink" Target="https://www.digikey.com/product-detail/en/murata-electronics-north-america/GRM188R60J106ME47D/490-3896-1-ND/965938" TargetMode="External"/><Relationship Id="rId1" Type="http://schemas.openxmlformats.org/officeDocument/2006/relationships/hyperlink" Target="http://www.digikey.com/product-detail/en/txc-corporation/9C-3.579545MBBK-T/887-2450-1-ND/4475440" TargetMode="External"/><Relationship Id="rId2" Type="http://schemas.openxmlformats.org/officeDocument/2006/relationships/hyperlink" Target="http://www.digikey.com/product-detail/en/cel/PS2505L-1-F3-A/PS2505L-1-F3-ACT-ND/3646235" TargetMode="External"/><Relationship Id="rId3" Type="http://schemas.openxmlformats.org/officeDocument/2006/relationships/hyperlink" Target="http://www.digikey.com/product-detail/en/texas-instruments/SN6501DBVR/296-37700-1-ND/4833928" TargetMode="External"/><Relationship Id="rId4" Type="http://schemas.openxmlformats.org/officeDocument/2006/relationships/hyperlink" Target="http://www.digikey.com/product-detail/en/wurth-electronics-midcom/760390011/732-4455-1-ND/3831291" TargetMode="External"/><Relationship Id="rId5" Type="http://schemas.openxmlformats.org/officeDocument/2006/relationships/hyperlink" Target="http://www.digikey.com/product-detail/en/susumu/RR1220P-4990-D-M/RR12P499DCT-ND/433096" TargetMode="External"/><Relationship Id="rId6" Type="http://schemas.openxmlformats.org/officeDocument/2006/relationships/hyperlink" Target="http://www.digikey.com/product-detail/en/GRM155R60J475ME87D/490-5408-1-ND/2175215" TargetMode="External"/><Relationship Id="rId7" Type="http://schemas.openxmlformats.org/officeDocument/2006/relationships/hyperlink" Target="http://www.digikey.com/product-detail/en/ERJ-2RKF1001X/P1.00KLCT-ND/97341" TargetMode="External"/><Relationship Id="rId8" Type="http://schemas.openxmlformats.org/officeDocument/2006/relationships/hyperlink" Target="http://www.digikey.com/product-detail/en/vishay-dale/CRCW1210220RFKEA/541-220AACT-ND/3231980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GRM155R61A104KA01D/490-1318-1-ND/587923" TargetMode="External"/><Relationship Id="rId20" Type="http://schemas.openxmlformats.org/officeDocument/2006/relationships/hyperlink" Target="https://www.digikey.com/product-detail/en/1729018/277-1236-ND/260604?WT.mc_id=IQ_7595_G_pla260604&amp;wt.srch=1&amp;wt.medium=cpc&amp;&amp;gclid=Cj0KCQjwm9vPBRCQARIsABAIQYegDzVxOWEwLV1FBjL-1NIuhVoNuCiojYo1tON8LNxOaD0w-fAn5KgaAkn-EALw_wcB" TargetMode="External"/><Relationship Id="rId21" Type="http://schemas.openxmlformats.org/officeDocument/2006/relationships/hyperlink" Target="https://www.digikey.com/product-detail/en/murata-electronics-north-america/LQG15HS15NJ02D/490-2625-1-ND/662905" TargetMode="External"/><Relationship Id="rId22" Type="http://schemas.openxmlformats.org/officeDocument/2006/relationships/hyperlink" Target="https://www.digikey.com/product-detail/en/avx-corporation/04026D105MAT2A/478-5315-1-ND/1950982" TargetMode="External"/><Relationship Id="rId23" Type="http://schemas.openxmlformats.org/officeDocument/2006/relationships/hyperlink" Target="http://www.digikey.com/product-detail/en/samsung-electro-mechanics-america-inc/CL05B333KO5NNNC/1276-1177-1-ND/3889263" TargetMode="External"/><Relationship Id="rId24" Type="http://schemas.openxmlformats.org/officeDocument/2006/relationships/hyperlink" Target="https://www.digikey.com/product-detail/en/panasonic-electronic-components/ERJ-2GEJ472X/P4.7KJCT-ND/147025" TargetMode="External"/><Relationship Id="rId25" Type="http://schemas.openxmlformats.org/officeDocument/2006/relationships/printerSettings" Target="../printerSettings/printerSettings2.bin"/><Relationship Id="rId26" Type="http://schemas.openxmlformats.org/officeDocument/2006/relationships/table" Target="../tables/table2.xml"/><Relationship Id="rId10" Type="http://schemas.openxmlformats.org/officeDocument/2006/relationships/hyperlink" Target="http://www.digikey.com/product-detail/en/wurth-electronics-inc/885012207097/732-8079-1-ND/5454706" TargetMode="External"/><Relationship Id="rId11" Type="http://schemas.openxmlformats.org/officeDocument/2006/relationships/hyperlink" Target="http://www.digikey.com/product-detail/en/murata-electronics-north-america/GJM1555C1H200FB01D/490-11204-1-ND/5333044" TargetMode="External"/><Relationship Id="rId12" Type="http://schemas.openxmlformats.org/officeDocument/2006/relationships/hyperlink" Target="http://www.digikey.com/product-detail/en/panasonic-electronic-components/ERJ-2RKF51R0X/P51.0LCT-ND/1746700" TargetMode="External"/><Relationship Id="rId13" Type="http://schemas.openxmlformats.org/officeDocument/2006/relationships/hyperlink" Target="http://www.digikey.com/product-detail/en/panasonic-electronic-components/ERJ-2RKF5600X/P560LCT-ND/1746701" TargetMode="External"/><Relationship Id="rId14" Type="http://schemas.openxmlformats.org/officeDocument/2006/relationships/hyperlink" Target="http://www.digikey.com/product-detail/en/analog-devices-inc/ADE7953ACPZ/ADE7953ACPZ-ND/2700176" TargetMode="External"/><Relationship Id="rId15" Type="http://schemas.openxmlformats.org/officeDocument/2006/relationships/hyperlink" Target="http://www.digikey.com/product-detail/en/texas-instruments/SN74LVC2G14DCKT/296-26619-1-ND/2255077" TargetMode="External"/><Relationship Id="rId16" Type="http://schemas.openxmlformats.org/officeDocument/2006/relationships/hyperlink" Target="http://www.digikey.com/product-detail/en/on-shore-technology-inc/OSTVN02A150/ED10561-ND/1588862" TargetMode="External"/><Relationship Id="rId17" Type="http://schemas.openxmlformats.org/officeDocument/2006/relationships/hyperlink" Target="https://www.digikey.com/product-detail/en/on-semiconductor/NL17SZ125DFT2G/NL17SZ125DFT2GOSCT-ND/1139962" TargetMode="External"/><Relationship Id="rId18" Type="http://schemas.openxmlformats.org/officeDocument/2006/relationships/hyperlink" Target="https://www.digikey.com/product-detail/en/murata-electronics-north-america/GRM188R60J106ME47D/490-3896-1-ND/965938" TargetMode="External"/><Relationship Id="rId19" Type="http://schemas.openxmlformats.org/officeDocument/2006/relationships/hyperlink" Target="https://www.digikey.com/product-detail/en/vishay-sprague/T58MM106M6R3C0500/718-2110-1-ND/5844728" TargetMode="External"/><Relationship Id="rId1" Type="http://schemas.openxmlformats.org/officeDocument/2006/relationships/hyperlink" Target="http://www.digikey.com/product-detail/en/txc-corporation/9C-3.579545MBBK-T/887-2450-1-ND/4475440" TargetMode="External"/><Relationship Id="rId2" Type="http://schemas.openxmlformats.org/officeDocument/2006/relationships/hyperlink" Target="http://www.digikey.com/product-detail/en/cel/PS2505L-1-F3-A/PS2505L-1-F3-ACT-ND/3646235" TargetMode="External"/><Relationship Id="rId3" Type="http://schemas.openxmlformats.org/officeDocument/2006/relationships/hyperlink" Target="http://www.digikey.com/product-detail/en/texas-instruments/SN6501DBVR/296-37700-1-ND/4833928" TargetMode="External"/><Relationship Id="rId4" Type="http://schemas.openxmlformats.org/officeDocument/2006/relationships/hyperlink" Target="http://www.digikey.com/product-detail/en/wurth-electronics-midcom/760390011/732-4455-1-ND/3831291" TargetMode="External"/><Relationship Id="rId5" Type="http://schemas.openxmlformats.org/officeDocument/2006/relationships/hyperlink" Target="http://www.digikey.com/product-detail/en/susumu/RR1220P-4990-D-M/RR12P499DCT-ND/433096" TargetMode="External"/><Relationship Id="rId6" Type="http://schemas.openxmlformats.org/officeDocument/2006/relationships/hyperlink" Target="http://www.digikey.com/product-detail/en/GRM155R60J475ME87D/490-5408-1-ND/2175215" TargetMode="External"/><Relationship Id="rId7" Type="http://schemas.openxmlformats.org/officeDocument/2006/relationships/hyperlink" Target="https://www.digikey.com/product-detail/en/yageo/RC0402FR-071KL/311-1.00KLRCT-ND/729460" TargetMode="External"/><Relationship Id="rId8" Type="http://schemas.openxmlformats.org/officeDocument/2006/relationships/hyperlink" Target="http://www.digikey.com/product-detail/en/ERJ-2RKF1002X/P10.0KLCT-ND/1941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J34"/>
  <sheetViews>
    <sheetView zoomScale="99" workbookViewId="0">
      <selection activeCell="G35" sqref="G35"/>
    </sheetView>
  </sheetViews>
  <sheetFormatPr baseColWidth="10" defaultColWidth="9.1640625" defaultRowHeight="15" x14ac:dyDescent="0.2"/>
  <cols>
    <col min="2" max="2" width="10.6640625" bestFit="1" customWidth="1"/>
    <col min="3" max="3" width="19.6640625" bestFit="1" customWidth="1"/>
    <col min="4" max="4" width="24" bestFit="1" customWidth="1"/>
    <col min="5" max="5" width="23.33203125" bestFit="1" customWidth="1"/>
    <col min="6" max="6" width="40.1640625" bestFit="1" customWidth="1"/>
    <col min="7" max="7" width="23.33203125" bestFit="1" customWidth="1"/>
    <col min="8" max="8" width="26" bestFit="1" customWidth="1"/>
    <col min="9" max="9" width="37.1640625" bestFit="1" customWidth="1"/>
    <col min="10" max="10" width="18.83203125" bestFit="1" customWidth="1"/>
    <col min="11" max="11" width="37.1640625" bestFit="1" customWidth="1"/>
    <col min="12" max="12" width="18.83203125" bestFit="1" customWidth="1"/>
  </cols>
  <sheetData>
    <row r="2" spans="2:10" ht="1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82</v>
      </c>
      <c r="I2" s="2" t="s">
        <v>108</v>
      </c>
      <c r="J2" s="2" t="s">
        <v>109</v>
      </c>
    </row>
    <row r="3" spans="2:10" x14ac:dyDescent="0.2">
      <c r="B3" s="1">
        <v>2</v>
      </c>
      <c r="C3" s="1"/>
      <c r="D3" s="1" t="s">
        <v>6</v>
      </c>
      <c r="E3" s="1" t="s">
        <v>7</v>
      </c>
      <c r="F3" s="1" t="s">
        <v>8</v>
      </c>
      <c r="G3" s="6" t="s">
        <v>107</v>
      </c>
      <c r="H3" s="1">
        <v>0.54600000000000004</v>
      </c>
      <c r="I3" s="1">
        <f>B3*10</f>
        <v>20</v>
      </c>
      <c r="J3">
        <f>I3*H3</f>
        <v>10.920000000000002</v>
      </c>
    </row>
    <row r="4" spans="2:10" x14ac:dyDescent="0.2">
      <c r="B4" s="1">
        <v>1</v>
      </c>
      <c r="C4" s="1"/>
      <c r="D4" s="1" t="s">
        <v>9</v>
      </c>
      <c r="E4" s="1" t="s">
        <v>10</v>
      </c>
      <c r="F4" s="1" t="s">
        <v>11</v>
      </c>
      <c r="G4" s="4" t="s">
        <v>105</v>
      </c>
      <c r="H4" s="1">
        <v>0.59399999999999997</v>
      </c>
      <c r="I4" s="1">
        <f t="shared" ref="I4:I33" si="0">B4*10</f>
        <v>10</v>
      </c>
      <c r="J4">
        <f t="shared" ref="J4:J33" si="1">I4*H4</f>
        <v>5.9399999999999995</v>
      </c>
    </row>
    <row r="5" spans="2:10" x14ac:dyDescent="0.2">
      <c r="B5" s="1">
        <v>1</v>
      </c>
      <c r="C5" s="1"/>
      <c r="D5" s="1" t="s">
        <v>12</v>
      </c>
      <c r="E5" s="1" t="s">
        <v>13</v>
      </c>
      <c r="F5" s="1" t="s">
        <v>14</v>
      </c>
      <c r="G5" s="4" t="s">
        <v>106</v>
      </c>
      <c r="H5" s="1">
        <v>0</v>
      </c>
      <c r="I5" s="1">
        <f t="shared" si="0"/>
        <v>10</v>
      </c>
      <c r="J5">
        <f t="shared" si="1"/>
        <v>0</v>
      </c>
    </row>
    <row r="6" spans="2:10" x14ac:dyDescent="0.2">
      <c r="B6" s="1">
        <v>10</v>
      </c>
      <c r="C6" s="1" t="s">
        <v>15</v>
      </c>
      <c r="D6" s="1" t="s">
        <v>16</v>
      </c>
      <c r="E6" s="1" t="s">
        <v>16</v>
      </c>
      <c r="F6" s="1" t="s">
        <v>17</v>
      </c>
      <c r="G6" s="6" t="s">
        <v>99</v>
      </c>
      <c r="H6" s="1">
        <v>1.2E-2</v>
      </c>
      <c r="I6" s="1">
        <f t="shared" si="0"/>
        <v>100</v>
      </c>
      <c r="J6">
        <f t="shared" si="1"/>
        <v>1.2</v>
      </c>
    </row>
    <row r="7" spans="2:10" x14ac:dyDescent="0.2">
      <c r="B7" s="1">
        <v>4</v>
      </c>
      <c r="C7" s="1">
        <v>100</v>
      </c>
      <c r="D7" s="1" t="s">
        <v>18</v>
      </c>
      <c r="E7" s="1" t="s">
        <v>18</v>
      </c>
      <c r="F7" s="1" t="s">
        <v>19</v>
      </c>
      <c r="G7" s="4" t="s">
        <v>104</v>
      </c>
      <c r="H7" s="1">
        <v>1.4999999999999999E-2</v>
      </c>
      <c r="I7" s="1">
        <f t="shared" si="0"/>
        <v>40</v>
      </c>
      <c r="J7">
        <f t="shared" si="1"/>
        <v>0.6</v>
      </c>
    </row>
    <row r="8" spans="2:10" x14ac:dyDescent="0.2">
      <c r="B8" s="1">
        <v>5</v>
      </c>
      <c r="C8" s="1" t="s">
        <v>20</v>
      </c>
      <c r="D8" s="1" t="s">
        <v>18</v>
      </c>
      <c r="E8" s="1" t="s">
        <v>18</v>
      </c>
      <c r="F8" s="1" t="s">
        <v>120</v>
      </c>
      <c r="G8" s="6" t="s">
        <v>96</v>
      </c>
      <c r="H8" s="1">
        <v>1.4999999999999999E-2</v>
      </c>
      <c r="I8" s="1">
        <f t="shared" si="0"/>
        <v>50</v>
      </c>
      <c r="J8">
        <f t="shared" si="1"/>
        <v>0.75</v>
      </c>
    </row>
    <row r="9" spans="2:10" x14ac:dyDescent="0.2">
      <c r="B9" s="1">
        <v>2</v>
      </c>
      <c r="C9" s="1" t="s">
        <v>21</v>
      </c>
      <c r="D9" s="1" t="s">
        <v>22</v>
      </c>
      <c r="E9" s="1" t="s">
        <v>23</v>
      </c>
      <c r="F9" s="1" t="s">
        <v>119</v>
      </c>
      <c r="G9" s="6" t="s">
        <v>123</v>
      </c>
      <c r="H9" s="1">
        <v>0.123</v>
      </c>
      <c r="I9" s="1">
        <f t="shared" si="0"/>
        <v>20</v>
      </c>
      <c r="J9">
        <f t="shared" si="1"/>
        <v>2.46</v>
      </c>
    </row>
    <row r="10" spans="2:10" x14ac:dyDescent="0.2">
      <c r="B10" s="1">
        <v>2</v>
      </c>
      <c r="C10" s="1" t="s">
        <v>24</v>
      </c>
      <c r="D10" s="1" t="s">
        <v>25</v>
      </c>
      <c r="E10" s="1" t="s">
        <v>26</v>
      </c>
      <c r="F10" s="1" t="s">
        <v>27</v>
      </c>
      <c r="G10" s="4" t="s">
        <v>100</v>
      </c>
      <c r="H10" s="1">
        <v>2.4E-2</v>
      </c>
      <c r="I10" s="1">
        <f t="shared" si="0"/>
        <v>20</v>
      </c>
      <c r="J10">
        <f t="shared" si="1"/>
        <v>0.48</v>
      </c>
    </row>
    <row r="11" spans="2:10" x14ac:dyDescent="0.2">
      <c r="B11" s="1">
        <v>1</v>
      </c>
      <c r="C11" s="1" t="s">
        <v>28</v>
      </c>
      <c r="D11" s="1" t="s">
        <v>29</v>
      </c>
      <c r="E11" s="1" t="s">
        <v>18</v>
      </c>
      <c r="F11" s="1" t="s">
        <v>30</v>
      </c>
      <c r="G11" s="4" t="s">
        <v>97</v>
      </c>
      <c r="H11" s="1">
        <v>7.3999999999999996E-2</v>
      </c>
      <c r="I11" s="1">
        <f t="shared" si="0"/>
        <v>10</v>
      </c>
      <c r="J11">
        <f t="shared" si="1"/>
        <v>0.74</v>
      </c>
    </row>
    <row r="12" spans="2:10" x14ac:dyDescent="0.2">
      <c r="B12" s="1">
        <v>4</v>
      </c>
      <c r="C12" s="1" t="s">
        <v>31</v>
      </c>
      <c r="D12" s="1" t="s">
        <v>18</v>
      </c>
      <c r="E12" s="1" t="s">
        <v>18</v>
      </c>
      <c r="F12" s="1" t="s">
        <v>32</v>
      </c>
      <c r="G12" s="6" t="s">
        <v>95</v>
      </c>
      <c r="H12" s="1">
        <v>1.4999999999999999E-2</v>
      </c>
      <c r="I12" s="1">
        <f t="shared" si="0"/>
        <v>40</v>
      </c>
      <c r="J12">
        <f t="shared" si="1"/>
        <v>0.6</v>
      </c>
    </row>
    <row r="13" spans="2:10" x14ac:dyDescent="0.2">
      <c r="B13" s="1">
        <v>2</v>
      </c>
      <c r="C13" s="1" t="s">
        <v>33</v>
      </c>
      <c r="D13" s="1" t="s">
        <v>16</v>
      </c>
      <c r="E13" s="1" t="s">
        <v>16</v>
      </c>
      <c r="F13" s="1" t="s">
        <v>34</v>
      </c>
      <c r="G13" s="4" t="s">
        <v>101</v>
      </c>
      <c r="H13" s="1">
        <v>2.5000000000000001E-2</v>
      </c>
      <c r="I13" s="1">
        <f t="shared" si="0"/>
        <v>20</v>
      </c>
      <c r="J13">
        <f t="shared" si="1"/>
        <v>0.5</v>
      </c>
    </row>
    <row r="14" spans="2:10" x14ac:dyDescent="0.2">
      <c r="B14" s="1">
        <v>2</v>
      </c>
      <c r="C14" s="1" t="s">
        <v>35</v>
      </c>
      <c r="D14" s="1" t="s">
        <v>16</v>
      </c>
      <c r="E14" s="1" t="s">
        <v>16</v>
      </c>
      <c r="F14" s="1" t="s">
        <v>36</v>
      </c>
      <c r="G14" s="6" t="s">
        <v>102</v>
      </c>
      <c r="H14" s="1">
        <v>0.14099999999999999</v>
      </c>
      <c r="I14" s="1">
        <f t="shared" si="0"/>
        <v>20</v>
      </c>
      <c r="J14">
        <f t="shared" si="1"/>
        <v>2.82</v>
      </c>
    </row>
    <row r="15" spans="2:10" x14ac:dyDescent="0.2">
      <c r="B15" s="1">
        <v>4</v>
      </c>
      <c r="C15" s="1" t="s">
        <v>37</v>
      </c>
      <c r="D15" s="1" t="s">
        <v>38</v>
      </c>
      <c r="E15" s="1" t="s">
        <v>39</v>
      </c>
      <c r="F15" s="1" t="s">
        <v>118</v>
      </c>
      <c r="G15" s="6" t="s">
        <v>94</v>
      </c>
      <c r="H15" s="1">
        <v>0.20599999999999999</v>
      </c>
      <c r="I15" s="1">
        <f t="shared" si="0"/>
        <v>40</v>
      </c>
      <c r="J15">
        <f t="shared" si="1"/>
        <v>8.24</v>
      </c>
    </row>
    <row r="16" spans="2:10" x14ac:dyDescent="0.2">
      <c r="B16" s="1">
        <v>8</v>
      </c>
      <c r="C16" s="1" t="s">
        <v>40</v>
      </c>
      <c r="D16" s="1" t="s">
        <v>16</v>
      </c>
      <c r="E16" s="1" t="s">
        <v>16</v>
      </c>
      <c r="F16" s="1" t="s">
        <v>41</v>
      </c>
      <c r="G16" s="4" t="s">
        <v>103</v>
      </c>
      <c r="H16" s="1">
        <v>2.5000000000000001E-2</v>
      </c>
      <c r="I16" s="1">
        <f t="shared" si="0"/>
        <v>80</v>
      </c>
      <c r="J16">
        <f t="shared" si="1"/>
        <v>2</v>
      </c>
    </row>
    <row r="17" spans="2:10" x14ac:dyDescent="0.2">
      <c r="B17" s="1">
        <v>4</v>
      </c>
      <c r="C17" s="1" t="s">
        <v>42</v>
      </c>
      <c r="D17" s="1" t="s">
        <v>16</v>
      </c>
      <c r="E17" s="1" t="s">
        <v>16</v>
      </c>
      <c r="F17" s="1" t="s">
        <v>43</v>
      </c>
      <c r="G17" s="6" t="s">
        <v>98</v>
      </c>
      <c r="H17" s="1">
        <v>9.7000000000000003E-2</v>
      </c>
      <c r="I17" s="1">
        <f t="shared" si="0"/>
        <v>40</v>
      </c>
      <c r="J17">
        <f t="shared" si="1"/>
        <v>3.88</v>
      </c>
    </row>
    <row r="18" spans="2:10" x14ac:dyDescent="0.2">
      <c r="B18" s="1">
        <v>2</v>
      </c>
      <c r="C18" s="1" t="s">
        <v>44</v>
      </c>
      <c r="D18" s="1" t="s">
        <v>45</v>
      </c>
      <c r="E18" s="1" t="s">
        <v>46</v>
      </c>
      <c r="F18" s="1" t="s">
        <v>47</v>
      </c>
      <c r="G18" s="6" t="s">
        <v>93</v>
      </c>
      <c r="H18" s="1">
        <v>9.9000000000000005E-2</v>
      </c>
      <c r="I18" s="1">
        <f t="shared" si="0"/>
        <v>20</v>
      </c>
      <c r="J18">
        <f t="shared" si="1"/>
        <v>1.98</v>
      </c>
    </row>
    <row r="19" spans="2:10" x14ac:dyDescent="0.2">
      <c r="B19" s="1">
        <v>4</v>
      </c>
      <c r="C19" s="1">
        <v>51</v>
      </c>
      <c r="D19" s="1" t="s">
        <v>18</v>
      </c>
      <c r="E19" s="1" t="s">
        <v>18</v>
      </c>
      <c r="F19" s="1" t="s">
        <v>48</v>
      </c>
      <c r="G19" s="6" t="s">
        <v>92</v>
      </c>
      <c r="H19" s="1">
        <v>1.4999999999999999E-2</v>
      </c>
      <c r="I19" s="1">
        <f t="shared" si="0"/>
        <v>40</v>
      </c>
      <c r="J19">
        <f t="shared" si="1"/>
        <v>0.6</v>
      </c>
    </row>
    <row r="20" spans="2:10" x14ac:dyDescent="0.2">
      <c r="B20" s="1">
        <v>2</v>
      </c>
      <c r="C20" s="1">
        <v>560</v>
      </c>
      <c r="D20" s="1" t="s">
        <v>18</v>
      </c>
      <c r="E20" s="1" t="s">
        <v>18</v>
      </c>
      <c r="F20" s="1" t="s">
        <v>49</v>
      </c>
      <c r="G20" s="6" t="s">
        <v>91</v>
      </c>
      <c r="H20" s="1">
        <v>1.4999999999999999E-2</v>
      </c>
      <c r="I20" s="1">
        <f t="shared" si="0"/>
        <v>20</v>
      </c>
      <c r="J20">
        <f t="shared" si="1"/>
        <v>0.3</v>
      </c>
    </row>
    <row r="21" spans="2:10" x14ac:dyDescent="0.2">
      <c r="B21" s="1">
        <v>2</v>
      </c>
      <c r="C21" s="1" t="s">
        <v>50</v>
      </c>
      <c r="D21" s="1" t="s">
        <v>51</v>
      </c>
      <c r="E21" s="1" t="s">
        <v>52</v>
      </c>
      <c r="F21" s="1" t="s">
        <v>53</v>
      </c>
      <c r="G21" s="6" t="s">
        <v>90</v>
      </c>
      <c r="H21" s="1">
        <v>6.5799999999999997E-2</v>
      </c>
      <c r="I21" s="1">
        <f t="shared" si="0"/>
        <v>20</v>
      </c>
      <c r="J21">
        <f t="shared" si="1"/>
        <v>1.3159999999999998</v>
      </c>
    </row>
    <row r="22" spans="2:10" x14ac:dyDescent="0.2">
      <c r="B22" s="1">
        <v>1</v>
      </c>
      <c r="C22" s="1" t="s">
        <v>54</v>
      </c>
      <c r="D22" s="1" t="s">
        <v>54</v>
      </c>
      <c r="E22" s="1" t="s">
        <v>55</v>
      </c>
      <c r="F22" s="1" t="s">
        <v>56</v>
      </c>
      <c r="G22" s="6" t="s">
        <v>89</v>
      </c>
      <c r="H22" s="1">
        <v>3.4140000000000001</v>
      </c>
      <c r="I22" s="1">
        <f t="shared" si="0"/>
        <v>10</v>
      </c>
      <c r="J22">
        <f t="shared" si="1"/>
        <v>34.14</v>
      </c>
    </row>
    <row r="23" spans="2:10" x14ac:dyDescent="0.2">
      <c r="B23" s="1">
        <v>1</v>
      </c>
      <c r="C23" s="1" t="s">
        <v>57</v>
      </c>
      <c r="D23" s="1" t="s">
        <v>57</v>
      </c>
      <c r="E23" s="1" t="s">
        <v>58</v>
      </c>
      <c r="F23" s="1" t="s">
        <v>59</v>
      </c>
      <c r="G23" s="4" t="s">
        <v>88</v>
      </c>
      <c r="H23" s="1">
        <v>4.5640000000000001</v>
      </c>
      <c r="I23" s="1">
        <f t="shared" si="0"/>
        <v>10</v>
      </c>
      <c r="J23">
        <f t="shared" si="1"/>
        <v>45.64</v>
      </c>
    </row>
    <row r="24" spans="2:10" x14ac:dyDescent="0.2">
      <c r="B24" s="1">
        <v>2</v>
      </c>
      <c r="C24" s="1" t="s">
        <v>60</v>
      </c>
      <c r="D24" s="1" t="s">
        <v>60</v>
      </c>
      <c r="E24" s="1" t="s">
        <v>61</v>
      </c>
      <c r="F24" s="1" t="s">
        <v>62</v>
      </c>
      <c r="G24" s="4" t="s">
        <v>87</v>
      </c>
      <c r="H24" s="3">
        <v>0.27300000000000002</v>
      </c>
      <c r="I24" s="1">
        <f t="shared" si="0"/>
        <v>20</v>
      </c>
      <c r="J24">
        <f t="shared" si="1"/>
        <v>5.4600000000000009</v>
      </c>
    </row>
    <row r="25" spans="2:10" x14ac:dyDescent="0.2">
      <c r="B25" s="1">
        <v>1</v>
      </c>
      <c r="C25" s="1" t="s">
        <v>63</v>
      </c>
      <c r="D25" s="1" t="s">
        <v>63</v>
      </c>
      <c r="E25" s="1" t="s">
        <v>64</v>
      </c>
      <c r="F25" s="1" t="s">
        <v>65</v>
      </c>
      <c r="G25" s="4" t="s">
        <v>86</v>
      </c>
      <c r="H25" s="3">
        <v>0.51</v>
      </c>
      <c r="I25" s="1">
        <f t="shared" si="0"/>
        <v>10</v>
      </c>
      <c r="J25">
        <f t="shared" si="1"/>
        <v>5.0999999999999996</v>
      </c>
    </row>
    <row r="26" spans="2:10" x14ac:dyDescent="0.2">
      <c r="B26" s="1">
        <v>2</v>
      </c>
      <c r="C26" s="1" t="s">
        <v>66</v>
      </c>
      <c r="D26" s="1" t="s">
        <v>66</v>
      </c>
      <c r="E26" s="1" t="s">
        <v>67</v>
      </c>
      <c r="F26" s="1" t="s">
        <v>68</v>
      </c>
      <c r="G26" s="6" t="s">
        <v>81</v>
      </c>
      <c r="H26" s="1">
        <v>0.65500000000000003</v>
      </c>
      <c r="I26" s="1">
        <f t="shared" si="0"/>
        <v>20</v>
      </c>
      <c r="J26">
        <f t="shared" si="1"/>
        <v>13.100000000000001</v>
      </c>
    </row>
    <row r="27" spans="2:10" x14ac:dyDescent="0.2">
      <c r="B27" s="1">
        <v>1</v>
      </c>
      <c r="C27" s="1" t="s">
        <v>69</v>
      </c>
      <c r="D27" s="1" t="s">
        <v>69</v>
      </c>
      <c r="E27" s="1" t="s">
        <v>70</v>
      </c>
      <c r="F27" s="1" t="s">
        <v>71</v>
      </c>
      <c r="G27" s="6" t="s">
        <v>72</v>
      </c>
      <c r="H27" s="1">
        <v>0.316</v>
      </c>
      <c r="I27" s="1">
        <f t="shared" si="0"/>
        <v>10</v>
      </c>
      <c r="J27">
        <f t="shared" si="1"/>
        <v>3.16</v>
      </c>
    </row>
    <row r="28" spans="2:10" x14ac:dyDescent="0.2">
      <c r="B28" s="1">
        <v>1</v>
      </c>
      <c r="C28" s="1" t="s">
        <v>73</v>
      </c>
      <c r="D28" s="1" t="s">
        <v>73</v>
      </c>
      <c r="E28" s="1" t="s">
        <v>74</v>
      </c>
      <c r="F28" s="1" t="s">
        <v>75</v>
      </c>
      <c r="G28" s="6" t="s">
        <v>83</v>
      </c>
      <c r="H28" s="1">
        <v>1.966</v>
      </c>
      <c r="I28" s="1">
        <f t="shared" si="0"/>
        <v>10</v>
      </c>
      <c r="J28">
        <f t="shared" si="1"/>
        <v>19.66</v>
      </c>
    </row>
    <row r="29" spans="2:10" x14ac:dyDescent="0.2">
      <c r="B29" s="1">
        <v>2</v>
      </c>
      <c r="C29" s="1" t="s">
        <v>76</v>
      </c>
      <c r="D29" s="1" t="s">
        <v>76</v>
      </c>
      <c r="E29" s="1" t="s">
        <v>77</v>
      </c>
      <c r="F29" s="1" t="s">
        <v>78</v>
      </c>
      <c r="G29" s="6" t="s">
        <v>84</v>
      </c>
      <c r="H29" s="1">
        <v>0.82099999999999995</v>
      </c>
      <c r="I29" s="1">
        <f t="shared" si="0"/>
        <v>20</v>
      </c>
      <c r="J29">
        <f t="shared" si="1"/>
        <v>16.419999999999998</v>
      </c>
    </row>
    <row r="30" spans="2:10" x14ac:dyDescent="0.2">
      <c r="B30" s="1">
        <v>1</v>
      </c>
      <c r="C30" s="1" t="s">
        <v>79</v>
      </c>
      <c r="D30" s="1" t="s">
        <v>79</v>
      </c>
      <c r="E30" s="1" t="s">
        <v>79</v>
      </c>
      <c r="F30" s="1" t="s">
        <v>80</v>
      </c>
      <c r="G30" s="6" t="s">
        <v>85</v>
      </c>
      <c r="H30" s="1">
        <v>1.177</v>
      </c>
      <c r="I30" s="1">
        <f>B30*10</f>
        <v>10</v>
      </c>
      <c r="J30">
        <f t="shared" si="1"/>
        <v>11.77</v>
      </c>
    </row>
    <row r="31" spans="2:10" x14ac:dyDescent="0.2">
      <c r="B31" s="1">
        <v>1</v>
      </c>
      <c r="C31" s="1" t="s">
        <v>111</v>
      </c>
      <c r="D31" s="1" t="s">
        <v>18</v>
      </c>
      <c r="E31" s="1" t="s">
        <v>18</v>
      </c>
      <c r="F31" s="1" t="s">
        <v>112</v>
      </c>
      <c r="G31" s="7" t="s">
        <v>121</v>
      </c>
      <c r="H31" s="1">
        <v>2.8000000000000001E-2</v>
      </c>
      <c r="I31" s="1">
        <f t="shared" si="0"/>
        <v>10</v>
      </c>
      <c r="J31">
        <f t="shared" si="1"/>
        <v>0.28000000000000003</v>
      </c>
    </row>
    <row r="32" spans="2:10" x14ac:dyDescent="0.2">
      <c r="B32" s="1">
        <v>1</v>
      </c>
      <c r="C32" s="1" t="s">
        <v>113</v>
      </c>
      <c r="D32" s="1" t="s">
        <v>22</v>
      </c>
      <c r="E32" s="1" t="s">
        <v>23</v>
      </c>
      <c r="F32" s="1" t="s">
        <v>114</v>
      </c>
      <c r="G32" s="7" t="s">
        <v>124</v>
      </c>
      <c r="H32" s="1">
        <v>0.52</v>
      </c>
      <c r="I32" s="1">
        <f t="shared" si="0"/>
        <v>10</v>
      </c>
      <c r="J32">
        <f t="shared" si="1"/>
        <v>5.2</v>
      </c>
    </row>
    <row r="33" spans="2:10" x14ac:dyDescent="0.2">
      <c r="B33" s="1">
        <v>1</v>
      </c>
      <c r="C33" s="1" t="s">
        <v>115</v>
      </c>
      <c r="D33" s="8" t="s">
        <v>115</v>
      </c>
      <c r="E33" s="1" t="s">
        <v>116</v>
      </c>
      <c r="F33" s="1" t="s">
        <v>117</v>
      </c>
      <c r="G33" s="7" t="s">
        <v>122</v>
      </c>
      <c r="H33" s="1">
        <v>0.28000000000000003</v>
      </c>
      <c r="I33" s="1">
        <f t="shared" si="0"/>
        <v>10</v>
      </c>
      <c r="J33">
        <f t="shared" si="1"/>
        <v>2.8000000000000003</v>
      </c>
    </row>
    <row r="34" spans="2:10" ht="21" x14ac:dyDescent="0.25">
      <c r="I34" s="5" t="s">
        <v>110</v>
      </c>
      <c r="J34" s="5">
        <f>SUM(J3:J33)</f>
        <v>208.05599999999998</v>
      </c>
    </row>
  </sheetData>
  <phoneticPr fontId="4" type="noConversion"/>
  <hyperlinks>
    <hyperlink ref="G27" r:id="rId1"/>
    <hyperlink ref="G26" r:id="rId2"/>
    <hyperlink ref="G28" r:id="rId3"/>
    <hyperlink ref="G30" r:id="rId4"/>
    <hyperlink ref="G18" r:id="rId5"/>
    <hyperlink ref="G17" r:id="rId6"/>
    <hyperlink ref="G12" r:id="rId7"/>
    <hyperlink ref="G15" r:id="rId8"/>
    <hyperlink ref="G8" r:id="rId9"/>
    <hyperlink ref="G6" r:id="rId10"/>
    <hyperlink ref="G21" r:id="rId11"/>
    <hyperlink ref="G14" r:id="rId12"/>
    <hyperlink ref="G19" r:id="rId13"/>
    <hyperlink ref="G20" r:id="rId14"/>
    <hyperlink ref="G22" r:id="rId15"/>
    <hyperlink ref="G29" r:id="rId16"/>
    <hyperlink ref="G3" r:id="rId17"/>
    <hyperlink ref="G33" r:id="rId18"/>
    <hyperlink ref="G9" r:id="rId19"/>
    <hyperlink ref="G32" r:id="rId20"/>
  </hyperlinks>
  <pageMargins left="0.7" right="0.7" top="0.75" bottom="0.75" header="0.3" footer="0.3"/>
  <pageSetup paperSize="9" scale="92" fitToWidth="2" orientation="landscape" horizontalDpi="4294967293" verticalDpi="0" r:id="rId21"/>
  <rowBreaks count="1" manualBreakCount="1">
    <brk id="33" max="16383" man="1"/>
  </rowBreaks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L34"/>
  <sheetViews>
    <sheetView tabSelected="1" zoomScale="86" zoomScaleNormal="114" workbookViewId="0">
      <selection activeCell="G16" sqref="G16"/>
    </sheetView>
  </sheetViews>
  <sheetFormatPr baseColWidth="10" defaultColWidth="9.1640625" defaultRowHeight="15" x14ac:dyDescent="0.2"/>
  <cols>
    <col min="2" max="2" width="10.6640625" bestFit="1" customWidth="1"/>
    <col min="3" max="3" width="19.6640625" bestFit="1" customWidth="1"/>
    <col min="4" max="4" width="24" bestFit="1" customWidth="1"/>
    <col min="5" max="5" width="23.33203125" bestFit="1" customWidth="1"/>
    <col min="6" max="6" width="40.1640625" bestFit="1" customWidth="1"/>
    <col min="7" max="7" width="23.33203125" bestFit="1" customWidth="1"/>
    <col min="8" max="8" width="26" bestFit="1" customWidth="1"/>
    <col min="9" max="9" width="37.1640625" bestFit="1" customWidth="1"/>
    <col min="10" max="11" width="37.1640625" customWidth="1"/>
    <col min="12" max="12" width="18.83203125" bestFit="1" customWidth="1"/>
    <col min="13" max="13" width="37.1640625" bestFit="1" customWidth="1"/>
    <col min="14" max="14" width="18.83203125" bestFit="1" customWidth="1"/>
  </cols>
  <sheetData>
    <row r="2" spans="2:12" ht="1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82</v>
      </c>
      <c r="I2" s="2" t="s">
        <v>126</v>
      </c>
      <c r="J2" s="2" t="s">
        <v>125</v>
      </c>
      <c r="K2" s="2" t="s">
        <v>127</v>
      </c>
      <c r="L2" s="2" t="s">
        <v>109</v>
      </c>
    </row>
    <row r="3" spans="2:12" x14ac:dyDescent="0.2">
      <c r="B3" s="1">
        <v>2</v>
      </c>
      <c r="C3" s="1"/>
      <c r="D3" s="1" t="s">
        <v>6</v>
      </c>
      <c r="E3" s="1" t="s">
        <v>7</v>
      </c>
      <c r="F3" s="1" t="s">
        <v>8</v>
      </c>
      <c r="G3" s="6" t="s">
        <v>107</v>
      </c>
      <c r="H3" s="1">
        <v>0.56799999999999995</v>
      </c>
      <c r="I3" s="1">
        <f>B3*15</f>
        <v>30</v>
      </c>
      <c r="J3" s="1">
        <v>9</v>
      </c>
      <c r="K3" s="1">
        <f>MAX((Tableau13[[#This Row],[Total quantity (15 boards)]]-Tableau13[[#This Row],[Qty in stock]]), 0)</f>
        <v>21</v>
      </c>
      <c r="L3">
        <f>K3*H3</f>
        <v>11.927999999999999</v>
      </c>
    </row>
    <row r="4" spans="2:12" x14ac:dyDescent="0.2">
      <c r="B4" s="1">
        <v>1</v>
      </c>
      <c r="C4" s="1"/>
      <c r="D4" s="1" t="s">
        <v>9</v>
      </c>
      <c r="E4" s="1" t="s">
        <v>10</v>
      </c>
      <c r="F4" s="1" t="s">
        <v>11</v>
      </c>
      <c r="G4" s="6" t="s">
        <v>128</v>
      </c>
      <c r="H4" s="1">
        <v>0.95499999999999996</v>
      </c>
      <c r="I4" s="1">
        <f>B4*15</f>
        <v>15</v>
      </c>
      <c r="J4" s="1">
        <v>4</v>
      </c>
      <c r="K4" s="1">
        <f>MAX(Tableau13[[#This Row],[Total quantity (15 boards)]]-Tableau13[[#This Row],[Qty in stock]], 0)</f>
        <v>11</v>
      </c>
      <c r="L4">
        <f t="shared" ref="L4:L33" si="0">K4*H4</f>
        <v>10.504999999999999</v>
      </c>
    </row>
    <row r="5" spans="2:12" x14ac:dyDescent="0.2">
      <c r="B5" s="1">
        <v>1</v>
      </c>
      <c r="C5" s="1"/>
      <c r="D5" s="1" t="s">
        <v>12</v>
      </c>
      <c r="E5" s="1" t="s">
        <v>13</v>
      </c>
      <c r="F5" s="1" t="s">
        <v>14</v>
      </c>
      <c r="G5" s="4" t="s">
        <v>106</v>
      </c>
      <c r="H5" s="1">
        <v>0</v>
      </c>
      <c r="I5" s="1">
        <f t="shared" ref="I5:I33" si="1">B5*15</f>
        <v>15</v>
      </c>
      <c r="J5" s="1"/>
      <c r="K5" s="1">
        <f>MAX(Tableau13[[#This Row],[Total quantity (15 boards)]]-Tableau13[[#This Row],[Qty in stock]], 0)</f>
        <v>15</v>
      </c>
      <c r="L5">
        <f t="shared" si="0"/>
        <v>0</v>
      </c>
    </row>
    <row r="6" spans="2:12" x14ac:dyDescent="0.2">
      <c r="B6" s="1">
        <v>10</v>
      </c>
      <c r="C6" s="1" t="s">
        <v>15</v>
      </c>
      <c r="D6" s="1" t="s">
        <v>16</v>
      </c>
      <c r="E6" s="1" t="s">
        <v>16</v>
      </c>
      <c r="F6" s="1" t="s">
        <v>17</v>
      </c>
      <c r="G6" s="6" t="s">
        <v>99</v>
      </c>
      <c r="H6" s="1">
        <v>1.4E-2</v>
      </c>
      <c r="I6" s="1">
        <f t="shared" si="1"/>
        <v>150</v>
      </c>
      <c r="J6" s="1"/>
      <c r="K6" s="1">
        <f>MAX(Tableau13[[#This Row],[Total quantity (15 boards)]]-Tableau13[[#This Row],[Qty in stock]], 0)</f>
        <v>150</v>
      </c>
      <c r="L6">
        <f t="shared" si="0"/>
        <v>2.1</v>
      </c>
    </row>
    <row r="7" spans="2:12" x14ac:dyDescent="0.2">
      <c r="B7" s="1">
        <v>4</v>
      </c>
      <c r="C7" s="1">
        <v>100</v>
      </c>
      <c r="D7" s="1" t="s">
        <v>18</v>
      </c>
      <c r="E7" s="1" t="s">
        <v>18</v>
      </c>
      <c r="F7" s="1" t="s">
        <v>19</v>
      </c>
      <c r="G7" s="4" t="s">
        <v>104</v>
      </c>
      <c r="H7" s="1">
        <v>2.8000000000000001E-2</v>
      </c>
      <c r="I7" s="1">
        <f t="shared" si="1"/>
        <v>60</v>
      </c>
      <c r="J7" s="1">
        <v>37</v>
      </c>
      <c r="K7" s="1">
        <f>MAX(Tableau13[[#This Row],[Total quantity (15 boards)]]-Tableau13[[#This Row],[Qty in stock]], 0)</f>
        <v>23</v>
      </c>
      <c r="L7">
        <f t="shared" si="0"/>
        <v>0.64400000000000002</v>
      </c>
    </row>
    <row r="8" spans="2:12" x14ac:dyDescent="0.2">
      <c r="B8" s="1">
        <v>5</v>
      </c>
      <c r="C8" s="1" t="s">
        <v>20</v>
      </c>
      <c r="D8" s="1" t="s">
        <v>18</v>
      </c>
      <c r="E8" s="1" t="s">
        <v>18</v>
      </c>
      <c r="F8" s="1" t="s">
        <v>120</v>
      </c>
      <c r="G8" s="6" t="s">
        <v>129</v>
      </c>
      <c r="H8" s="1">
        <v>1.4E-2</v>
      </c>
      <c r="I8" s="1">
        <f t="shared" si="1"/>
        <v>75</v>
      </c>
      <c r="J8" s="1"/>
      <c r="K8" s="1">
        <f>MAX(Tableau13[[#This Row],[Total quantity (15 boards)]]-Tableau13[[#This Row],[Qty in stock]], 0)</f>
        <v>75</v>
      </c>
      <c r="L8">
        <f t="shared" si="0"/>
        <v>1.05</v>
      </c>
    </row>
    <row r="9" spans="2:12" x14ac:dyDescent="0.2">
      <c r="B9" s="1">
        <v>2</v>
      </c>
      <c r="C9" s="1" t="s">
        <v>21</v>
      </c>
      <c r="D9" s="1" t="s">
        <v>22</v>
      </c>
      <c r="E9" s="1" t="s">
        <v>23</v>
      </c>
      <c r="F9" s="1" t="s">
        <v>119</v>
      </c>
      <c r="G9" s="6" t="s">
        <v>123</v>
      </c>
      <c r="H9" s="1">
        <v>0.123</v>
      </c>
      <c r="I9" s="1">
        <f t="shared" si="1"/>
        <v>30</v>
      </c>
      <c r="J9" s="1"/>
      <c r="K9" s="1">
        <f>MAX(Tableau13[[#This Row],[Total quantity (15 boards)]]-Tableau13[[#This Row],[Qty in stock]], 0)</f>
        <v>30</v>
      </c>
      <c r="L9">
        <f t="shared" si="0"/>
        <v>3.69</v>
      </c>
    </row>
    <row r="10" spans="2:12" x14ac:dyDescent="0.2">
      <c r="B10" s="1">
        <v>2</v>
      </c>
      <c r="C10" s="1" t="s">
        <v>24</v>
      </c>
      <c r="D10" s="1" t="s">
        <v>25</v>
      </c>
      <c r="E10" s="1" t="s">
        <v>26</v>
      </c>
      <c r="F10" s="1" t="s">
        <v>27</v>
      </c>
      <c r="G10" s="4" t="s">
        <v>100</v>
      </c>
      <c r="H10" s="1">
        <v>2.4E-2</v>
      </c>
      <c r="I10" s="1">
        <f t="shared" si="1"/>
        <v>30</v>
      </c>
      <c r="J10" s="1">
        <v>19</v>
      </c>
      <c r="K10" s="1">
        <f>MAX(Tableau13[[#This Row],[Total quantity (15 boards)]]-Tableau13[[#This Row],[Qty in stock]], 0)</f>
        <v>11</v>
      </c>
      <c r="L10">
        <f t="shared" si="0"/>
        <v>0.26400000000000001</v>
      </c>
    </row>
    <row r="11" spans="2:12" x14ac:dyDescent="0.2">
      <c r="B11" s="1">
        <v>1</v>
      </c>
      <c r="C11" s="1" t="s">
        <v>28</v>
      </c>
      <c r="D11" s="1" t="s">
        <v>29</v>
      </c>
      <c r="E11" s="1" t="s">
        <v>18</v>
      </c>
      <c r="F11" s="1" t="s">
        <v>30</v>
      </c>
      <c r="G11" s="6" t="s">
        <v>130</v>
      </c>
      <c r="H11" s="1">
        <v>6.0999999999999999E-2</v>
      </c>
      <c r="I11" s="1">
        <f t="shared" si="1"/>
        <v>15</v>
      </c>
      <c r="J11" s="1">
        <v>2</v>
      </c>
      <c r="K11" s="1">
        <f>MAX(Tableau13[[#This Row],[Total quantity (15 boards)]]-Tableau13[[#This Row],[Qty in stock]], 0)</f>
        <v>13</v>
      </c>
      <c r="L11">
        <f t="shared" si="0"/>
        <v>0.79299999999999993</v>
      </c>
    </row>
    <row r="12" spans="2:12" x14ac:dyDescent="0.2">
      <c r="B12" s="1">
        <v>4</v>
      </c>
      <c r="C12" s="1" t="s">
        <v>31</v>
      </c>
      <c r="D12" s="1" t="s">
        <v>18</v>
      </c>
      <c r="E12" s="1" t="s">
        <v>18</v>
      </c>
      <c r="F12" s="1" t="s">
        <v>32</v>
      </c>
      <c r="G12" s="6" t="s">
        <v>131</v>
      </c>
      <c r="H12" s="1">
        <v>1.4E-2</v>
      </c>
      <c r="I12" s="1">
        <f t="shared" si="1"/>
        <v>60</v>
      </c>
      <c r="J12" s="1">
        <v>38</v>
      </c>
      <c r="K12" s="1">
        <f>MAX(Tableau13[[#This Row],[Total quantity (15 boards)]]-Tableau13[[#This Row],[Qty in stock]], 0)</f>
        <v>22</v>
      </c>
      <c r="L12">
        <f t="shared" si="0"/>
        <v>0.308</v>
      </c>
    </row>
    <row r="13" spans="2:12" x14ac:dyDescent="0.2">
      <c r="B13" s="1">
        <v>2</v>
      </c>
      <c r="C13" s="1" t="s">
        <v>33</v>
      </c>
      <c r="D13" s="1" t="s">
        <v>16</v>
      </c>
      <c r="E13" s="1" t="s">
        <v>16</v>
      </c>
      <c r="F13" s="1" t="s">
        <v>34</v>
      </c>
      <c r="G13" s="6" t="s">
        <v>132</v>
      </c>
      <c r="H13" s="1">
        <v>0.184</v>
      </c>
      <c r="I13" s="1">
        <f t="shared" si="1"/>
        <v>30</v>
      </c>
      <c r="J13" s="1">
        <v>15</v>
      </c>
      <c r="K13" s="1">
        <f>MAX(Tableau13[[#This Row],[Total quantity (15 boards)]]-Tableau13[[#This Row],[Qty in stock]], 0)</f>
        <v>15</v>
      </c>
      <c r="L13">
        <f t="shared" si="0"/>
        <v>2.76</v>
      </c>
    </row>
    <row r="14" spans="2:12" x14ac:dyDescent="0.2">
      <c r="B14" s="1">
        <v>2</v>
      </c>
      <c r="C14" s="1" t="s">
        <v>35</v>
      </c>
      <c r="D14" s="1" t="s">
        <v>16</v>
      </c>
      <c r="E14" s="1" t="s">
        <v>16</v>
      </c>
      <c r="F14" s="1" t="s">
        <v>36</v>
      </c>
      <c r="G14" s="6" t="s">
        <v>102</v>
      </c>
      <c r="H14" s="1">
        <v>0.16200000000000001</v>
      </c>
      <c r="I14" s="1">
        <f t="shared" si="1"/>
        <v>30</v>
      </c>
      <c r="J14" s="1"/>
      <c r="K14" s="1">
        <f>MAX(Tableau13[[#This Row],[Total quantity (15 boards)]]-Tableau13[[#This Row],[Qty in stock]], 0)</f>
        <v>30</v>
      </c>
      <c r="L14">
        <f t="shared" si="0"/>
        <v>4.8600000000000003</v>
      </c>
    </row>
    <row r="15" spans="2:12" x14ac:dyDescent="0.2">
      <c r="B15" s="1">
        <v>4</v>
      </c>
      <c r="C15" s="1" t="s">
        <v>37</v>
      </c>
      <c r="D15" s="1" t="s">
        <v>38</v>
      </c>
      <c r="E15" s="1" t="s">
        <v>39</v>
      </c>
      <c r="F15" s="1" t="s">
        <v>118</v>
      </c>
      <c r="G15" s="6" t="s">
        <v>135</v>
      </c>
      <c r="H15" s="1">
        <v>0.245</v>
      </c>
      <c r="I15" s="1">
        <f t="shared" si="1"/>
        <v>60</v>
      </c>
      <c r="J15" s="1">
        <v>25</v>
      </c>
      <c r="K15" s="1">
        <f>MAX(Tableau13[[#This Row],[Total quantity (15 boards)]]-Tableau13[[#This Row],[Qty in stock]], 0)</f>
        <v>35</v>
      </c>
      <c r="L15">
        <f t="shared" si="0"/>
        <v>8.5749999999999993</v>
      </c>
    </row>
    <row r="16" spans="2:12" x14ac:dyDescent="0.2">
      <c r="B16" s="1">
        <v>8</v>
      </c>
      <c r="C16" s="1" t="s">
        <v>40</v>
      </c>
      <c r="D16" s="1" t="s">
        <v>16</v>
      </c>
      <c r="E16" s="1" t="s">
        <v>16</v>
      </c>
      <c r="F16" s="1" t="s">
        <v>41</v>
      </c>
      <c r="G16" s="6" t="s">
        <v>103</v>
      </c>
      <c r="H16" s="1">
        <v>2.4E-2</v>
      </c>
      <c r="I16" s="1">
        <f t="shared" si="1"/>
        <v>120</v>
      </c>
      <c r="J16" s="1"/>
      <c r="K16" s="1">
        <f>MAX(Tableau13[[#This Row],[Total quantity (15 boards)]]-Tableau13[[#This Row],[Qty in stock]], 0)</f>
        <v>120</v>
      </c>
      <c r="L16">
        <f t="shared" si="0"/>
        <v>2.88</v>
      </c>
    </row>
    <row r="17" spans="2:12" x14ac:dyDescent="0.2">
      <c r="B17" s="1">
        <v>4</v>
      </c>
      <c r="C17" s="1" t="s">
        <v>42</v>
      </c>
      <c r="D17" s="1" t="s">
        <v>16</v>
      </c>
      <c r="E17" s="1" t="s">
        <v>16</v>
      </c>
      <c r="F17" s="1" t="s">
        <v>43</v>
      </c>
      <c r="G17" s="6" t="s">
        <v>98</v>
      </c>
      <c r="H17" s="1">
        <v>0.111</v>
      </c>
      <c r="I17" s="1">
        <f t="shared" si="1"/>
        <v>60</v>
      </c>
      <c r="J17" s="1"/>
      <c r="K17" s="1">
        <f>MAX(Tableau13[[#This Row],[Total quantity (15 boards)]]-Tableau13[[#This Row],[Qty in stock]], 0)</f>
        <v>60</v>
      </c>
      <c r="L17">
        <f t="shared" si="0"/>
        <v>6.66</v>
      </c>
    </row>
    <row r="18" spans="2:12" x14ac:dyDescent="0.2">
      <c r="B18" s="1">
        <v>2</v>
      </c>
      <c r="C18" s="1" t="s">
        <v>44</v>
      </c>
      <c r="D18" s="1" t="s">
        <v>45</v>
      </c>
      <c r="E18" s="1" t="s">
        <v>46</v>
      </c>
      <c r="F18" s="1" t="s">
        <v>47</v>
      </c>
      <c r="G18" s="6" t="s">
        <v>93</v>
      </c>
      <c r="H18" s="1">
        <v>9.8000000000000004E-2</v>
      </c>
      <c r="I18" s="1">
        <f t="shared" si="1"/>
        <v>30</v>
      </c>
      <c r="J18" s="1">
        <v>17</v>
      </c>
      <c r="K18" s="1">
        <f>MAX(Tableau13[[#This Row],[Total quantity (15 boards)]]-Tableau13[[#This Row],[Qty in stock]], 0)</f>
        <v>13</v>
      </c>
      <c r="L18">
        <f t="shared" si="0"/>
        <v>1.274</v>
      </c>
    </row>
    <row r="19" spans="2:12" x14ac:dyDescent="0.2">
      <c r="B19" s="1">
        <v>4</v>
      </c>
      <c r="C19" s="1">
        <v>51</v>
      </c>
      <c r="D19" s="1" t="s">
        <v>18</v>
      </c>
      <c r="E19" s="1" t="s">
        <v>18</v>
      </c>
      <c r="F19" s="1" t="s">
        <v>48</v>
      </c>
      <c r="G19" s="6" t="s">
        <v>92</v>
      </c>
      <c r="H19" s="1">
        <v>2.8000000000000001E-2</v>
      </c>
      <c r="I19" s="1">
        <f t="shared" si="1"/>
        <v>60</v>
      </c>
      <c r="J19" s="1">
        <v>35</v>
      </c>
      <c r="K19" s="1">
        <f>MAX(Tableau13[[#This Row],[Total quantity (15 boards)]]-Tableau13[[#This Row],[Qty in stock]], 0)</f>
        <v>25</v>
      </c>
      <c r="L19">
        <f t="shared" si="0"/>
        <v>0.70000000000000007</v>
      </c>
    </row>
    <row r="20" spans="2:12" x14ac:dyDescent="0.2">
      <c r="B20" s="1">
        <v>2</v>
      </c>
      <c r="C20" s="1">
        <v>560</v>
      </c>
      <c r="D20" s="1" t="s">
        <v>18</v>
      </c>
      <c r="E20" s="1" t="s">
        <v>18</v>
      </c>
      <c r="F20" s="1" t="s">
        <v>49</v>
      </c>
      <c r="G20" s="6" t="s">
        <v>91</v>
      </c>
      <c r="H20" s="1">
        <v>2.8000000000000001E-2</v>
      </c>
      <c r="I20" s="1">
        <f t="shared" si="1"/>
        <v>30</v>
      </c>
      <c r="J20" s="1">
        <v>32</v>
      </c>
      <c r="K20" s="1">
        <f>MAX(Tableau13[[#This Row],[Total quantity (15 boards)]]-Tableau13[[#This Row],[Qty in stock]], 0)</f>
        <v>0</v>
      </c>
      <c r="L20">
        <f t="shared" si="0"/>
        <v>0</v>
      </c>
    </row>
    <row r="21" spans="2:12" x14ac:dyDescent="0.2">
      <c r="B21" s="1">
        <v>2</v>
      </c>
      <c r="C21" s="1" t="s">
        <v>50</v>
      </c>
      <c r="D21" s="1" t="s">
        <v>51</v>
      </c>
      <c r="E21" s="1" t="s">
        <v>52</v>
      </c>
      <c r="F21" s="1" t="s">
        <v>53</v>
      </c>
      <c r="G21" s="6" t="s">
        <v>90</v>
      </c>
      <c r="H21" s="1">
        <v>6.0999999999999999E-2</v>
      </c>
      <c r="I21" s="1">
        <f t="shared" si="1"/>
        <v>30</v>
      </c>
      <c r="J21" s="1">
        <v>98</v>
      </c>
      <c r="K21" s="1">
        <f>MAX(Tableau13[[#This Row],[Total quantity (15 boards)]]-Tableau13[[#This Row],[Qty in stock]], 0)</f>
        <v>0</v>
      </c>
      <c r="L21">
        <f t="shared" si="0"/>
        <v>0</v>
      </c>
    </row>
    <row r="22" spans="2:12" x14ac:dyDescent="0.2">
      <c r="B22" s="1">
        <v>1</v>
      </c>
      <c r="C22" s="1" t="s">
        <v>54</v>
      </c>
      <c r="D22" s="1" t="s">
        <v>54</v>
      </c>
      <c r="E22" s="1" t="s">
        <v>55</v>
      </c>
      <c r="F22" s="1" t="s">
        <v>56</v>
      </c>
      <c r="G22" s="6" t="s">
        <v>89</v>
      </c>
      <c r="H22" s="1">
        <v>3.63</v>
      </c>
      <c r="I22" s="1">
        <f t="shared" si="1"/>
        <v>15</v>
      </c>
      <c r="J22" s="1"/>
      <c r="K22" s="1">
        <f>MAX(Tableau13[[#This Row],[Total quantity (15 boards)]]-Tableau13[[#This Row],[Qty in stock]], 0)</f>
        <v>15</v>
      </c>
      <c r="L22">
        <f t="shared" si="0"/>
        <v>54.449999999999996</v>
      </c>
    </row>
    <row r="23" spans="2:12" x14ac:dyDescent="0.2">
      <c r="B23" s="1">
        <v>1</v>
      </c>
      <c r="C23" s="1" t="s">
        <v>57</v>
      </c>
      <c r="D23" s="1" t="s">
        <v>57</v>
      </c>
      <c r="E23" s="1" t="s">
        <v>58</v>
      </c>
      <c r="F23" s="1" t="s">
        <v>59</v>
      </c>
      <c r="G23" s="4" t="s">
        <v>88</v>
      </c>
      <c r="H23" s="1">
        <v>4.5670000000000002</v>
      </c>
      <c r="I23" s="1">
        <f t="shared" si="1"/>
        <v>15</v>
      </c>
      <c r="J23" s="1">
        <v>6</v>
      </c>
      <c r="K23" s="1">
        <f>MAX(Tableau13[[#This Row],[Total quantity (15 boards)]]-Tableau13[[#This Row],[Qty in stock]], 0)</f>
        <v>9</v>
      </c>
      <c r="L23">
        <f t="shared" si="0"/>
        <v>41.103000000000002</v>
      </c>
    </row>
    <row r="24" spans="2:12" x14ac:dyDescent="0.2">
      <c r="B24" s="1">
        <v>2</v>
      </c>
      <c r="C24" s="1" t="s">
        <v>60</v>
      </c>
      <c r="D24" s="1" t="s">
        <v>60</v>
      </c>
      <c r="E24" s="1" t="s">
        <v>61</v>
      </c>
      <c r="F24" s="1" t="s">
        <v>62</v>
      </c>
      <c r="G24" s="4" t="s">
        <v>133</v>
      </c>
      <c r="H24" s="3">
        <v>0.29199999999999998</v>
      </c>
      <c r="I24" s="1">
        <f t="shared" si="1"/>
        <v>30</v>
      </c>
      <c r="J24" s="1">
        <v>7</v>
      </c>
      <c r="K24" s="1">
        <f>MAX(Tableau13[[#This Row],[Total quantity (15 boards)]]-Tableau13[[#This Row],[Qty in stock]], 0)</f>
        <v>23</v>
      </c>
      <c r="L24">
        <f t="shared" si="0"/>
        <v>6.7159999999999993</v>
      </c>
    </row>
    <row r="25" spans="2:12" x14ac:dyDescent="0.2">
      <c r="B25" s="1">
        <v>1</v>
      </c>
      <c r="C25" s="1" t="s">
        <v>63</v>
      </c>
      <c r="D25" s="1" t="s">
        <v>63</v>
      </c>
      <c r="E25" s="1" t="s">
        <v>64</v>
      </c>
      <c r="F25" s="1" t="s">
        <v>65</v>
      </c>
      <c r="G25" s="4" t="s">
        <v>86</v>
      </c>
      <c r="H25" s="3">
        <v>0.51</v>
      </c>
      <c r="I25" s="1">
        <f t="shared" si="1"/>
        <v>15</v>
      </c>
      <c r="J25" s="1">
        <v>4</v>
      </c>
      <c r="K25" s="1">
        <f>MAX(Tableau13[[#This Row],[Total quantity (15 boards)]]-Tableau13[[#This Row],[Qty in stock]], 0)</f>
        <v>11</v>
      </c>
      <c r="L25">
        <f t="shared" si="0"/>
        <v>5.61</v>
      </c>
    </row>
    <row r="26" spans="2:12" x14ac:dyDescent="0.2">
      <c r="B26" s="1">
        <v>2</v>
      </c>
      <c r="C26" s="1" t="s">
        <v>66</v>
      </c>
      <c r="D26" s="1" t="s">
        <v>66</v>
      </c>
      <c r="E26" s="1" t="s">
        <v>67</v>
      </c>
      <c r="F26" s="1" t="s">
        <v>68</v>
      </c>
      <c r="G26" s="6" t="s">
        <v>81</v>
      </c>
      <c r="H26" s="1">
        <v>0.73199999999999998</v>
      </c>
      <c r="I26" s="1">
        <f t="shared" si="1"/>
        <v>30</v>
      </c>
      <c r="J26" s="1">
        <v>38</v>
      </c>
      <c r="K26" s="1">
        <f>MAX(Tableau13[[#This Row],[Total quantity (15 boards)]]-Tableau13[[#This Row],[Qty in stock]], 0)</f>
        <v>0</v>
      </c>
      <c r="L26">
        <f t="shared" si="0"/>
        <v>0</v>
      </c>
    </row>
    <row r="27" spans="2:12" x14ac:dyDescent="0.2">
      <c r="B27" s="1">
        <v>1</v>
      </c>
      <c r="C27" s="1" t="s">
        <v>69</v>
      </c>
      <c r="D27" s="1" t="s">
        <v>69</v>
      </c>
      <c r="E27" s="1" t="s">
        <v>70</v>
      </c>
      <c r="F27" s="1" t="s">
        <v>71</v>
      </c>
      <c r="G27" s="6" t="s">
        <v>72</v>
      </c>
      <c r="H27" s="1">
        <v>0.30299999999999999</v>
      </c>
      <c r="I27" s="1">
        <f t="shared" si="1"/>
        <v>15</v>
      </c>
      <c r="J27" s="1">
        <v>7</v>
      </c>
      <c r="K27" s="1">
        <f>MAX(Tableau13[[#This Row],[Total quantity (15 boards)]]-Tableau13[[#This Row],[Qty in stock]], 0)</f>
        <v>8</v>
      </c>
      <c r="L27">
        <f t="shared" si="0"/>
        <v>2.4239999999999999</v>
      </c>
    </row>
    <row r="28" spans="2:12" x14ac:dyDescent="0.2">
      <c r="B28" s="1">
        <v>1</v>
      </c>
      <c r="C28" s="1" t="s">
        <v>73</v>
      </c>
      <c r="D28" s="1" t="s">
        <v>73</v>
      </c>
      <c r="E28" s="1" t="s">
        <v>74</v>
      </c>
      <c r="F28" s="1" t="s">
        <v>75</v>
      </c>
      <c r="G28" s="6" t="s">
        <v>83</v>
      </c>
      <c r="H28" s="1">
        <v>1.9650000000000001</v>
      </c>
      <c r="I28" s="1">
        <f t="shared" si="1"/>
        <v>15</v>
      </c>
      <c r="J28" s="1">
        <v>4</v>
      </c>
      <c r="K28" s="1">
        <f>MAX(Tableau13[[#This Row],[Total quantity (15 boards)]]-Tableau13[[#This Row],[Qty in stock]], 0)</f>
        <v>11</v>
      </c>
      <c r="L28">
        <f t="shared" si="0"/>
        <v>21.615000000000002</v>
      </c>
    </row>
    <row r="29" spans="2:12" x14ac:dyDescent="0.2">
      <c r="B29" s="1">
        <v>2</v>
      </c>
      <c r="C29" s="1" t="s">
        <v>76</v>
      </c>
      <c r="D29" s="1" t="s">
        <v>76</v>
      </c>
      <c r="E29" s="1" t="s">
        <v>77</v>
      </c>
      <c r="F29" s="1" t="s">
        <v>78</v>
      </c>
      <c r="G29" s="6" t="s">
        <v>84</v>
      </c>
      <c r="H29" s="1">
        <v>0.82</v>
      </c>
      <c r="I29" s="1">
        <f t="shared" si="1"/>
        <v>30</v>
      </c>
      <c r="J29" s="1">
        <v>8</v>
      </c>
      <c r="K29" s="1">
        <f>MAX(Tableau13[[#This Row],[Total quantity (15 boards)]]-Tableau13[[#This Row],[Qty in stock]], 0)</f>
        <v>22</v>
      </c>
      <c r="L29">
        <f t="shared" si="0"/>
        <v>18.04</v>
      </c>
    </row>
    <row r="30" spans="2:12" x14ac:dyDescent="0.2">
      <c r="B30" s="1">
        <v>1</v>
      </c>
      <c r="C30" s="1" t="s">
        <v>79</v>
      </c>
      <c r="D30" s="1" t="s">
        <v>79</v>
      </c>
      <c r="E30" s="1" t="s">
        <v>79</v>
      </c>
      <c r="F30" s="1" t="s">
        <v>80</v>
      </c>
      <c r="G30" s="6" t="s">
        <v>85</v>
      </c>
      <c r="H30" s="1">
        <v>1.71</v>
      </c>
      <c r="I30" s="1">
        <f t="shared" si="1"/>
        <v>15</v>
      </c>
      <c r="J30" s="1">
        <v>5</v>
      </c>
      <c r="K30" s="1">
        <f>MAX(Tableau13[[#This Row],[Total quantity (15 boards)]]-Tableau13[[#This Row],[Qty in stock]], 0)</f>
        <v>10</v>
      </c>
      <c r="L30">
        <f t="shared" si="0"/>
        <v>17.100000000000001</v>
      </c>
    </row>
    <row r="31" spans="2:12" x14ac:dyDescent="0.2">
      <c r="B31" s="1">
        <v>1</v>
      </c>
      <c r="C31" s="1" t="s">
        <v>111</v>
      </c>
      <c r="D31" s="1" t="s">
        <v>18</v>
      </c>
      <c r="E31" s="1" t="s">
        <v>18</v>
      </c>
      <c r="F31" s="1" t="s">
        <v>112</v>
      </c>
      <c r="G31" s="7" t="s">
        <v>134</v>
      </c>
      <c r="H31" s="1">
        <v>0.02</v>
      </c>
      <c r="I31" s="1">
        <f t="shared" si="1"/>
        <v>15</v>
      </c>
      <c r="J31" s="1"/>
      <c r="K31" s="1">
        <f>MAX(Tableau13[[#This Row],[Total quantity (15 boards)]]-Tableau13[[#This Row],[Qty in stock]], 0)</f>
        <v>15</v>
      </c>
      <c r="L31">
        <f t="shared" si="0"/>
        <v>0.3</v>
      </c>
    </row>
    <row r="32" spans="2:12" x14ac:dyDescent="0.2">
      <c r="B32" s="1">
        <v>1</v>
      </c>
      <c r="C32" s="1" t="s">
        <v>113</v>
      </c>
      <c r="D32" s="1" t="s">
        <v>22</v>
      </c>
      <c r="E32" s="1" t="s">
        <v>23</v>
      </c>
      <c r="F32" s="1" t="s">
        <v>114</v>
      </c>
      <c r="G32" s="7" t="s">
        <v>124</v>
      </c>
      <c r="H32" s="1">
        <v>0.52800000000000002</v>
      </c>
      <c r="I32" s="1">
        <f t="shared" si="1"/>
        <v>15</v>
      </c>
      <c r="J32" s="1"/>
      <c r="K32" s="1">
        <f>MAX(Tableau13[[#This Row],[Total quantity (15 boards)]]-Tableau13[[#This Row],[Qty in stock]], 0)</f>
        <v>15</v>
      </c>
      <c r="L32">
        <f t="shared" si="0"/>
        <v>7.92</v>
      </c>
    </row>
    <row r="33" spans="2:12" x14ac:dyDescent="0.2">
      <c r="B33" s="1">
        <v>1</v>
      </c>
      <c r="C33" s="1" t="s">
        <v>115</v>
      </c>
      <c r="D33" s="8" t="s">
        <v>115</v>
      </c>
      <c r="E33" s="1" t="s">
        <v>116</v>
      </c>
      <c r="F33" s="1" t="s">
        <v>117</v>
      </c>
      <c r="G33" s="7" t="s">
        <v>122</v>
      </c>
      <c r="H33" s="1">
        <v>0.28000000000000003</v>
      </c>
      <c r="I33" s="1">
        <f t="shared" si="1"/>
        <v>15</v>
      </c>
      <c r="J33" s="1"/>
      <c r="K33" s="1">
        <f>MAX(Tableau13[[#This Row],[Total quantity (15 boards)]]-Tableau13[[#This Row],[Qty in stock]], 0)</f>
        <v>15</v>
      </c>
      <c r="L33">
        <f t="shared" si="0"/>
        <v>4.2</v>
      </c>
    </row>
    <row r="34" spans="2:12" ht="21" x14ac:dyDescent="0.25">
      <c r="I34" s="5" t="s">
        <v>110</v>
      </c>
      <c r="J34" s="5"/>
      <c r="K34" s="5"/>
      <c r="L34" s="5">
        <f>SUM(L3:L33)</f>
        <v>238.46900000000002</v>
      </c>
    </row>
  </sheetData>
  <phoneticPr fontId="4" type="noConversion"/>
  <hyperlinks>
    <hyperlink ref="G27" r:id="rId1"/>
    <hyperlink ref="G26" r:id="rId2"/>
    <hyperlink ref="G28" r:id="rId3"/>
    <hyperlink ref="G30" r:id="rId4"/>
    <hyperlink ref="G18" r:id="rId5"/>
    <hyperlink ref="G17" r:id="rId6"/>
    <hyperlink ref="G12" r:id="rId7"/>
    <hyperlink ref="G8" r:id="rId8" display="http://www.digikey.com/product-detail/en/ERJ-2RKF1002X/P10.0KLCT-ND/194119"/>
    <hyperlink ref="G6" r:id="rId9"/>
    <hyperlink ref="G21" r:id="rId10"/>
    <hyperlink ref="G14" r:id="rId11"/>
    <hyperlink ref="G19" r:id="rId12"/>
    <hyperlink ref="G20" r:id="rId13"/>
    <hyperlink ref="G22" r:id="rId14"/>
    <hyperlink ref="G29" r:id="rId15"/>
    <hyperlink ref="G3" r:id="rId16"/>
    <hyperlink ref="G33" r:id="rId17"/>
    <hyperlink ref="G9" r:id="rId18"/>
    <hyperlink ref="G32" r:id="rId19"/>
    <hyperlink ref="G4" r:id="rId20"/>
    <hyperlink ref="G11" r:id="rId21"/>
    <hyperlink ref="G13" r:id="rId22"/>
    <hyperlink ref="G16" r:id="rId23"/>
    <hyperlink ref="G31" r:id="rId24"/>
  </hyperlinks>
  <pageMargins left="0.7" right="0.7" top="0.75" bottom="0.75" header="0.3" footer="0.3"/>
  <pageSetup paperSize="9" scale="72" fitToWidth="2" fitToHeight="0" orientation="landscape" horizontalDpi="4294967293" verticalDpi="0" r:id="rId25"/>
  <rowBreaks count="1" manualBreakCount="1">
    <brk id="33" max="16383" man="1"/>
  </rowBreaks>
  <tableParts count="1">
    <tablePart r:id="rId2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Feuil1 (2)</vt:lpstr>
      <vt:lpstr>Feuil2</vt:lpstr>
      <vt:lpstr>Feuil3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2017-10-25T21:22:40Z</cp:lastPrinted>
  <dcterms:created xsi:type="dcterms:W3CDTF">2006-09-16T00:00:00Z</dcterms:created>
  <dcterms:modified xsi:type="dcterms:W3CDTF">2017-10-30T23:12:08Z</dcterms:modified>
</cp:coreProperties>
</file>