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5" yWindow="-180" windowWidth="14115" windowHeight="10110" firstSheet="2" activeTab="5"/>
  </bookViews>
  <sheets>
    <sheet name="wildtype_percentinterventNoPM" sheetId="5" r:id="rId1"/>
    <sheet name="wildtype_percentinterventionPM" sheetId="3" r:id="rId2"/>
    <sheet name="output" sheetId="1" r:id="rId3"/>
    <sheet name="wildtype_percentinterventionset" sheetId="2" r:id="rId4"/>
    <sheet name="Sheet3" sheetId="4" r:id="rId5"/>
    <sheet name="Sheet1" sheetId="6" r:id="rId6"/>
  </sheets>
  <calcPr calcId="145621"/>
</workbook>
</file>

<file path=xl/calcChain.xml><?xml version="1.0" encoding="utf-8"?>
<calcChain xmlns="http://schemas.openxmlformats.org/spreadsheetml/2006/main">
  <c r="C33" i="6" l="1"/>
  <c r="C34" i="6"/>
  <c r="C35" i="6"/>
  <c r="C32" i="6"/>
  <c r="E32" i="6"/>
  <c r="D33" i="6"/>
  <c r="D32" i="6"/>
  <c r="D34" i="6"/>
  <c r="D35" i="6"/>
  <c r="E33" i="6"/>
  <c r="E35" i="6"/>
  <c r="E14" i="6"/>
  <c r="E13" i="6"/>
  <c r="E12" i="6"/>
  <c r="E11" i="6"/>
  <c r="E23" i="6"/>
  <c r="E25" i="6"/>
  <c r="E34" i="6" l="1"/>
  <c r="D24" i="6"/>
  <c r="E24" i="6" s="1"/>
  <c r="D25" i="6"/>
  <c r="D26" i="6"/>
  <c r="E26" i="6" s="1"/>
  <c r="D23" i="6"/>
  <c r="E5" i="6"/>
  <c r="E6" i="6"/>
  <c r="E7" i="6"/>
  <c r="E4" i="6"/>
  <c r="P28" i="3" l="1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27" i="3"/>
  <c r="M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27" i="3"/>
  <c r="Q42" i="3"/>
  <c r="O42" i="3"/>
  <c r="M42" i="3"/>
  <c r="O41" i="3"/>
  <c r="M41" i="3"/>
  <c r="O40" i="3"/>
  <c r="R40" i="3" s="1"/>
  <c r="M40" i="3"/>
  <c r="O39" i="3"/>
  <c r="M39" i="3"/>
  <c r="R38" i="3"/>
  <c r="O38" i="3"/>
  <c r="M38" i="3"/>
  <c r="O37" i="3"/>
  <c r="M37" i="3"/>
  <c r="O36" i="3"/>
  <c r="R36" i="3" s="1"/>
  <c r="Q36" i="3"/>
  <c r="M36" i="3"/>
  <c r="O35" i="3"/>
  <c r="R35" i="3" s="1"/>
  <c r="M35" i="3"/>
  <c r="O34" i="3"/>
  <c r="R34" i="3" s="1"/>
  <c r="M34" i="3"/>
  <c r="O33" i="3"/>
  <c r="M33" i="3"/>
  <c r="Q32" i="3"/>
  <c r="O32" i="3"/>
  <c r="M32" i="3"/>
  <c r="O31" i="3"/>
  <c r="R31" i="3" s="1"/>
  <c r="M31" i="3"/>
  <c r="O30" i="3"/>
  <c r="R30" i="3" s="1"/>
  <c r="M30" i="3"/>
  <c r="O29" i="3"/>
  <c r="M29" i="3"/>
  <c r="Q28" i="3"/>
  <c r="O28" i="3"/>
  <c r="M28" i="3"/>
  <c r="O27" i="3"/>
  <c r="R28" i="3" l="1"/>
  <c r="R29" i="3"/>
  <c r="R37" i="3"/>
  <c r="Q38" i="3"/>
  <c r="Q34" i="3"/>
  <c r="Q30" i="3"/>
  <c r="R41" i="3"/>
  <c r="R42" i="3"/>
  <c r="Q40" i="3"/>
  <c r="R27" i="3"/>
  <c r="R32" i="3"/>
  <c r="R33" i="3"/>
  <c r="R39" i="3"/>
  <c r="Q35" i="3"/>
  <c r="Q27" i="3"/>
  <c r="Q31" i="3"/>
  <c r="Q37" i="3"/>
  <c r="Q39" i="3"/>
  <c r="Q29" i="3"/>
  <c r="Q33" i="3"/>
  <c r="Q41" i="3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44" i="2"/>
  <c r="O41" i="2"/>
  <c r="R41" i="2" s="1"/>
  <c r="O40" i="2"/>
  <c r="R40" i="2" s="1"/>
  <c r="O39" i="2"/>
  <c r="R39" i="2" s="1"/>
  <c r="O38" i="2"/>
  <c r="R38" i="2" s="1"/>
  <c r="O37" i="2"/>
  <c r="R37" i="2" s="1"/>
  <c r="O36" i="2"/>
  <c r="R36" i="2" s="1"/>
  <c r="O35" i="2"/>
  <c r="R35" i="2" s="1"/>
  <c r="O34" i="2"/>
  <c r="R34" i="2" s="1"/>
  <c r="O33" i="2"/>
  <c r="R33" i="2" s="1"/>
  <c r="O32" i="2"/>
  <c r="R32" i="2" s="1"/>
  <c r="O31" i="2"/>
  <c r="R31" i="2" s="1"/>
  <c r="O30" i="2"/>
  <c r="R30" i="2" s="1"/>
  <c r="O29" i="2"/>
  <c r="R29" i="2" s="1"/>
  <c r="O28" i="2"/>
  <c r="R28" i="2" s="1"/>
  <c r="O27" i="2"/>
  <c r="R27" i="2" s="1"/>
  <c r="O26" i="2"/>
  <c r="R26" i="2" s="1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26" i="2"/>
  <c r="N27" i="2"/>
  <c r="Q27" i="2" s="1"/>
  <c r="N28" i="2"/>
  <c r="N29" i="2"/>
  <c r="Q29" i="2" s="1"/>
  <c r="N30" i="2"/>
  <c r="Q30" i="2" s="1"/>
  <c r="N31" i="2"/>
  <c r="Q31" i="2" s="1"/>
  <c r="N32" i="2"/>
  <c r="N33" i="2"/>
  <c r="Q33" i="2" s="1"/>
  <c r="N34" i="2"/>
  <c r="Q34" i="2" s="1"/>
  <c r="N35" i="2"/>
  <c r="Q35" i="2" s="1"/>
  <c r="N36" i="2"/>
  <c r="N37" i="2"/>
  <c r="Q37" i="2" s="1"/>
  <c r="N38" i="2"/>
  <c r="Q38" i="2" s="1"/>
  <c r="N39" i="2"/>
  <c r="Q39" i="2" s="1"/>
  <c r="N40" i="2"/>
  <c r="N41" i="2"/>
  <c r="Q41" i="2" s="1"/>
  <c r="N26" i="2"/>
  <c r="F5" i="3"/>
  <c r="F6" i="3"/>
  <c r="F7" i="3"/>
  <c r="F8" i="3"/>
  <c r="F9" i="3"/>
  <c r="F10" i="3"/>
  <c r="F11" i="3"/>
  <c r="F12" i="3"/>
  <c r="F13" i="3"/>
  <c r="F14" i="3"/>
  <c r="F15" i="3"/>
  <c r="F16" i="3"/>
  <c r="F4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14" i="2"/>
  <c r="E15" i="2"/>
  <c r="E16" i="2"/>
  <c r="E17" i="2"/>
  <c r="E18" i="2"/>
  <c r="E19" i="2"/>
  <c r="E5" i="2"/>
  <c r="E6" i="2"/>
  <c r="E7" i="2"/>
  <c r="E8" i="2"/>
  <c r="E9" i="2"/>
  <c r="E10" i="2"/>
  <c r="E11" i="2"/>
  <c r="E12" i="2"/>
  <c r="E13" i="2"/>
  <c r="E4" i="2"/>
  <c r="Q40" i="2" l="1"/>
  <c r="Q36" i="2"/>
  <c r="Q32" i="2"/>
  <c r="Q28" i="2"/>
  <c r="Q26" i="2"/>
</calcChain>
</file>

<file path=xl/sharedStrings.xml><?xml version="1.0" encoding="utf-8"?>
<sst xmlns="http://schemas.openxmlformats.org/spreadsheetml/2006/main" count="198" uniqueCount="29">
  <si>
    <t>AllDays</t>
  </si>
  <si>
    <t>Wildtype</t>
  </si>
  <si>
    <t>Intervention Setting (min)</t>
  </si>
  <si>
    <t>Per Day Savings (min)</t>
  </si>
  <si>
    <t>Saved Operating Time - Per Day (%)</t>
  </si>
  <si>
    <t>15 min baseline</t>
  </si>
  <si>
    <t>30 min baseline</t>
  </si>
  <si>
    <t>Actve PWR:</t>
  </si>
  <si>
    <t>Stby PWR:</t>
  </si>
  <si>
    <t>kWh Saved/year</t>
  </si>
  <si>
    <t>RoughBaseline</t>
  </si>
  <si>
    <t>Baseline Component (On)</t>
  </si>
  <si>
    <t>Baseline Component (Off)</t>
  </si>
  <si>
    <t>Baseline Component (Stby)</t>
  </si>
  <si>
    <t xml:space="preserve">Off PWR: </t>
  </si>
  <si>
    <t>Stdev-</t>
  </si>
  <si>
    <t>PM</t>
  </si>
  <si>
    <t>No PM</t>
  </si>
  <si>
    <t>Intervention</t>
  </si>
  <si>
    <t>Baseline</t>
  </si>
  <si>
    <t>5 min, all Subjects</t>
  </si>
  <si>
    <t>30 min, all Subjects</t>
  </si>
  <si>
    <t>5 min, PM Subjects</t>
  </si>
  <si>
    <t>30 min, PM Subjects</t>
  </si>
  <si>
    <t>Percent Change</t>
  </si>
  <si>
    <t>Raw Values - USB Motion Sensor Only</t>
  </si>
  <si>
    <t>Raw Values - USB Motion Sensor + APS</t>
  </si>
  <si>
    <t>Presented as decrease - USB Motion Sensor Only</t>
  </si>
  <si>
    <t>Presented as decrease - USB Motion Sensor + 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</si>
</sst>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62120360447473"/>
          <c:y val="9.5101589458678068E-2"/>
          <c:w val="0.80681197375654512"/>
          <c:h val="0.81621807426355952"/>
        </c:manualLayout>
      </c:layout>
      <c:scatterChart>
        <c:scatterStyle val="lineMarker"/>
        <c:varyColors val="0"/>
        <c:ser>
          <c:idx val="0"/>
          <c:order val="0"/>
          <c:tx>
            <c:strRef>
              <c:f>wildtype_percentinterventNoPM!$J$4</c:f>
              <c:strCache>
                <c:ptCount val="1"/>
                <c:pt idx="0">
                  <c:v>Saved Operating Time - Per Day (%)</c:v>
                </c:pt>
              </c:strCache>
            </c:strRef>
          </c:tx>
          <c:xVal>
            <c:numRef>
              <c:f>wildtype_percentinterventNoPM!$I$5:$I$20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120</c:v>
                </c:pt>
              </c:numCache>
            </c:numRef>
          </c:xVal>
          <c:yVal>
            <c:numRef>
              <c:f>wildtype_percentinterventNoPM!$J$5:$J$20</c:f>
              <c:numCache>
                <c:formatCode>0.00%</c:formatCode>
                <c:ptCount val="16"/>
                <c:pt idx="0">
                  <c:v>5.6776650564893873E-2</c:v>
                </c:pt>
                <c:pt idx="1">
                  <c:v>2.4559993138934526E-2</c:v>
                </c:pt>
                <c:pt idx="2">
                  <c:v>0</c:v>
                </c:pt>
                <c:pt idx="3">
                  <c:v>-1.9932150879722409E-2</c:v>
                </c:pt>
                <c:pt idx="4">
                  <c:v>-3.7169976098730996E-2</c:v>
                </c:pt>
                <c:pt idx="5">
                  <c:v>-5.2498155705750026E-2</c:v>
                </c:pt>
                <c:pt idx="6">
                  <c:v>-6.6708658803128942E-2</c:v>
                </c:pt>
                <c:pt idx="7">
                  <c:v>-8.0195747910788096E-2</c:v>
                </c:pt>
                <c:pt idx="8">
                  <c:v>-9.2891431136998895E-2</c:v>
                </c:pt>
                <c:pt idx="9">
                  <c:v>-0.10501966858818229</c:v>
                </c:pt>
                <c:pt idx="10">
                  <c:v>-0.11678285866760386</c:v>
                </c:pt>
                <c:pt idx="11">
                  <c:v>-0.12807718438777366</c:v>
                </c:pt>
                <c:pt idx="12">
                  <c:v>-0.24073344774170355</c:v>
                </c:pt>
              </c:numCache>
            </c:numRef>
          </c:yVal>
          <c:smooth val="0"/>
        </c:ser>
        <c:ser>
          <c:idx val="1"/>
          <c:order val="1"/>
          <c:tx>
            <c:v>Val2</c:v>
          </c:tx>
          <c:xVal>
            <c:numRef>
              <c:f>wildtype_percentinterventNoPM!$I$5:$I$17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120</c:v>
                </c:pt>
              </c:numCache>
            </c:numRef>
          </c:xVal>
          <c:yVal>
            <c:numRef>
              <c:f>wildtype_percentinterventNoPM!$K$5:$K$17</c:f>
              <c:numCache>
                <c:formatCode>General</c:formatCode>
                <c:ptCount val="13"/>
                <c:pt idx="0">
                  <c:v>0.11532938635284412</c:v>
                </c:pt>
                <c:pt idx="1">
                  <c:v>8.1327703274373664E-2</c:v>
                </c:pt>
                <c:pt idx="2">
                  <c:v>5.5406916642841426E-2</c:v>
                </c:pt>
                <c:pt idx="3">
                  <c:v>3.4370386740813705E-2</c:v>
                </c:pt>
                <c:pt idx="4">
                  <c:v>1.6177466776791639E-2</c:v>
                </c:pt>
                <c:pt idx="5">
                  <c:v>0</c:v>
                </c:pt>
                <c:pt idx="6">
                  <c:v>-1.4997863257948232E-2</c:v>
                </c:pt>
                <c:pt idx="7">
                  <c:v>-2.9232230387550021E-2</c:v>
                </c:pt>
                <c:pt idx="8">
                  <c:v>-4.2631342275999407E-2</c:v>
                </c:pt>
                <c:pt idx="9">
                  <c:v>-5.5431567968665114E-2</c:v>
                </c:pt>
                <c:pt idx="10">
                  <c:v>-6.7846520140271094E-2</c:v>
                </c:pt>
                <c:pt idx="11">
                  <c:v>-7.9766629624155441E-2</c:v>
                </c:pt>
                <c:pt idx="12">
                  <c:v>-0.19866482917103051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47200"/>
        <c:axId val="196572672"/>
      </c:scatterChart>
      <c:valAx>
        <c:axId val="195747200"/>
        <c:scaling>
          <c:orientation val="minMax"/>
          <c:max val="4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USB</a:t>
                </a:r>
                <a:r>
                  <a:rPr lang="en-US" baseline="0"/>
                  <a:t> Motion </a:t>
                </a:r>
                <a:r>
                  <a:rPr lang="en-US"/>
                  <a:t>Timer</a:t>
                </a:r>
                <a:r>
                  <a:rPr lang="en-US" baseline="0"/>
                  <a:t> Setting (Intervention Period)</a:t>
                </a:r>
                <a:r>
                  <a:rPr lang="en-US"/>
                  <a:t> [min]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crossAx val="196572672"/>
        <c:crosses val="autoZero"/>
        <c:crossBetween val="midCat"/>
        <c:majorUnit val="5"/>
        <c:minorUnit val="1"/>
      </c:valAx>
      <c:valAx>
        <c:axId val="196572672"/>
        <c:scaling>
          <c:orientation val="minMax"/>
          <c:max val="0.15000000000000002"/>
          <c:min val="-0.1500000000000000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Proportional Savings (%)</a:t>
                </a:r>
              </a:p>
            </c:rich>
          </c:tx>
          <c:overlay val="0"/>
        </c:title>
        <c:numFmt formatCode="0.00%" sourceLinked="1"/>
        <c:majorTickMark val="out"/>
        <c:minorTickMark val="in"/>
        <c:tickLblPos val="nextTo"/>
        <c:crossAx val="195747200"/>
        <c:crosses val="autoZero"/>
        <c:crossBetween val="midCat"/>
        <c:majorUnit val="5.000000000000001E-2"/>
        <c:min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62120360447473"/>
          <c:y val="9.5101589458678068E-2"/>
          <c:w val="0.80681197375654512"/>
          <c:h val="0.81621807426355952"/>
        </c:manualLayout>
      </c:layout>
      <c:scatterChart>
        <c:scatterStyle val="lineMarker"/>
        <c:varyColors val="0"/>
        <c:ser>
          <c:idx val="0"/>
          <c:order val="0"/>
          <c:tx>
            <c:strRef>
              <c:f>wildtype_percentinterventionPM!$J$4</c:f>
              <c:strCache>
                <c:ptCount val="1"/>
                <c:pt idx="0">
                  <c:v>Saved Operating Time - Per Day (%)</c:v>
                </c:pt>
              </c:strCache>
            </c:strRef>
          </c:tx>
          <c:xVal>
            <c:numRef>
              <c:f>wildtype_percentinterventionPM!$I$5:$I$20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120</c:v>
                </c:pt>
              </c:numCache>
            </c:numRef>
          </c:xVal>
          <c:yVal>
            <c:numRef>
              <c:f>wildtype_percentinterventionPM!$J$5:$J$20</c:f>
              <c:numCache>
                <c:formatCode>0.00%</c:formatCode>
                <c:ptCount val="16"/>
                <c:pt idx="0">
                  <c:v>0.30958654992084927</c:v>
                </c:pt>
                <c:pt idx="1">
                  <c:v>0.12679606971910357</c:v>
                </c:pt>
                <c:pt idx="2">
                  <c:v>0</c:v>
                </c:pt>
                <c:pt idx="3">
                  <c:v>-9.2588788678783035E-2</c:v>
                </c:pt>
                <c:pt idx="4">
                  <c:v>-0.16707484815844795</c:v>
                </c:pt>
                <c:pt idx="5">
                  <c:v>-0.22771085408316072</c:v>
                </c:pt>
                <c:pt idx="6">
                  <c:v>-0.27343525480541547</c:v>
                </c:pt>
                <c:pt idx="7">
                  <c:v>-0.31082136303903357</c:v>
                </c:pt>
                <c:pt idx="8">
                  <c:v>-0.34210517728088874</c:v>
                </c:pt>
                <c:pt idx="9">
                  <c:v>-0.3699532122083925</c:v>
                </c:pt>
                <c:pt idx="10">
                  <c:v>-0.39601386484356133</c:v>
                </c:pt>
                <c:pt idx="11">
                  <c:v>-0.41998033328355622</c:v>
                </c:pt>
                <c:pt idx="12">
                  <c:v>-0.59399659970018859</c:v>
                </c:pt>
              </c:numCache>
            </c:numRef>
          </c:yVal>
          <c:smooth val="0"/>
        </c:ser>
        <c:ser>
          <c:idx val="1"/>
          <c:order val="1"/>
          <c:tx>
            <c:v>Val2</c:v>
          </c:tx>
          <c:xVal>
            <c:numRef>
              <c:f>wildtype_percentinterventionPM!$I$5:$I$17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120</c:v>
                </c:pt>
              </c:numCache>
            </c:numRef>
          </c:xVal>
          <c:yVal>
            <c:numRef>
              <c:f>wildtype_percentinterventionPM!$K$5:$K$17</c:f>
              <c:numCache>
                <c:formatCode>General</c:formatCode>
                <c:ptCount val="13"/>
                <c:pt idx="0">
                  <c:v>0.69572051717254957</c:v>
                </c:pt>
                <c:pt idx="1">
                  <c:v>0.45903393266184511</c:v>
                </c:pt>
                <c:pt idx="2">
                  <c:v>0.29485181202803129</c:v>
                </c:pt>
                <c:pt idx="3">
                  <c:v>0.1749630512338286</c:v>
                </c:pt>
                <c:pt idx="4">
                  <c:v>7.8514642145756763E-2</c:v>
                </c:pt>
                <c:pt idx="5">
                  <c:v>0</c:v>
                </c:pt>
                <c:pt idx="6">
                  <c:v>-5.9206323129107362E-2</c:v>
                </c:pt>
                <c:pt idx="7">
                  <c:v>-0.10761579312008389</c:v>
                </c:pt>
                <c:pt idx="8">
                  <c:v>-0.14812369667829836</c:v>
                </c:pt>
                <c:pt idx="9">
                  <c:v>-0.18418277516559653</c:v>
                </c:pt>
                <c:pt idx="10">
                  <c:v>-0.217927458452878</c:v>
                </c:pt>
                <c:pt idx="11">
                  <c:v>-0.24896048354031797</c:v>
                </c:pt>
                <c:pt idx="12">
                  <c:v>-0.47428576143224704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9904"/>
        <c:axId val="196541824"/>
      </c:scatterChart>
      <c:valAx>
        <c:axId val="196539904"/>
        <c:scaling>
          <c:orientation val="minMax"/>
          <c:max val="4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USB</a:t>
                </a:r>
                <a:r>
                  <a:rPr lang="en-US" baseline="0"/>
                  <a:t> Motion </a:t>
                </a:r>
                <a:r>
                  <a:rPr lang="en-US"/>
                  <a:t>Timer</a:t>
                </a:r>
                <a:r>
                  <a:rPr lang="en-US" baseline="0"/>
                  <a:t> Setting (Intervention Period)</a:t>
                </a:r>
                <a:r>
                  <a:rPr lang="en-US"/>
                  <a:t> [min]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crossAx val="196541824"/>
        <c:crosses val="autoZero"/>
        <c:crossBetween val="midCat"/>
        <c:majorUnit val="5"/>
        <c:minorUnit val="1"/>
      </c:valAx>
      <c:valAx>
        <c:axId val="196541824"/>
        <c:scaling>
          <c:orientation val="minMax"/>
          <c:max val="0.70000000000000007"/>
          <c:min val="-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Proportional Savings (%)</a:t>
                </a:r>
              </a:p>
            </c:rich>
          </c:tx>
          <c:overlay val="0"/>
        </c:title>
        <c:numFmt formatCode="0.00%" sourceLinked="1"/>
        <c:majorTickMark val="out"/>
        <c:minorTickMark val="in"/>
        <c:tickLblPos val="nextTo"/>
        <c:crossAx val="196539904"/>
        <c:crosses val="autoZero"/>
        <c:crossBetween val="midCat"/>
        <c:majorUnit val="5.000000000000001E-2"/>
        <c:min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62120360447473"/>
          <c:y val="9.5101589458678068E-2"/>
          <c:w val="0.80681197375654512"/>
          <c:h val="0.81621807426355952"/>
        </c:manualLayout>
      </c:layout>
      <c:scatterChart>
        <c:scatterStyle val="lineMarker"/>
        <c:varyColors val="0"/>
        <c:ser>
          <c:idx val="2"/>
          <c:order val="1"/>
          <c:tx>
            <c:strRef>
              <c:f>wildtype_percentinterventionset!$J$4</c:f>
              <c:strCache>
                <c:ptCount val="1"/>
                <c:pt idx="0">
                  <c:v>Saved Operating Time - Per Day (%)</c:v>
                </c:pt>
              </c:strCache>
            </c:strRef>
          </c:tx>
          <c:xVal>
            <c:numRef>
              <c:f>wildtype_percentinterventionset!$I$5:$I$20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120</c:v>
                </c:pt>
              </c:numCache>
            </c:numRef>
          </c:xVal>
          <c:yVal>
            <c:numRef>
              <c:f>wildtype_percentinterventionset!$J$5:$J$20</c:f>
              <c:numCache>
                <c:formatCode>0.00%</c:formatCode>
                <c:ptCount val="16"/>
                <c:pt idx="0">
                  <c:v>0.12540106165641207</c:v>
                </c:pt>
                <c:pt idx="1">
                  <c:v>8.7882135794995181E-2</c:v>
                </c:pt>
                <c:pt idx="2">
                  <c:v>5.956206497532985E-2</c:v>
                </c:pt>
                <c:pt idx="3">
                  <c:v>3.6810127101486373E-2</c:v>
                </c:pt>
                <c:pt idx="4">
                  <c:v>1.7259219678100051E-2</c:v>
                </c:pt>
                <c:pt idx="5">
                  <c:v>0</c:v>
                </c:pt>
                <c:pt idx="6">
                  <c:v>-1.5765023936066137E-2</c:v>
                </c:pt>
                <c:pt idx="7">
                  <c:v>-3.0592440340903731E-2</c:v>
                </c:pt>
                <c:pt idx="8">
                  <c:v>-4.4461978004441488E-2</c:v>
                </c:pt>
                <c:pt idx="9">
                  <c:v>-5.7665820501087574E-2</c:v>
                </c:pt>
                <c:pt idx="10">
                  <c:v>-7.0450912936219717E-2</c:v>
                </c:pt>
                <c:pt idx="11">
                  <c:v>-8.2702693718719841E-2</c:v>
                </c:pt>
                <c:pt idx="12">
                  <c:v>-0.20344774949698516</c:v>
                </c:pt>
              </c:numCache>
            </c:numRef>
          </c:yVal>
          <c:smooth val="0"/>
        </c:ser>
        <c:ser>
          <c:idx val="3"/>
          <c:order val="2"/>
          <c:tx>
            <c:v>Val2</c:v>
          </c:tx>
          <c:xVal>
            <c:numRef>
              <c:f>wildtype_percentinterventionset!$I$5:$I$17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120</c:v>
                </c:pt>
              </c:numCache>
            </c:numRef>
          </c:xVal>
          <c:yVal>
            <c:numRef>
              <c:f>wildtype_percentinterventionset!$K$5:$K$17</c:f>
              <c:numCache>
                <c:formatCode>General</c:formatCode>
                <c:ptCount val="13"/>
                <c:pt idx="0">
                  <c:v>6.2137933073901801E-2</c:v>
                </c:pt>
                <c:pt idx="1">
                  <c:v>2.6728090553454004E-2</c:v>
                </c:pt>
                <c:pt idx="2">
                  <c:v>0</c:v>
                </c:pt>
                <c:pt idx="3">
                  <c:v>-2.1472963808281696E-2</c:v>
                </c:pt>
                <c:pt idx="4">
                  <c:v>-3.9924839417702959E-2</c:v>
                </c:pt>
                <c:pt idx="5">
                  <c:v>-5.6213851877300505E-2</c:v>
                </c:pt>
                <c:pt idx="6">
                  <c:v>-7.1092663092982525E-2</c:v>
                </c:pt>
                <c:pt idx="7">
                  <c:v>-8.5086573308315525E-2</c:v>
                </c:pt>
                <c:pt idx="8">
                  <c:v>-9.8176450836028523E-2</c:v>
                </c:pt>
                <c:pt idx="9">
                  <c:v>-0.11063805448635694</c:v>
                </c:pt>
                <c:pt idx="10">
                  <c:v>-0.12270444762910299</c:v>
                </c:pt>
                <c:pt idx="11">
                  <c:v>-0.13426750862146247</c:v>
                </c:pt>
                <c:pt idx="12">
                  <c:v>-0.24822501971929201</c:v>
                </c:pt>
              </c:numCache>
            </c:numRef>
          </c:yVal>
          <c:smooth val="0"/>
        </c:ser>
        <c:ser>
          <c:idx val="1"/>
          <c:order val="0"/>
          <c:tx>
            <c:v>Val2</c:v>
          </c:tx>
          <c:xVal>
            <c:numRef>
              <c:f>wildtype_percentinterventionset!$I$5:$I$17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120</c:v>
                </c:pt>
              </c:numCache>
            </c:numRef>
          </c:xVal>
          <c:yVal>
            <c:numRef>
              <c:f>wildtype_percentinterventionset!$K$5:$K$17</c:f>
              <c:numCache>
                <c:formatCode>General</c:formatCode>
                <c:ptCount val="13"/>
                <c:pt idx="0">
                  <c:v>6.2137933073901801E-2</c:v>
                </c:pt>
                <c:pt idx="1">
                  <c:v>2.6728090553454004E-2</c:v>
                </c:pt>
                <c:pt idx="2">
                  <c:v>0</c:v>
                </c:pt>
                <c:pt idx="3">
                  <c:v>-2.1472963808281696E-2</c:v>
                </c:pt>
                <c:pt idx="4">
                  <c:v>-3.9924839417702959E-2</c:v>
                </c:pt>
                <c:pt idx="5">
                  <c:v>-5.6213851877300505E-2</c:v>
                </c:pt>
                <c:pt idx="6">
                  <c:v>-7.1092663092982525E-2</c:v>
                </c:pt>
                <c:pt idx="7">
                  <c:v>-8.5086573308315525E-2</c:v>
                </c:pt>
                <c:pt idx="8">
                  <c:v>-9.8176450836028523E-2</c:v>
                </c:pt>
                <c:pt idx="9">
                  <c:v>-0.11063805448635694</c:v>
                </c:pt>
                <c:pt idx="10">
                  <c:v>-0.12270444762910299</c:v>
                </c:pt>
                <c:pt idx="11">
                  <c:v>-0.13426750862146247</c:v>
                </c:pt>
                <c:pt idx="12">
                  <c:v>-0.24822501971929201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08992"/>
        <c:axId val="196310912"/>
      </c:scatterChart>
      <c:valAx>
        <c:axId val="196308992"/>
        <c:scaling>
          <c:orientation val="minMax"/>
          <c:max val="4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USB</a:t>
                </a:r>
                <a:r>
                  <a:rPr lang="en-US" baseline="0"/>
                  <a:t> Motion </a:t>
                </a:r>
                <a:r>
                  <a:rPr lang="en-US"/>
                  <a:t>Timer</a:t>
                </a:r>
                <a:r>
                  <a:rPr lang="en-US" baseline="0"/>
                  <a:t> Setting (Intervention Period)</a:t>
                </a:r>
                <a:r>
                  <a:rPr lang="en-US"/>
                  <a:t> [min]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crossAx val="196310912"/>
        <c:crosses val="autoZero"/>
        <c:crossBetween val="midCat"/>
        <c:majorUnit val="5"/>
        <c:minorUnit val="1"/>
      </c:valAx>
      <c:valAx>
        <c:axId val="196310912"/>
        <c:scaling>
          <c:orientation val="minMax"/>
          <c:max val="0.15000000000000002"/>
          <c:min val="-0.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Proportional Savings (%)</a:t>
                </a:r>
              </a:p>
            </c:rich>
          </c:tx>
          <c:overlay val="0"/>
        </c:title>
        <c:numFmt formatCode="0.00%" sourceLinked="1"/>
        <c:majorTickMark val="out"/>
        <c:minorTickMark val="in"/>
        <c:tickLblPos val="nextTo"/>
        <c:crossAx val="196308992"/>
        <c:crosses val="autoZero"/>
        <c:crossBetween val="midCat"/>
        <c:majorUnit val="5.000000000000001E-2"/>
        <c:min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10442407620985E-2"/>
          <c:y val="9.5101589458678068E-2"/>
          <c:w val="0.86132273495339884"/>
          <c:h val="0.79929760049029408"/>
        </c:manualLayout>
      </c:layout>
      <c:scatterChart>
        <c:scatterStyle val="lineMarker"/>
        <c:varyColors val="0"/>
        <c:ser>
          <c:idx val="2"/>
          <c:order val="2"/>
          <c:tx>
            <c:strRef>
              <c:f>wildtype_percentinterventionset!$J$4</c:f>
              <c:strCache>
                <c:ptCount val="1"/>
                <c:pt idx="0">
                  <c:v>Saved Operating Time - Per Day (%)</c:v>
                </c:pt>
              </c:strCache>
            </c:strRef>
          </c:tx>
          <c:xVal>
            <c:numRef>
              <c:f>wildtype_percentinterventionset!$J$26:$J$41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120</c:v>
                </c:pt>
                <c:pt idx="13">
                  <c:v>180</c:v>
                </c:pt>
                <c:pt idx="14">
                  <c:v>240</c:v>
                </c:pt>
                <c:pt idx="15">
                  <c:v>300</c:v>
                </c:pt>
              </c:numCache>
            </c:numRef>
          </c:xVal>
          <c:yVal>
            <c:numRef>
              <c:f>wildtype_percentinterventionset!$K$26:$K$41</c:f>
              <c:numCache>
                <c:formatCode>General</c:formatCode>
                <c:ptCount val="16"/>
                <c:pt idx="0">
                  <c:v>880.75307971705502</c:v>
                </c:pt>
                <c:pt idx="1">
                  <c:v>851.39029463892302</c:v>
                </c:pt>
                <c:pt idx="2">
                  <c:v>829.22664965753904</c:v>
                </c:pt>
                <c:pt idx="3">
                  <c:v>811.42069582058002</c:v>
                </c:pt>
                <c:pt idx="4">
                  <c:v>796.11990882908196</c:v>
                </c:pt>
                <c:pt idx="5">
                  <c:v>782.61262560097998</c:v>
                </c:pt>
                <c:pt idx="6">
                  <c:v>770.27471882571297</c:v>
                </c:pt>
                <c:pt idx="7">
                  <c:v>758.67059554224397</c:v>
                </c:pt>
                <c:pt idx="8">
                  <c:v>747.81612025551101</c:v>
                </c:pt>
                <c:pt idx="9">
                  <c:v>737.48262641118902</c:v>
                </c:pt>
                <c:pt idx="10">
                  <c:v>727.47685165197902</c:v>
                </c:pt>
                <c:pt idx="11">
                  <c:v>717.88845332549897</c:v>
                </c:pt>
                <c:pt idx="12">
                  <c:v>623.39184819453396</c:v>
                </c:pt>
                <c:pt idx="13">
                  <c:v>546.40584331491698</c:v>
                </c:pt>
                <c:pt idx="14">
                  <c:v>477.94571169148298</c:v>
                </c:pt>
                <c:pt idx="15">
                  <c:v>414.17218795859202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wildtype_percentinterventionset!$J$26:$J$41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120</c:v>
                </c:pt>
                <c:pt idx="13">
                  <c:v>180</c:v>
                </c:pt>
                <c:pt idx="14">
                  <c:v>240</c:v>
                </c:pt>
                <c:pt idx="15">
                  <c:v>300</c:v>
                </c:pt>
              </c:numCache>
            </c:numRef>
          </c:xVal>
          <c:yVal>
            <c:numRef>
              <c:f>wildtype_percentinterventionset!$M$26:$M$41</c:f>
              <c:numCache>
                <c:formatCode>General</c:formatCode>
                <c:ptCount val="16"/>
                <c:pt idx="0">
                  <c:v>417.10323288582202</c:v>
                </c:pt>
                <c:pt idx="1">
                  <c:v>390.94475392220403</c:v>
                </c:pt>
                <c:pt idx="2">
                  <c:v>372.31797235952303</c:v>
                </c:pt>
                <c:pt idx="3">
                  <c:v>358.14514532026601</c:v>
                </c:pt>
                <c:pt idx="4">
                  <c:v>346.48331636771997</c:v>
                </c:pt>
                <c:pt idx="5">
                  <c:v>336.55931201183699</c:v>
                </c:pt>
                <c:pt idx="6">
                  <c:v>327.90971312704494</c:v>
                </c:pt>
                <c:pt idx="7">
                  <c:v>320.051569965206</c:v>
                </c:pt>
                <c:pt idx="8">
                  <c:v>312.88155051147498</c:v>
                </c:pt>
                <c:pt idx="9">
                  <c:v>306.18326126993401</c:v>
                </c:pt>
                <c:pt idx="10">
                  <c:v>299.74386645140703</c:v>
                </c:pt>
                <c:pt idx="11">
                  <c:v>293.65345770998698</c:v>
                </c:pt>
                <c:pt idx="12">
                  <c:v>239.23791500274496</c:v>
                </c:pt>
                <c:pt idx="13">
                  <c:v>200.33251482103896</c:v>
                </c:pt>
                <c:pt idx="14">
                  <c:v>168.67060674916098</c:v>
                </c:pt>
                <c:pt idx="15">
                  <c:v>139.64496593430005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wildtype_percentinterventionset!$J$4</c:f>
              <c:strCache>
                <c:ptCount val="1"/>
                <c:pt idx="0">
                  <c:v>Saved Operating Time - Per Day (%)</c:v>
                </c:pt>
              </c:strCache>
            </c:strRef>
          </c:tx>
          <c:xVal>
            <c:numRef>
              <c:f>wildtype_percentinterventionset!$J$26:$J$41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120</c:v>
                </c:pt>
                <c:pt idx="13">
                  <c:v>180</c:v>
                </c:pt>
                <c:pt idx="14">
                  <c:v>240</c:v>
                </c:pt>
                <c:pt idx="15">
                  <c:v>300</c:v>
                </c:pt>
              </c:numCache>
            </c:numRef>
          </c:xVal>
          <c:yVal>
            <c:numRef>
              <c:f>wildtype_percentinterventionset!$K$26:$K$41</c:f>
              <c:numCache>
                <c:formatCode>General</c:formatCode>
                <c:ptCount val="16"/>
                <c:pt idx="0">
                  <c:v>880.75307971705502</c:v>
                </c:pt>
                <c:pt idx="1">
                  <c:v>851.39029463892302</c:v>
                </c:pt>
                <c:pt idx="2">
                  <c:v>829.22664965753904</c:v>
                </c:pt>
                <c:pt idx="3">
                  <c:v>811.42069582058002</c:v>
                </c:pt>
                <c:pt idx="4">
                  <c:v>796.11990882908196</c:v>
                </c:pt>
                <c:pt idx="5">
                  <c:v>782.61262560097998</c:v>
                </c:pt>
                <c:pt idx="6">
                  <c:v>770.27471882571297</c:v>
                </c:pt>
                <c:pt idx="7">
                  <c:v>758.67059554224397</c:v>
                </c:pt>
                <c:pt idx="8">
                  <c:v>747.81612025551101</c:v>
                </c:pt>
                <c:pt idx="9">
                  <c:v>737.48262641118902</c:v>
                </c:pt>
                <c:pt idx="10">
                  <c:v>727.47685165197902</c:v>
                </c:pt>
                <c:pt idx="11">
                  <c:v>717.88845332549897</c:v>
                </c:pt>
                <c:pt idx="12">
                  <c:v>623.39184819453396</c:v>
                </c:pt>
                <c:pt idx="13">
                  <c:v>546.40584331491698</c:v>
                </c:pt>
                <c:pt idx="14">
                  <c:v>477.94571169148298</c:v>
                </c:pt>
                <c:pt idx="15">
                  <c:v>414.17218795859202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wildtype_percentinterventionset!$J$26:$J$41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120</c:v>
                </c:pt>
                <c:pt idx="13">
                  <c:v>180</c:v>
                </c:pt>
                <c:pt idx="14">
                  <c:v>240</c:v>
                </c:pt>
                <c:pt idx="15">
                  <c:v>300</c:v>
                </c:pt>
              </c:numCache>
            </c:numRef>
          </c:xVal>
          <c:yVal>
            <c:numRef>
              <c:f>wildtype_percentinterventionset!$K$26:$K$41</c:f>
              <c:numCache>
                <c:formatCode>General</c:formatCode>
                <c:ptCount val="16"/>
                <c:pt idx="0">
                  <c:v>880.75307971705502</c:v>
                </c:pt>
                <c:pt idx="1">
                  <c:v>851.39029463892302</c:v>
                </c:pt>
                <c:pt idx="2">
                  <c:v>829.22664965753904</c:v>
                </c:pt>
                <c:pt idx="3">
                  <c:v>811.42069582058002</c:v>
                </c:pt>
                <c:pt idx="4">
                  <c:v>796.11990882908196</c:v>
                </c:pt>
                <c:pt idx="5">
                  <c:v>782.61262560097998</c:v>
                </c:pt>
                <c:pt idx="6">
                  <c:v>770.27471882571297</c:v>
                </c:pt>
                <c:pt idx="7">
                  <c:v>758.67059554224397</c:v>
                </c:pt>
                <c:pt idx="8">
                  <c:v>747.81612025551101</c:v>
                </c:pt>
                <c:pt idx="9">
                  <c:v>737.48262641118902</c:v>
                </c:pt>
                <c:pt idx="10">
                  <c:v>727.47685165197902</c:v>
                </c:pt>
                <c:pt idx="11">
                  <c:v>717.88845332549897</c:v>
                </c:pt>
                <c:pt idx="12">
                  <c:v>623.39184819453396</c:v>
                </c:pt>
                <c:pt idx="13">
                  <c:v>546.40584331491698</c:v>
                </c:pt>
                <c:pt idx="14">
                  <c:v>477.94571169148298</c:v>
                </c:pt>
                <c:pt idx="15">
                  <c:v>414.17218795859202</c:v>
                </c:pt>
              </c:numCache>
            </c:numRef>
          </c:yVal>
          <c:smooth val="0"/>
        </c:ser>
        <c:ser>
          <c:idx val="4"/>
          <c:order val="4"/>
          <c:tx>
            <c:v>val3</c:v>
          </c:tx>
          <c:xVal>
            <c:numRef>
              <c:f>wildtype_percentinterventionset!$J$26:$J$41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120</c:v>
                </c:pt>
                <c:pt idx="13">
                  <c:v>180</c:v>
                </c:pt>
                <c:pt idx="14">
                  <c:v>240</c:v>
                </c:pt>
                <c:pt idx="15">
                  <c:v>300</c:v>
                </c:pt>
              </c:numCache>
            </c:numRef>
          </c:xVal>
          <c:yVal>
            <c:numRef>
              <c:f>wildtype_percentinterventionset!$L$44:$L$59</c:f>
              <c:numCache>
                <c:formatCode>General</c:formatCode>
                <c:ptCount val="16"/>
                <c:pt idx="0">
                  <c:v>1344.402926548288</c:v>
                </c:pt>
                <c:pt idx="1">
                  <c:v>1311.8358353556421</c:v>
                </c:pt>
                <c:pt idx="2">
                  <c:v>1286.135326955555</c:v>
                </c:pt>
                <c:pt idx="3">
                  <c:v>1264.696246320894</c:v>
                </c:pt>
                <c:pt idx="4">
                  <c:v>1245.756501290444</c:v>
                </c:pt>
                <c:pt idx="5">
                  <c:v>1228.665939190123</c:v>
                </c:pt>
                <c:pt idx="6">
                  <c:v>1212.6397245243811</c:v>
                </c:pt>
                <c:pt idx="7">
                  <c:v>1197.2896211192819</c:v>
                </c:pt>
                <c:pt idx="8">
                  <c:v>1182.7506899995469</c:v>
                </c:pt>
                <c:pt idx="9">
                  <c:v>1168.781991552444</c:v>
                </c:pt>
                <c:pt idx="10">
                  <c:v>1155.209836852551</c:v>
                </c:pt>
                <c:pt idx="11">
                  <c:v>1142.123448941011</c:v>
                </c:pt>
                <c:pt idx="12">
                  <c:v>1007.5457813863229</c:v>
                </c:pt>
                <c:pt idx="13">
                  <c:v>892.47917180879494</c:v>
                </c:pt>
                <c:pt idx="14">
                  <c:v>787.22081663380504</c:v>
                </c:pt>
                <c:pt idx="15">
                  <c:v>688.69940998288394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87200"/>
        <c:axId val="196389120"/>
      </c:scatterChart>
      <c:valAx>
        <c:axId val="196387200"/>
        <c:scaling>
          <c:orientation val="minMax"/>
          <c:max val="4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USB</a:t>
                </a:r>
                <a:r>
                  <a:rPr lang="en-US" baseline="0"/>
                  <a:t> Motion </a:t>
                </a:r>
                <a:r>
                  <a:rPr lang="en-US"/>
                  <a:t>Timer</a:t>
                </a:r>
                <a:r>
                  <a:rPr lang="en-US" baseline="0"/>
                  <a:t> Setting (Intervention Period)</a:t>
                </a:r>
                <a:r>
                  <a:rPr lang="en-US"/>
                  <a:t> [min]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crossAx val="196389120"/>
        <c:crosses val="autoZero"/>
        <c:crossBetween val="midCat"/>
        <c:majorUnit val="5"/>
        <c:minorUnit val="1"/>
      </c:valAx>
      <c:valAx>
        <c:axId val="196389120"/>
        <c:scaling>
          <c:orientation val="minMax"/>
          <c:max val="1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Per Day Savings (min)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crossAx val="196387200"/>
        <c:crosses val="autoZero"/>
        <c:crossBetween val="midCat"/>
        <c:majorUnit val="100"/>
        <c:min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56437108875068"/>
          <c:y val="0.10417316716529314"/>
          <c:w val="0.86783126913766506"/>
          <c:h val="0.79472520480394482"/>
        </c:manualLayout>
      </c:layout>
      <c:scatterChart>
        <c:scatterStyle val="lineMarker"/>
        <c:varyColors val="0"/>
        <c:ser>
          <c:idx val="0"/>
          <c:order val="0"/>
          <c:tx>
            <c:v>All Subjects</c:v>
          </c:tx>
          <c:xVal>
            <c:numRef>
              <c:f>Sheet3!$C$5:$C$20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120</c:v>
                </c:pt>
                <c:pt idx="13">
                  <c:v>180</c:v>
                </c:pt>
                <c:pt idx="14">
                  <c:v>240</c:v>
                </c:pt>
                <c:pt idx="15">
                  <c:v>300</c:v>
                </c:pt>
              </c:numCache>
            </c:numRef>
          </c:xVal>
          <c:yVal>
            <c:numRef>
              <c:f>Sheet3!$D$5:$D$20</c:f>
              <c:numCache>
                <c:formatCode>General</c:formatCode>
                <c:ptCount val="16"/>
                <c:pt idx="0">
                  <c:v>880.75307971705502</c:v>
                </c:pt>
                <c:pt idx="1">
                  <c:v>851.39029463892302</c:v>
                </c:pt>
                <c:pt idx="2">
                  <c:v>829.22664965753904</c:v>
                </c:pt>
                <c:pt idx="3">
                  <c:v>811.42069582058002</c:v>
                </c:pt>
                <c:pt idx="4">
                  <c:v>796.11990882908196</c:v>
                </c:pt>
                <c:pt idx="5">
                  <c:v>782.61262560097998</c:v>
                </c:pt>
                <c:pt idx="6">
                  <c:v>770.27471882571297</c:v>
                </c:pt>
                <c:pt idx="7">
                  <c:v>758.67059554224397</c:v>
                </c:pt>
                <c:pt idx="8">
                  <c:v>747.81612025551101</c:v>
                </c:pt>
                <c:pt idx="9">
                  <c:v>737.48262641118902</c:v>
                </c:pt>
                <c:pt idx="10">
                  <c:v>727.47685165197902</c:v>
                </c:pt>
                <c:pt idx="11">
                  <c:v>717.88845332549897</c:v>
                </c:pt>
                <c:pt idx="12">
                  <c:v>623.39184819453396</c:v>
                </c:pt>
                <c:pt idx="13">
                  <c:v>546.40584331491698</c:v>
                </c:pt>
                <c:pt idx="14">
                  <c:v>477.94571169148298</c:v>
                </c:pt>
                <c:pt idx="15">
                  <c:v>414.17218795859202</c:v>
                </c:pt>
              </c:numCache>
            </c:numRef>
          </c:yVal>
          <c:smooth val="0"/>
        </c:ser>
        <c:ser>
          <c:idx val="1"/>
          <c:order val="1"/>
          <c:tx>
            <c:v>PM Enabled</c:v>
          </c:tx>
          <c:xVal>
            <c:numRef>
              <c:f>Sheet3!$C$5:$C$20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120</c:v>
                </c:pt>
                <c:pt idx="13">
                  <c:v>180</c:v>
                </c:pt>
                <c:pt idx="14">
                  <c:v>240</c:v>
                </c:pt>
                <c:pt idx="15">
                  <c:v>300</c:v>
                </c:pt>
              </c:numCache>
            </c:numRef>
          </c:xVal>
          <c:yVal>
            <c:numRef>
              <c:f>Sheet3!$E$5:$E$20</c:f>
              <c:numCache>
                <c:formatCode>General</c:formatCode>
                <c:ptCount val="16"/>
                <c:pt idx="0">
                  <c:v>165.52360317111001</c:v>
                </c:pt>
                <c:pt idx="1">
                  <c:v>142.42002218961699</c:v>
                </c:pt>
                <c:pt idx="2">
                  <c:v>126.393786787986</c:v>
                </c:pt>
                <c:pt idx="3">
                  <c:v>114.69113917276201</c:v>
                </c:pt>
                <c:pt idx="4">
                  <c:v>105.276564052212</c:v>
                </c:pt>
                <c:pt idx="5">
                  <c:v>97.612549647688795</c:v>
                </c:pt>
                <c:pt idx="6">
                  <c:v>91.833269491791697</c:v>
                </c:pt>
                <c:pt idx="7">
                  <c:v>87.107897698879199</c:v>
                </c:pt>
                <c:pt idx="8">
                  <c:v>83.153817951679201</c:v>
                </c:pt>
                <c:pt idx="9">
                  <c:v>79.6339993625879</c:v>
                </c:pt>
                <c:pt idx="10">
                  <c:v>76.340094789862604</c:v>
                </c:pt>
                <c:pt idx="11">
                  <c:v>73.310882087796898</c:v>
                </c:pt>
                <c:pt idx="12">
                  <c:v>51.316307212691697</c:v>
                </c:pt>
                <c:pt idx="13">
                  <c:v>38.689701817929702</c:v>
                </c:pt>
                <c:pt idx="14">
                  <c:v>32.442856907844501</c:v>
                </c:pt>
                <c:pt idx="15">
                  <c:v>26.968718230724299</c:v>
                </c:pt>
              </c:numCache>
            </c:numRef>
          </c:yVal>
          <c:smooth val="0"/>
        </c:ser>
        <c:ser>
          <c:idx val="2"/>
          <c:order val="2"/>
          <c:tx>
            <c:v>No PM Enabled</c:v>
          </c:tx>
          <c:xVal>
            <c:numRef>
              <c:f>Sheet3!$C$5:$C$20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120</c:v>
                </c:pt>
                <c:pt idx="13">
                  <c:v>180</c:v>
                </c:pt>
                <c:pt idx="14">
                  <c:v>240</c:v>
                </c:pt>
                <c:pt idx="15">
                  <c:v>300</c:v>
                </c:pt>
              </c:numCache>
            </c:numRef>
          </c:xVal>
          <c:yVal>
            <c:numRef>
              <c:f>Sheet3!$F$5:$F$20</c:f>
              <c:numCache>
                <c:formatCode>General</c:formatCode>
                <c:ptCount val="16"/>
                <c:pt idx="0">
                  <c:v>996.34572239114698</c:v>
                </c:pt>
                <c:pt idx="1">
                  <c:v>965.97134877214501</c:v>
                </c:pt>
                <c:pt idx="2">
                  <c:v>942.81579921221396</c:v>
                </c:pt>
                <c:pt idx="3">
                  <c:v>924.02345245053004</c:v>
                </c:pt>
                <c:pt idx="4">
                  <c:v>907.77135848999001</c:v>
                </c:pt>
                <c:pt idx="5">
                  <c:v>893.31970858333</c:v>
                </c:pt>
                <c:pt idx="6">
                  <c:v>879.92182174836705</c:v>
                </c:pt>
                <c:pt idx="7">
                  <c:v>867.20598105228305</c:v>
                </c:pt>
                <c:pt idx="8">
                  <c:v>855.23629032481801</c:v>
                </c:pt>
                <c:pt idx="9">
                  <c:v>843.80159643924503</c:v>
                </c:pt>
                <c:pt idx="10">
                  <c:v>832.71107498322999</c:v>
                </c:pt>
                <c:pt idx="11">
                  <c:v>822.06260625280504</c:v>
                </c:pt>
                <c:pt idx="12">
                  <c:v>715.84850128250798</c:v>
                </c:pt>
                <c:pt idx="13">
                  <c:v>628.46097729422797</c:v>
                </c:pt>
                <c:pt idx="14">
                  <c:v>549.94617307065698</c:v>
                </c:pt>
                <c:pt idx="15">
                  <c:v>476.75052650047002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49024"/>
        <c:axId val="196450944"/>
      </c:scatterChart>
      <c:valAx>
        <c:axId val="196449024"/>
        <c:scaling>
          <c:orientation val="minMax"/>
          <c:max val="3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USB</a:t>
                </a:r>
                <a:r>
                  <a:rPr lang="en-US" baseline="0"/>
                  <a:t> Motion Sensor Timer Setting (Intervention Period) [min]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crossAx val="196450944"/>
        <c:crosses val="autoZero"/>
        <c:crossBetween val="midCat"/>
        <c:majorUnit val="100"/>
        <c:minorUnit val="25"/>
      </c:valAx>
      <c:valAx>
        <c:axId val="196450944"/>
        <c:scaling>
          <c:orientation val="minMax"/>
          <c:max val="1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Power Per</a:t>
                </a:r>
                <a:r>
                  <a:rPr lang="en-US" baseline="0"/>
                  <a:t> Day Savings (min)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crossAx val="196449024"/>
        <c:crosses val="autoZero"/>
        <c:crossBetween val="midCat"/>
        <c:majorUnit val="100"/>
        <c:minorUnit val="50"/>
      </c:valAx>
    </c:plotArea>
    <c:legend>
      <c:legendPos val="r"/>
      <c:layout>
        <c:manualLayout>
          <c:xMode val="edge"/>
          <c:yMode val="edge"/>
          <c:x val="0.76624174428410807"/>
          <c:y val="0.62968020605815878"/>
          <c:w val="0.18374297212328911"/>
          <c:h val="0.168605253014701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</a:t>
            </a:r>
            <a:r>
              <a:rPr lang="en-US" baseline="0"/>
              <a:t>1901 Interventional savings - REFERENCE ONLY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Intervention</c:v>
                </c:pt>
              </c:strCache>
            </c:strRef>
          </c:tx>
          <c:invertIfNegative val="0"/>
          <c:cat>
            <c:strRef>
              <c:f>Sheet1!$B$4:$B$7</c:f>
              <c:strCache>
                <c:ptCount val="4"/>
                <c:pt idx="0">
                  <c:v>5 min, all Subjects</c:v>
                </c:pt>
                <c:pt idx="1">
                  <c:v>30 min, all Subjects</c:v>
                </c:pt>
                <c:pt idx="2">
                  <c:v>5 min, PM Subjects</c:v>
                </c:pt>
                <c:pt idx="3">
                  <c:v>30 min, PM Subjects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200.7</c:v>
                </c:pt>
                <c:pt idx="1">
                  <c:v>178.3</c:v>
                </c:pt>
                <c:pt idx="2">
                  <c:v>37.5</c:v>
                </c:pt>
                <c:pt idx="3">
                  <c:v>22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Sheet1!$B$4:$B$7</c:f>
              <c:strCache>
                <c:ptCount val="4"/>
                <c:pt idx="0">
                  <c:v>5 min, all Subjects</c:v>
                </c:pt>
                <c:pt idx="1">
                  <c:v>30 min, all Subjects</c:v>
                </c:pt>
                <c:pt idx="2">
                  <c:v>5 min, PM Subjects</c:v>
                </c:pt>
                <c:pt idx="3">
                  <c:v>30 min, PM Subjects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273.60000000000002</c:v>
                </c:pt>
                <c:pt idx="1">
                  <c:v>273.60000000000002</c:v>
                </c:pt>
                <c:pt idx="2">
                  <c:v>85.4</c:v>
                </c:pt>
                <c:pt idx="3">
                  <c:v>85.4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19680"/>
        <c:axId val="196921216"/>
      </c:barChart>
      <c:catAx>
        <c:axId val="19691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21216"/>
        <c:crosses val="autoZero"/>
        <c:auto val="1"/>
        <c:lblAlgn val="ctr"/>
        <c:lblOffset val="100"/>
        <c:noMultiLvlLbl val="0"/>
      </c:catAx>
      <c:valAx>
        <c:axId val="19692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1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USB Motion</a:t>
            </a:r>
            <a:r>
              <a:rPr lang="en-US" sz="1400" baseline="0"/>
              <a:t> Sensor (</a:t>
            </a:r>
            <a:r>
              <a:rPr lang="en-US" sz="1400"/>
              <a:t>TS</a:t>
            </a:r>
            <a:r>
              <a:rPr lang="en-US" sz="1400" baseline="0"/>
              <a:t>1901) Modeled Energy Savings</a:t>
            </a:r>
            <a:endParaRPr lang="en-US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23000414421882"/>
          <c:y val="0.17218759113444151"/>
          <c:w val="0.87257153382143027"/>
          <c:h val="0.65532771945173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Sheet1!$B$4:$B$7</c:f>
              <c:strCache>
                <c:ptCount val="4"/>
                <c:pt idx="0">
                  <c:v>5 min, all Subjects</c:v>
                </c:pt>
                <c:pt idx="1">
                  <c:v>30 min, all Subjects</c:v>
                </c:pt>
                <c:pt idx="2">
                  <c:v>5 min, PM Subjects</c:v>
                </c:pt>
                <c:pt idx="3">
                  <c:v>30 min, PM Subjects</c:v>
                </c:pt>
              </c:strCache>
            </c:strRef>
          </c:cat>
          <c:val>
            <c:numRef>
              <c:f>Sheet1!$C$23:$C$26</c:f>
              <c:numCache>
                <c:formatCode>General</c:formatCode>
                <c:ptCount val="4"/>
                <c:pt idx="0">
                  <c:v>273.60000000000002</c:v>
                </c:pt>
                <c:pt idx="1">
                  <c:v>273.60000000000002</c:v>
                </c:pt>
                <c:pt idx="2">
                  <c:v>85.4</c:v>
                </c:pt>
                <c:pt idx="3">
                  <c:v>85.4</c:v>
                </c:pt>
              </c:numCache>
            </c:numRef>
          </c:val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Intervention</c:v>
                </c:pt>
              </c:strCache>
            </c:strRef>
          </c:tx>
          <c:invertIfNegative val="0"/>
          <c:cat>
            <c:strRef>
              <c:f>Sheet1!$B$4:$B$7</c:f>
              <c:strCache>
                <c:ptCount val="4"/>
                <c:pt idx="0">
                  <c:v>5 min, all Subjects</c:v>
                </c:pt>
                <c:pt idx="1">
                  <c:v>30 min, all Subjects</c:v>
                </c:pt>
                <c:pt idx="2">
                  <c:v>5 min, PM Subjects</c:v>
                </c:pt>
                <c:pt idx="3">
                  <c:v>30 min, PM Subjects</c:v>
                </c:pt>
              </c:strCache>
            </c:strRef>
          </c:cat>
          <c:val>
            <c:numRef>
              <c:f>Sheet1!$D$23:$D$26</c:f>
              <c:numCache>
                <c:formatCode>General</c:formatCode>
                <c:ptCount val="4"/>
                <c:pt idx="0">
                  <c:v>72.900000000000034</c:v>
                </c:pt>
                <c:pt idx="1">
                  <c:v>95.300000000000011</c:v>
                </c:pt>
                <c:pt idx="2">
                  <c:v>47.900000000000006</c:v>
                </c:pt>
                <c:pt idx="3">
                  <c:v>63.400000000000006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32736"/>
        <c:axId val="196934272"/>
      </c:barChart>
      <c:catAx>
        <c:axId val="19693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34272"/>
        <c:crosses val="autoZero"/>
        <c:auto val="1"/>
        <c:lblAlgn val="ctr"/>
        <c:lblOffset val="100"/>
        <c:noMultiLvlLbl val="0"/>
      </c:catAx>
      <c:valAx>
        <c:axId val="196934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Usage [kWh/year]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93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897112860892403"/>
          <c:y val="0.20815762613006708"/>
          <c:w val="0.157870976654234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USB Motion</a:t>
            </a:r>
            <a:r>
              <a:rPr lang="en-US" sz="1400" baseline="0"/>
              <a:t> Sensor (</a:t>
            </a:r>
            <a:r>
              <a:rPr lang="en-US" sz="1400"/>
              <a:t>TS</a:t>
            </a:r>
            <a:r>
              <a:rPr lang="en-US" sz="1400" baseline="0"/>
              <a:t>1901) + TS1104 APS Modeled  Energy Savings</a:t>
            </a:r>
            <a:endParaRPr lang="en-US" sz="1400"/>
          </a:p>
        </c:rich>
      </c:tx>
      <c:layout>
        <c:manualLayout>
          <c:xMode val="edge"/>
          <c:yMode val="edge"/>
          <c:x val="0.1907543399180365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23000414421882"/>
          <c:y val="0.17218759113444151"/>
          <c:w val="0.87257153382143027"/>
          <c:h val="0.65532771945173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Sheet1!$B$4:$B$7</c:f>
              <c:strCache>
                <c:ptCount val="4"/>
                <c:pt idx="0">
                  <c:v>5 min, all Subjects</c:v>
                </c:pt>
                <c:pt idx="1">
                  <c:v>30 min, all Subjects</c:v>
                </c:pt>
                <c:pt idx="2">
                  <c:v>5 min, PM Subjects</c:v>
                </c:pt>
                <c:pt idx="3">
                  <c:v>30 min, PM Subjects</c:v>
                </c:pt>
              </c:strCache>
            </c:strRef>
          </c:cat>
          <c:val>
            <c:numRef>
              <c:f>Sheet1!$C$32:$C$35</c:f>
              <c:numCache>
                <c:formatCode>General</c:formatCode>
                <c:ptCount val="4"/>
                <c:pt idx="0">
                  <c:v>549.9</c:v>
                </c:pt>
                <c:pt idx="1">
                  <c:v>549.9</c:v>
                </c:pt>
                <c:pt idx="2">
                  <c:v>171.7</c:v>
                </c:pt>
                <c:pt idx="3">
                  <c:v>171.7</c:v>
                </c:pt>
              </c:numCache>
            </c:numRef>
          </c:val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Intervention</c:v>
                </c:pt>
              </c:strCache>
            </c:strRef>
          </c:tx>
          <c:invertIfNegative val="0"/>
          <c:cat>
            <c:strRef>
              <c:f>Sheet1!$B$4:$B$7</c:f>
              <c:strCache>
                <c:ptCount val="4"/>
                <c:pt idx="0">
                  <c:v>5 min, all Subjects</c:v>
                </c:pt>
                <c:pt idx="1">
                  <c:v>30 min, all Subjects</c:v>
                </c:pt>
                <c:pt idx="2">
                  <c:v>5 min, PM Subjects</c:v>
                </c:pt>
                <c:pt idx="3">
                  <c:v>30 min, PM Subjects</c:v>
                </c:pt>
              </c:strCache>
            </c:strRef>
          </c:cat>
          <c:val>
            <c:numRef>
              <c:f>Sheet1!$D$32:$D$35</c:f>
              <c:numCache>
                <c:formatCode>General</c:formatCode>
                <c:ptCount val="4"/>
                <c:pt idx="0">
                  <c:v>137.19999999999999</c:v>
                </c:pt>
                <c:pt idx="1">
                  <c:v>371.59999999999997</c:v>
                </c:pt>
                <c:pt idx="2">
                  <c:v>93.899999999999991</c:v>
                </c:pt>
                <c:pt idx="3">
                  <c:v>125.99999999999999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50144"/>
        <c:axId val="197351680"/>
      </c:barChart>
      <c:catAx>
        <c:axId val="19735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51680"/>
        <c:crosses val="autoZero"/>
        <c:auto val="1"/>
        <c:lblAlgn val="ctr"/>
        <c:lblOffset val="100"/>
        <c:noMultiLvlLbl val="0"/>
      </c:catAx>
      <c:valAx>
        <c:axId val="197351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Usage [kWh/year]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350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897112860892403"/>
          <c:y val="0.20815762613006708"/>
          <c:w val="0.157870976654234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28575</xdr:rowOff>
    </xdr:from>
    <xdr:to>
      <xdr:col>8</xdr:col>
      <xdr:colOff>90488</xdr:colOff>
      <xdr:row>44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114301</xdr:colOff>
      <xdr:row>34</xdr:row>
      <xdr:rowOff>123826</xdr:rowOff>
    </xdr:from>
    <xdr:to>
      <xdr:col>5</xdr:col>
      <xdr:colOff>123826</xdr:colOff>
      <xdr:row>39</xdr:row>
      <xdr:rowOff>19050</xdr:rowOff>
    </xdr:to>
    <xdr:cxnSp macro="">
      <xdr:nvCxnSpPr>
        <xdr:cNvPr id="3" name="Straight Connector 2"/>
        <xdr:cNvCxnSpPr/>
      </xdr:nvCxnSpPr>
      <xdr:spPr>
        <a:xfrm flipH="1" flipV="1">
          <a:off x="4295776" y="6600826"/>
          <a:ext cx="9525" cy="847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38</xdr:row>
      <xdr:rowOff>57150</xdr:rowOff>
    </xdr:from>
    <xdr:to>
      <xdr:col>6</xdr:col>
      <xdr:colOff>85725</xdr:colOff>
      <xdr:row>43</xdr:row>
      <xdr:rowOff>19050</xdr:rowOff>
    </xdr:to>
    <xdr:sp macro="" textlink="">
      <xdr:nvSpPr>
        <xdr:cNvPr id="4" name="TextBox 2"/>
        <xdr:cNvSpPr txBox="1"/>
      </xdr:nvSpPr>
      <xdr:spPr>
        <a:xfrm>
          <a:off x="3028950" y="7296150"/>
          <a:ext cx="1847850" cy="9144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(Max</a:t>
          </a:r>
          <a:r>
            <a:rPr lang="en-US" sz="1100" baseline="0"/>
            <a:t> Setting Value)</a:t>
          </a:r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0</xdr:row>
      <xdr:rowOff>109537</xdr:rowOff>
    </xdr:from>
    <xdr:to>
      <xdr:col>15</xdr:col>
      <xdr:colOff>33337</xdr:colOff>
      <xdr:row>14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15</xdr:row>
      <xdr:rowOff>180975</xdr:rowOff>
    </xdr:from>
    <xdr:to>
      <xdr:col>15</xdr:col>
      <xdr:colOff>542925</xdr:colOff>
      <xdr:row>30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31</xdr:row>
      <xdr:rowOff>161925</xdr:rowOff>
    </xdr:from>
    <xdr:to>
      <xdr:col>15</xdr:col>
      <xdr:colOff>542925</xdr:colOff>
      <xdr:row>46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0.24386</cdr:x>
      <cdr:y>0.25347</cdr:y>
    </cdr:from>
    <cdr:to>
      <cdr:x>0.24386</cdr:x>
      <cdr:y>0.65278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1323975" y="695325"/>
          <a:ext cx="0" cy="10953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0.20526</cdr:x>
      <cdr:y>0.17708</cdr:y>
    </cdr:from>
    <cdr:to>
      <cdr:x>0.34561</cdr:x>
      <cdr:y>0.27083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14425" y="485775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-73.4%</a:t>
          </a:r>
        </a:p>
      </cdr:txBody>
    </cdr:sp>
  </cdr:relSizeAnchor>
  <cdr:relSizeAnchor xmlns:cdr="http://schemas.openxmlformats.org/drawingml/2006/chartDrawing">
    <cdr:from>
      <cdr:x>0.46023</cdr:x>
      <cdr:y>0.27778</cdr:y>
    </cdr:from>
    <cdr:to>
      <cdr:x>0.46023</cdr:x>
      <cdr:y>0.60532</cdr:y>
    </cdr:to>
    <cdr:cxnSp macro="">
      <cdr:nvCxnSpPr>
        <cdr:cNvPr id="6" name="Straight Arrow Connector 5"/>
        <cdr:cNvCxnSpPr/>
      </cdr:nvCxnSpPr>
      <cdr:spPr>
        <a:xfrm xmlns:a="http://schemas.openxmlformats.org/drawingml/2006/main">
          <a:off x="2498725" y="762000"/>
          <a:ext cx="0" cy="8985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0.4269</cdr:x>
      <cdr:y>0.19213</cdr:y>
    </cdr:from>
    <cdr:to>
      <cdr:x>0.56725</cdr:x>
      <cdr:y>0.28588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2317750" y="527050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-65.2%</a:t>
          </a:r>
        </a:p>
      </cdr:txBody>
    </cdr:sp>
  </cdr:relSizeAnchor>
  <cdr:relSizeAnchor xmlns:cdr="http://schemas.openxmlformats.org/drawingml/2006/chartDrawing">
    <cdr:from>
      <cdr:x>0.67778</cdr:x>
      <cdr:y>0.62153</cdr:y>
    </cdr:from>
    <cdr:to>
      <cdr:x>0.67778</cdr:x>
      <cdr:y>0.71296</cdr:y>
    </cdr:to>
    <cdr:cxnSp macro="">
      <cdr:nvCxnSpPr>
        <cdr:cNvPr id="10" name="Straight Arrow Connector 9"/>
        <cdr:cNvCxnSpPr/>
      </cdr:nvCxnSpPr>
      <cdr:spPr>
        <a:xfrm xmlns:a="http://schemas.openxmlformats.org/drawingml/2006/main">
          <a:off x="3679825" y="1704975"/>
          <a:ext cx="0" cy="2508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0.61813</cdr:x>
      <cdr:y>0.52894</cdr:y>
    </cdr:from>
    <cdr:to>
      <cdr:x>0.75848</cdr:x>
      <cdr:y>0.62269</cdr:y>
    </cdr:to>
    <cdr:sp macro="" textlink="">
      <cdr:nvSpPr>
        <cdr:cNvPr id="11" name="TextBox 2"/>
        <cdr:cNvSpPr txBox="1"/>
      </cdr:nvSpPr>
      <cdr:spPr>
        <a:xfrm xmlns:a="http://schemas.openxmlformats.org/drawingml/2006/main">
          <a:off x="3355975" y="1450975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-43.9%</a:t>
          </a:r>
        </a:p>
      </cdr:txBody>
    </cdr:sp>
  </cdr:relSizeAnchor>
  <cdr:relSizeAnchor xmlns:cdr="http://schemas.openxmlformats.org/drawingml/2006/chartDrawing">
    <cdr:from>
      <cdr:x>0.90117</cdr:x>
      <cdr:y>0.61806</cdr:y>
    </cdr:from>
    <cdr:to>
      <cdr:x>0.90117</cdr:x>
      <cdr:y>0.6794</cdr:y>
    </cdr:to>
    <cdr:cxnSp macro="">
      <cdr:nvCxnSpPr>
        <cdr:cNvPr id="13" name="Straight Arrow Connector 12"/>
        <cdr:cNvCxnSpPr/>
      </cdr:nvCxnSpPr>
      <cdr:spPr>
        <a:xfrm xmlns:a="http://schemas.openxmlformats.org/drawingml/2006/main">
          <a:off x="4892675" y="1695450"/>
          <a:ext cx="0" cy="1682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0.84971</cdr:x>
      <cdr:y>0.52894</cdr:y>
    </cdr:from>
    <cdr:to>
      <cdr:x>0.99006</cdr:x>
      <cdr:y>0.62269</cdr:y>
    </cdr:to>
    <cdr:sp macro="" textlink="">
      <cdr:nvSpPr>
        <cdr:cNvPr id="18" name="TextBox 2"/>
        <cdr:cNvSpPr txBox="1"/>
      </cdr:nvSpPr>
      <cdr:spPr>
        <a:xfrm xmlns:a="http://schemas.openxmlformats.org/drawingml/2006/main">
          <a:off x="4613275" y="1450975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-25.8%</a:t>
          </a:r>
        </a:p>
      </cdr:txBody>
    </cdr:sp>
  </cdr:relSizeAnchor>
  <cdr:relSizeAnchor xmlns:cdr="http://schemas.openxmlformats.org/drawingml/2006/chartDrawing">
    <cdr:from>
      <cdr:x>0.20409</cdr:x>
      <cdr:y>0.69907</cdr:y>
    </cdr:from>
    <cdr:to>
      <cdr:x>0.34444</cdr:x>
      <cdr:y>0.79282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1108075" y="1917700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72.9</a:t>
          </a:r>
        </a:p>
      </cdr:txBody>
    </cdr:sp>
  </cdr:relSizeAnchor>
  <cdr:relSizeAnchor xmlns:cdr="http://schemas.openxmlformats.org/drawingml/2006/chartDrawing">
    <cdr:from>
      <cdr:x>0.13567</cdr:x>
      <cdr:y>0.48727</cdr:y>
    </cdr:from>
    <cdr:to>
      <cdr:x>0.27602</cdr:x>
      <cdr:y>0.58102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736600" y="1336675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273.6</a:t>
          </a:r>
        </a:p>
      </cdr:txBody>
    </cdr:sp>
  </cdr:relSizeAnchor>
  <cdr:relSizeAnchor xmlns:cdr="http://schemas.openxmlformats.org/drawingml/2006/chartDrawing">
    <cdr:from>
      <cdr:x>0.35497</cdr:x>
      <cdr:y>0.49769</cdr:y>
    </cdr:from>
    <cdr:to>
      <cdr:x>0.49532</cdr:x>
      <cdr:y>0.59144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1927225" y="1365250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273.6</a:t>
          </a:r>
        </a:p>
      </cdr:txBody>
    </cdr:sp>
  </cdr:relSizeAnchor>
  <cdr:relSizeAnchor xmlns:cdr="http://schemas.openxmlformats.org/drawingml/2006/chartDrawing">
    <cdr:from>
      <cdr:x>0.42515</cdr:x>
      <cdr:y>0.6956</cdr:y>
    </cdr:from>
    <cdr:to>
      <cdr:x>0.5655</cdr:x>
      <cdr:y>0.78935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2308225" y="1908175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95.3</a:t>
          </a:r>
        </a:p>
      </cdr:txBody>
    </cdr:sp>
  </cdr:relSizeAnchor>
  <cdr:relSizeAnchor xmlns:cdr="http://schemas.openxmlformats.org/drawingml/2006/chartDrawing">
    <cdr:from>
      <cdr:x>0.63918</cdr:x>
      <cdr:y>0.71991</cdr:y>
    </cdr:from>
    <cdr:to>
      <cdr:x>0.77953</cdr:x>
      <cdr:y>0.81366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3470275" y="1974850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47.9</a:t>
          </a:r>
        </a:p>
      </cdr:txBody>
    </cdr:sp>
  </cdr:relSizeAnchor>
  <cdr:relSizeAnchor xmlns:cdr="http://schemas.openxmlformats.org/drawingml/2006/chartDrawing">
    <cdr:from>
      <cdr:x>0.85965</cdr:x>
      <cdr:y>0.70255</cdr:y>
    </cdr:from>
    <cdr:to>
      <cdr:x>1</cdr:x>
      <cdr:y>0.7963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4667250" y="1927225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63.4</a:t>
          </a:r>
        </a:p>
      </cdr:txBody>
    </cdr:sp>
  </cdr:relSizeAnchor>
  <cdr:relSizeAnchor xmlns:cdr="http://schemas.openxmlformats.org/drawingml/2006/chartDrawing">
    <cdr:from>
      <cdr:x>0.57953</cdr:x>
      <cdr:y>0.69213</cdr:y>
    </cdr:from>
    <cdr:to>
      <cdr:x>0.71988</cdr:x>
      <cdr:y>0.78588</cdr:y>
    </cdr:to>
    <cdr:sp macro="" textlink="">
      <cdr:nvSpPr>
        <cdr:cNvPr id="25" name="TextBox 1"/>
        <cdr:cNvSpPr txBox="1"/>
      </cdr:nvSpPr>
      <cdr:spPr>
        <a:xfrm xmlns:a="http://schemas.openxmlformats.org/drawingml/2006/main">
          <a:off x="3146425" y="1898650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85.4</a:t>
          </a:r>
        </a:p>
      </cdr:txBody>
    </cdr:sp>
  </cdr:relSizeAnchor>
  <cdr:relSizeAnchor xmlns:cdr="http://schemas.openxmlformats.org/drawingml/2006/chartDrawing">
    <cdr:from>
      <cdr:x>0.79883</cdr:x>
      <cdr:y>0.6956</cdr:y>
    </cdr:from>
    <cdr:to>
      <cdr:x>0.93918</cdr:x>
      <cdr:y>0.78935</cdr:y>
    </cdr:to>
    <cdr:sp macro="" textlink="">
      <cdr:nvSpPr>
        <cdr:cNvPr id="26" name="TextBox 1"/>
        <cdr:cNvSpPr txBox="1"/>
      </cdr:nvSpPr>
      <cdr:spPr>
        <a:xfrm xmlns:a="http://schemas.openxmlformats.org/drawingml/2006/main">
          <a:off x="4337050" y="1908175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85.4</a:t>
          </a:r>
        </a:p>
      </cdr:txBody>
    </cdr:sp>
  </cdr:relSizeAnchor>
  <cdr:relSizeAnchor xmlns:cdr="http://schemas.openxmlformats.org/drawingml/2006/chartDrawing">
    <cdr:from>
      <cdr:x>0.24386</cdr:x>
      <cdr:y>0.25347</cdr:y>
    </cdr:from>
    <cdr:to>
      <cdr:x>0.24386</cdr:x>
      <cdr:y>0.65278</cdr:y>
    </cdr:to>
    <cdr:cxnSp macro="">
      <cdr:nvCxnSpPr>
        <cdr:cNvPr id="27" name="Straight Arrow Connector 2"/>
        <cdr:cNvCxnSpPr/>
      </cdr:nvCxnSpPr>
      <cdr:spPr>
        <a:xfrm xmlns:a="http://schemas.openxmlformats.org/drawingml/2006/main">
          <a:off x="1323975" y="695325"/>
          <a:ext cx="0" cy="10953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0.20526</cdr:x>
      <cdr:y>0.17708</cdr:y>
    </cdr:from>
    <cdr:to>
      <cdr:x>0.34561</cdr:x>
      <cdr:y>0.27083</cdr:y>
    </cdr:to>
    <cdr:sp macro="" textlink="">
      <cdr:nvSpPr>
        <cdr:cNvPr id="28" name="TextBox 4"/>
        <cdr:cNvSpPr txBox="1"/>
      </cdr:nvSpPr>
      <cdr:spPr>
        <a:xfrm xmlns:a="http://schemas.openxmlformats.org/drawingml/2006/main">
          <a:off x="1114425" y="485775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-73.4%</a:t>
          </a:r>
        </a:p>
      </cdr:txBody>
    </cdr:sp>
  </cdr:relSizeAnchor>
  <cdr:relSizeAnchor xmlns:cdr="http://schemas.openxmlformats.org/drawingml/2006/chartDrawing">
    <cdr:from>
      <cdr:x>0.46023</cdr:x>
      <cdr:y>0.27778</cdr:y>
    </cdr:from>
    <cdr:to>
      <cdr:x>0.46023</cdr:x>
      <cdr:y>0.60532</cdr:y>
    </cdr:to>
    <cdr:cxnSp macro="">
      <cdr:nvCxnSpPr>
        <cdr:cNvPr id="29" name="Straight Arrow Connector 5"/>
        <cdr:cNvCxnSpPr/>
      </cdr:nvCxnSpPr>
      <cdr:spPr>
        <a:xfrm xmlns:a="http://schemas.openxmlformats.org/drawingml/2006/main">
          <a:off x="2498725" y="762000"/>
          <a:ext cx="0" cy="8985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0.4269</cdr:x>
      <cdr:y>0.19213</cdr:y>
    </cdr:from>
    <cdr:to>
      <cdr:x>0.56725</cdr:x>
      <cdr:y>0.28588</cdr:y>
    </cdr:to>
    <cdr:sp macro="" textlink="">
      <cdr:nvSpPr>
        <cdr:cNvPr id="30" name="TextBox 2"/>
        <cdr:cNvSpPr txBox="1"/>
      </cdr:nvSpPr>
      <cdr:spPr>
        <a:xfrm xmlns:a="http://schemas.openxmlformats.org/drawingml/2006/main">
          <a:off x="2317750" y="527050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-65.2%</a:t>
          </a:r>
        </a:p>
      </cdr:txBody>
    </cdr:sp>
  </cdr:relSizeAnchor>
  <cdr:relSizeAnchor xmlns:cdr="http://schemas.openxmlformats.org/drawingml/2006/chartDrawing">
    <cdr:from>
      <cdr:x>0.67778</cdr:x>
      <cdr:y>0.62153</cdr:y>
    </cdr:from>
    <cdr:to>
      <cdr:x>0.67778</cdr:x>
      <cdr:y>0.71296</cdr:y>
    </cdr:to>
    <cdr:cxnSp macro="">
      <cdr:nvCxnSpPr>
        <cdr:cNvPr id="31" name="Straight Arrow Connector 9"/>
        <cdr:cNvCxnSpPr/>
      </cdr:nvCxnSpPr>
      <cdr:spPr>
        <a:xfrm xmlns:a="http://schemas.openxmlformats.org/drawingml/2006/main">
          <a:off x="3679825" y="1704975"/>
          <a:ext cx="0" cy="2508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0.61813</cdr:x>
      <cdr:y>0.52894</cdr:y>
    </cdr:from>
    <cdr:to>
      <cdr:x>0.75848</cdr:x>
      <cdr:y>0.62269</cdr:y>
    </cdr:to>
    <cdr:sp macro="" textlink="">
      <cdr:nvSpPr>
        <cdr:cNvPr id="32" name="TextBox 2"/>
        <cdr:cNvSpPr txBox="1"/>
      </cdr:nvSpPr>
      <cdr:spPr>
        <a:xfrm xmlns:a="http://schemas.openxmlformats.org/drawingml/2006/main">
          <a:off x="3355975" y="1450975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-43.9%</a:t>
          </a:r>
        </a:p>
      </cdr:txBody>
    </cdr:sp>
  </cdr:relSizeAnchor>
  <cdr:relSizeAnchor xmlns:cdr="http://schemas.openxmlformats.org/drawingml/2006/chartDrawing">
    <cdr:from>
      <cdr:x>0.90117</cdr:x>
      <cdr:y>0.61806</cdr:y>
    </cdr:from>
    <cdr:to>
      <cdr:x>0.90117</cdr:x>
      <cdr:y>0.6794</cdr:y>
    </cdr:to>
    <cdr:cxnSp macro="">
      <cdr:nvCxnSpPr>
        <cdr:cNvPr id="33" name="Straight Arrow Connector 12"/>
        <cdr:cNvCxnSpPr/>
      </cdr:nvCxnSpPr>
      <cdr:spPr>
        <a:xfrm xmlns:a="http://schemas.openxmlformats.org/drawingml/2006/main">
          <a:off x="4892675" y="1695450"/>
          <a:ext cx="0" cy="1682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0.84971</cdr:x>
      <cdr:y>0.52894</cdr:y>
    </cdr:from>
    <cdr:to>
      <cdr:x>0.99006</cdr:x>
      <cdr:y>0.62269</cdr:y>
    </cdr:to>
    <cdr:sp macro="" textlink="">
      <cdr:nvSpPr>
        <cdr:cNvPr id="34" name="TextBox 2"/>
        <cdr:cNvSpPr txBox="1"/>
      </cdr:nvSpPr>
      <cdr:spPr>
        <a:xfrm xmlns:a="http://schemas.openxmlformats.org/drawingml/2006/main">
          <a:off x="4613275" y="1450975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-25.8%</a:t>
          </a:r>
        </a:p>
      </cdr:txBody>
    </cdr:sp>
  </cdr:relSizeAnchor>
  <cdr:relSizeAnchor xmlns:cdr="http://schemas.openxmlformats.org/drawingml/2006/chartDrawing">
    <cdr:from>
      <cdr:x>0.20409</cdr:x>
      <cdr:y>0.69907</cdr:y>
    </cdr:from>
    <cdr:to>
      <cdr:x>0.34444</cdr:x>
      <cdr:y>0.79282</cdr:y>
    </cdr:to>
    <cdr:sp macro="" textlink="">
      <cdr:nvSpPr>
        <cdr:cNvPr id="35" name="TextBox 1"/>
        <cdr:cNvSpPr txBox="1"/>
      </cdr:nvSpPr>
      <cdr:spPr>
        <a:xfrm xmlns:a="http://schemas.openxmlformats.org/drawingml/2006/main">
          <a:off x="1108075" y="1917700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72.9</a:t>
          </a:r>
        </a:p>
      </cdr:txBody>
    </cdr:sp>
  </cdr:relSizeAnchor>
  <cdr:relSizeAnchor xmlns:cdr="http://schemas.openxmlformats.org/drawingml/2006/chartDrawing">
    <cdr:from>
      <cdr:x>0.13567</cdr:x>
      <cdr:y>0.48727</cdr:y>
    </cdr:from>
    <cdr:to>
      <cdr:x>0.27602</cdr:x>
      <cdr:y>0.58102</cdr:y>
    </cdr:to>
    <cdr:sp macro="" textlink="">
      <cdr:nvSpPr>
        <cdr:cNvPr id="36" name="TextBox 1"/>
        <cdr:cNvSpPr txBox="1"/>
      </cdr:nvSpPr>
      <cdr:spPr>
        <a:xfrm xmlns:a="http://schemas.openxmlformats.org/drawingml/2006/main">
          <a:off x="736600" y="1336675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273.6</a:t>
          </a:r>
        </a:p>
      </cdr:txBody>
    </cdr:sp>
  </cdr:relSizeAnchor>
  <cdr:relSizeAnchor xmlns:cdr="http://schemas.openxmlformats.org/drawingml/2006/chartDrawing">
    <cdr:from>
      <cdr:x>0.35497</cdr:x>
      <cdr:y>0.49769</cdr:y>
    </cdr:from>
    <cdr:to>
      <cdr:x>0.49532</cdr:x>
      <cdr:y>0.59144</cdr:y>
    </cdr:to>
    <cdr:sp macro="" textlink="">
      <cdr:nvSpPr>
        <cdr:cNvPr id="37" name="TextBox 1"/>
        <cdr:cNvSpPr txBox="1"/>
      </cdr:nvSpPr>
      <cdr:spPr>
        <a:xfrm xmlns:a="http://schemas.openxmlformats.org/drawingml/2006/main">
          <a:off x="1927225" y="1365250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273.6</a:t>
          </a:r>
        </a:p>
      </cdr:txBody>
    </cdr:sp>
  </cdr:relSizeAnchor>
  <cdr:relSizeAnchor xmlns:cdr="http://schemas.openxmlformats.org/drawingml/2006/chartDrawing">
    <cdr:from>
      <cdr:x>0.42515</cdr:x>
      <cdr:y>0.6956</cdr:y>
    </cdr:from>
    <cdr:to>
      <cdr:x>0.5655</cdr:x>
      <cdr:y>0.78935</cdr:y>
    </cdr:to>
    <cdr:sp macro="" textlink="">
      <cdr:nvSpPr>
        <cdr:cNvPr id="38" name="TextBox 1"/>
        <cdr:cNvSpPr txBox="1"/>
      </cdr:nvSpPr>
      <cdr:spPr>
        <a:xfrm xmlns:a="http://schemas.openxmlformats.org/drawingml/2006/main">
          <a:off x="2308225" y="1908175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95.3</a:t>
          </a:r>
        </a:p>
      </cdr:txBody>
    </cdr:sp>
  </cdr:relSizeAnchor>
  <cdr:relSizeAnchor xmlns:cdr="http://schemas.openxmlformats.org/drawingml/2006/chartDrawing">
    <cdr:from>
      <cdr:x>0.63918</cdr:x>
      <cdr:y>0.71991</cdr:y>
    </cdr:from>
    <cdr:to>
      <cdr:x>0.77953</cdr:x>
      <cdr:y>0.81366</cdr:y>
    </cdr:to>
    <cdr:sp macro="" textlink="">
      <cdr:nvSpPr>
        <cdr:cNvPr id="39" name="TextBox 1"/>
        <cdr:cNvSpPr txBox="1"/>
      </cdr:nvSpPr>
      <cdr:spPr>
        <a:xfrm xmlns:a="http://schemas.openxmlformats.org/drawingml/2006/main">
          <a:off x="3470275" y="1974850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47.9</a:t>
          </a:r>
        </a:p>
      </cdr:txBody>
    </cdr:sp>
  </cdr:relSizeAnchor>
  <cdr:relSizeAnchor xmlns:cdr="http://schemas.openxmlformats.org/drawingml/2006/chartDrawing">
    <cdr:from>
      <cdr:x>0.85965</cdr:x>
      <cdr:y>0.70255</cdr:y>
    </cdr:from>
    <cdr:to>
      <cdr:x>1</cdr:x>
      <cdr:y>0.7963</cdr:y>
    </cdr:to>
    <cdr:sp macro="" textlink="">
      <cdr:nvSpPr>
        <cdr:cNvPr id="40" name="TextBox 1"/>
        <cdr:cNvSpPr txBox="1"/>
      </cdr:nvSpPr>
      <cdr:spPr>
        <a:xfrm xmlns:a="http://schemas.openxmlformats.org/drawingml/2006/main">
          <a:off x="4667250" y="1927225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63.4</a:t>
          </a:r>
        </a:p>
      </cdr:txBody>
    </cdr:sp>
  </cdr:relSizeAnchor>
  <cdr:relSizeAnchor xmlns:cdr="http://schemas.openxmlformats.org/drawingml/2006/chartDrawing">
    <cdr:from>
      <cdr:x>0.57953</cdr:x>
      <cdr:y>0.69213</cdr:y>
    </cdr:from>
    <cdr:to>
      <cdr:x>0.71988</cdr:x>
      <cdr:y>0.78588</cdr:y>
    </cdr:to>
    <cdr:sp macro="" textlink="">
      <cdr:nvSpPr>
        <cdr:cNvPr id="41" name="TextBox 1"/>
        <cdr:cNvSpPr txBox="1"/>
      </cdr:nvSpPr>
      <cdr:spPr>
        <a:xfrm xmlns:a="http://schemas.openxmlformats.org/drawingml/2006/main">
          <a:off x="3146425" y="1898650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85.4</a:t>
          </a:r>
        </a:p>
      </cdr:txBody>
    </cdr:sp>
  </cdr:relSizeAnchor>
  <cdr:relSizeAnchor xmlns:cdr="http://schemas.openxmlformats.org/drawingml/2006/chartDrawing">
    <cdr:from>
      <cdr:x>0.79883</cdr:x>
      <cdr:y>0.6956</cdr:y>
    </cdr:from>
    <cdr:to>
      <cdr:x>0.93918</cdr:x>
      <cdr:y>0.78935</cdr:y>
    </cdr:to>
    <cdr:sp macro="" textlink="">
      <cdr:nvSpPr>
        <cdr:cNvPr id="42" name="TextBox 1"/>
        <cdr:cNvSpPr txBox="1"/>
      </cdr:nvSpPr>
      <cdr:spPr>
        <a:xfrm xmlns:a="http://schemas.openxmlformats.org/drawingml/2006/main">
          <a:off x="4337050" y="1908175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85.4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0.24386</cdr:x>
      <cdr:y>0.25347</cdr:y>
    </cdr:from>
    <cdr:to>
      <cdr:x>0.24386</cdr:x>
      <cdr:y>0.65278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1323975" y="695325"/>
          <a:ext cx="0" cy="10953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0.20526</cdr:x>
      <cdr:y>0.17708</cdr:y>
    </cdr:from>
    <cdr:to>
      <cdr:x>0.34561</cdr:x>
      <cdr:y>0.27083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14425" y="485775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-75.1%</a:t>
          </a:r>
        </a:p>
      </cdr:txBody>
    </cdr:sp>
  </cdr:relSizeAnchor>
  <cdr:relSizeAnchor xmlns:cdr="http://schemas.openxmlformats.org/drawingml/2006/chartDrawing">
    <cdr:from>
      <cdr:x>0.46023</cdr:x>
      <cdr:y>0.27778</cdr:y>
    </cdr:from>
    <cdr:to>
      <cdr:x>0.46023</cdr:x>
      <cdr:y>0.40625</cdr:y>
    </cdr:to>
    <cdr:cxnSp macro="">
      <cdr:nvCxnSpPr>
        <cdr:cNvPr id="6" name="Straight Arrow Connector 5"/>
        <cdr:cNvCxnSpPr/>
      </cdr:nvCxnSpPr>
      <cdr:spPr>
        <a:xfrm xmlns:a="http://schemas.openxmlformats.org/drawingml/2006/main">
          <a:off x="2498704" y="762006"/>
          <a:ext cx="0" cy="35241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0.4269</cdr:x>
      <cdr:y>0.19213</cdr:y>
    </cdr:from>
    <cdr:to>
      <cdr:x>0.56725</cdr:x>
      <cdr:y>0.28588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2317750" y="527050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-32.4%</a:t>
          </a:r>
        </a:p>
      </cdr:txBody>
    </cdr:sp>
  </cdr:relSizeAnchor>
  <cdr:relSizeAnchor xmlns:cdr="http://schemas.openxmlformats.org/drawingml/2006/chartDrawing">
    <cdr:from>
      <cdr:x>0.67778</cdr:x>
      <cdr:y>0.62153</cdr:y>
    </cdr:from>
    <cdr:to>
      <cdr:x>0.67778</cdr:x>
      <cdr:y>0.71296</cdr:y>
    </cdr:to>
    <cdr:cxnSp macro="">
      <cdr:nvCxnSpPr>
        <cdr:cNvPr id="10" name="Straight Arrow Connector 9"/>
        <cdr:cNvCxnSpPr/>
      </cdr:nvCxnSpPr>
      <cdr:spPr>
        <a:xfrm xmlns:a="http://schemas.openxmlformats.org/drawingml/2006/main">
          <a:off x="3679825" y="1704975"/>
          <a:ext cx="0" cy="2508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0.61813</cdr:x>
      <cdr:y>0.52894</cdr:y>
    </cdr:from>
    <cdr:to>
      <cdr:x>0.75848</cdr:x>
      <cdr:y>0.62269</cdr:y>
    </cdr:to>
    <cdr:sp macro="" textlink="">
      <cdr:nvSpPr>
        <cdr:cNvPr id="11" name="TextBox 2"/>
        <cdr:cNvSpPr txBox="1"/>
      </cdr:nvSpPr>
      <cdr:spPr>
        <a:xfrm xmlns:a="http://schemas.openxmlformats.org/drawingml/2006/main">
          <a:off x="3355975" y="1450975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-45.3%</a:t>
          </a:r>
        </a:p>
      </cdr:txBody>
    </cdr:sp>
  </cdr:relSizeAnchor>
  <cdr:relSizeAnchor xmlns:cdr="http://schemas.openxmlformats.org/drawingml/2006/chartDrawing">
    <cdr:from>
      <cdr:x>0.90117</cdr:x>
      <cdr:y>0.61806</cdr:y>
    </cdr:from>
    <cdr:to>
      <cdr:x>0.90117</cdr:x>
      <cdr:y>0.6794</cdr:y>
    </cdr:to>
    <cdr:cxnSp macro="">
      <cdr:nvCxnSpPr>
        <cdr:cNvPr id="13" name="Straight Arrow Connector 12"/>
        <cdr:cNvCxnSpPr/>
      </cdr:nvCxnSpPr>
      <cdr:spPr>
        <a:xfrm xmlns:a="http://schemas.openxmlformats.org/drawingml/2006/main">
          <a:off x="4892675" y="1695450"/>
          <a:ext cx="0" cy="1682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0.84971</cdr:x>
      <cdr:y>0.52894</cdr:y>
    </cdr:from>
    <cdr:to>
      <cdr:x>0.99006</cdr:x>
      <cdr:y>0.62269</cdr:y>
    </cdr:to>
    <cdr:sp macro="" textlink="">
      <cdr:nvSpPr>
        <cdr:cNvPr id="18" name="TextBox 2"/>
        <cdr:cNvSpPr txBox="1"/>
      </cdr:nvSpPr>
      <cdr:spPr>
        <a:xfrm xmlns:a="http://schemas.openxmlformats.org/drawingml/2006/main">
          <a:off x="4613275" y="1450975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-26.6%</a:t>
          </a:r>
        </a:p>
      </cdr:txBody>
    </cdr:sp>
  </cdr:relSizeAnchor>
  <cdr:relSizeAnchor xmlns:cdr="http://schemas.openxmlformats.org/drawingml/2006/chartDrawing">
    <cdr:from>
      <cdr:x>0.20234</cdr:x>
      <cdr:y>0.71296</cdr:y>
    </cdr:from>
    <cdr:to>
      <cdr:x>0.34269</cdr:x>
      <cdr:y>0.80671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1098531" y="1955789"/>
          <a:ext cx="76199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137.2</a:t>
          </a:r>
        </a:p>
      </cdr:txBody>
    </cdr:sp>
  </cdr:relSizeAnchor>
  <cdr:relSizeAnchor xmlns:cdr="http://schemas.openxmlformats.org/drawingml/2006/chartDrawing">
    <cdr:from>
      <cdr:x>0.13567</cdr:x>
      <cdr:y>0.48727</cdr:y>
    </cdr:from>
    <cdr:to>
      <cdr:x>0.27602</cdr:x>
      <cdr:y>0.58102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736600" y="1336675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549.9</a:t>
          </a:r>
        </a:p>
      </cdr:txBody>
    </cdr:sp>
  </cdr:relSizeAnchor>
  <cdr:relSizeAnchor xmlns:cdr="http://schemas.openxmlformats.org/drawingml/2006/chartDrawing">
    <cdr:from>
      <cdr:x>0.35497</cdr:x>
      <cdr:y>0.49769</cdr:y>
    </cdr:from>
    <cdr:to>
      <cdr:x>0.49532</cdr:x>
      <cdr:y>0.59144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1927225" y="1365250"/>
          <a:ext cx="762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549.9</a:t>
          </a:r>
        </a:p>
      </cdr:txBody>
    </cdr:sp>
  </cdr:relSizeAnchor>
  <cdr:relSizeAnchor xmlns:cdr="http://schemas.openxmlformats.org/drawingml/2006/chartDrawing">
    <cdr:from>
      <cdr:x>0.41989</cdr:x>
      <cdr:y>0.58449</cdr:y>
    </cdr:from>
    <cdr:to>
      <cdr:x>0.56024</cdr:x>
      <cdr:y>0.67824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2279671" y="1603370"/>
          <a:ext cx="76199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371.6</a:t>
          </a:r>
        </a:p>
      </cdr:txBody>
    </cdr:sp>
  </cdr:relSizeAnchor>
  <cdr:relSizeAnchor xmlns:cdr="http://schemas.openxmlformats.org/drawingml/2006/chartDrawing">
    <cdr:from>
      <cdr:x>0.64444</cdr:x>
      <cdr:y>0.72338</cdr:y>
    </cdr:from>
    <cdr:to>
      <cdr:x>0.78479</cdr:x>
      <cdr:y>0.81713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3498843" y="1984382"/>
          <a:ext cx="76199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93.9</a:t>
          </a:r>
        </a:p>
      </cdr:txBody>
    </cdr:sp>
  </cdr:relSizeAnchor>
  <cdr:relSizeAnchor xmlns:cdr="http://schemas.openxmlformats.org/drawingml/2006/chartDrawing">
    <cdr:from>
      <cdr:x>0.85263</cdr:x>
      <cdr:y>0.71991</cdr:y>
    </cdr:from>
    <cdr:to>
      <cdr:x>0.99298</cdr:x>
      <cdr:y>0.81366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4629155" y="1974860"/>
          <a:ext cx="76199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126.0</a:t>
          </a:r>
        </a:p>
      </cdr:txBody>
    </cdr:sp>
  </cdr:relSizeAnchor>
  <cdr:relSizeAnchor xmlns:cdr="http://schemas.openxmlformats.org/drawingml/2006/chartDrawing">
    <cdr:from>
      <cdr:x>0.57251</cdr:x>
      <cdr:y>0.6956</cdr:y>
    </cdr:from>
    <cdr:to>
      <cdr:x>0.71286</cdr:x>
      <cdr:y>0.78935</cdr:y>
    </cdr:to>
    <cdr:sp macro="" textlink="">
      <cdr:nvSpPr>
        <cdr:cNvPr id="25" name="TextBox 1"/>
        <cdr:cNvSpPr txBox="1"/>
      </cdr:nvSpPr>
      <cdr:spPr>
        <a:xfrm xmlns:a="http://schemas.openxmlformats.org/drawingml/2006/main">
          <a:off x="3108313" y="1908176"/>
          <a:ext cx="76199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171.7</a:t>
          </a:r>
        </a:p>
      </cdr:txBody>
    </cdr:sp>
  </cdr:relSizeAnchor>
  <cdr:relSizeAnchor xmlns:cdr="http://schemas.openxmlformats.org/drawingml/2006/chartDrawing">
    <cdr:from>
      <cdr:x>0.79357</cdr:x>
      <cdr:y>0.6956</cdr:y>
    </cdr:from>
    <cdr:to>
      <cdr:x>0.93392</cdr:x>
      <cdr:y>0.78935</cdr:y>
    </cdr:to>
    <cdr:sp macro="" textlink="">
      <cdr:nvSpPr>
        <cdr:cNvPr id="26" name="TextBox 1"/>
        <cdr:cNvSpPr txBox="1"/>
      </cdr:nvSpPr>
      <cdr:spPr>
        <a:xfrm xmlns:a="http://schemas.openxmlformats.org/drawingml/2006/main">
          <a:off x="4308473" y="1908170"/>
          <a:ext cx="76199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171.7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0.40474</cdr:x>
      <cdr:y>0.22522</cdr:y>
    </cdr:from>
    <cdr:to>
      <cdr:x>0.71546</cdr:x>
      <cdr:y>0.29043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57413" y="845206"/>
          <a:ext cx="1809801" cy="244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30 Min Setting as Reference</a:t>
          </a:r>
        </a:p>
      </cdr:txBody>
    </cdr:sp>
  </cdr:relSizeAnchor>
  <cdr:relSizeAnchor xmlns:cdr="http://schemas.openxmlformats.org/drawingml/2006/chartDrawing">
    <cdr:from>
      <cdr:x>0.69092</cdr:x>
      <cdr:y>0.29676</cdr:y>
    </cdr:from>
    <cdr:to>
      <cdr:x>0.69092</cdr:x>
      <cdr:y>0.4797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4024293" y="1113684"/>
          <a:ext cx="0" cy="68654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0.17226</cdr:x>
      <cdr:y>0.80067</cdr:y>
    </cdr:from>
    <cdr:to>
      <cdr:x>0.48297</cdr:x>
      <cdr:y>0.86589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003319" y="3004806"/>
          <a:ext cx="1809742" cy="244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15 Min Setting as Reference</a:t>
          </a:r>
        </a:p>
      </cdr:txBody>
    </cdr:sp>
  </cdr:relSizeAnchor>
  <cdr:relSizeAnchor xmlns:cdr="http://schemas.openxmlformats.org/drawingml/2006/chartDrawing">
    <cdr:from>
      <cdr:x>0.41837</cdr:x>
      <cdr:y>0.59506</cdr:y>
    </cdr:from>
    <cdr:to>
      <cdr:x>0.41837</cdr:x>
      <cdr:y>0.80793</cdr:y>
    </cdr:to>
    <cdr:cxnSp macro="">
      <cdr:nvCxnSpPr>
        <cdr:cNvPr id="6" name="Straight Arrow Connector 5"/>
        <cdr:cNvCxnSpPr/>
      </cdr:nvCxnSpPr>
      <cdr:spPr>
        <a:xfrm xmlns:a="http://schemas.openxmlformats.org/drawingml/2006/main" flipV="1">
          <a:off x="2436829" y="2233184"/>
          <a:ext cx="0" cy="79886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0.25675</cdr:x>
      <cdr:y>0.0125</cdr:y>
    </cdr:from>
    <cdr:to>
      <cdr:x>0.96648</cdr:x>
      <cdr:y>0.08496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495425" y="46896"/>
          <a:ext cx="4133850" cy="2719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Subjects with</a:t>
          </a:r>
          <a:r>
            <a:rPr lang="en-US" sz="1200" b="1" baseline="0"/>
            <a:t> No PM Enabled </a:t>
          </a:r>
          <a:r>
            <a:rPr lang="en-US" sz="1200" b="1"/>
            <a:t>"Wildtype" Simulation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161925</xdr:rowOff>
    </xdr:from>
    <xdr:to>
      <xdr:col>7</xdr:col>
      <xdr:colOff>423863</xdr:colOff>
      <xdr:row>41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447676</xdr:colOff>
      <xdr:row>31</xdr:row>
      <xdr:rowOff>114301</xdr:rowOff>
    </xdr:from>
    <xdr:to>
      <xdr:col>4</xdr:col>
      <xdr:colOff>457201</xdr:colOff>
      <xdr:row>36</xdr:row>
      <xdr:rowOff>9525</xdr:rowOff>
    </xdr:to>
    <xdr:cxnSp macro="">
      <xdr:nvCxnSpPr>
        <xdr:cNvPr id="3" name="Straight Connector 2"/>
        <xdr:cNvCxnSpPr/>
      </xdr:nvCxnSpPr>
      <xdr:spPr>
        <a:xfrm flipH="1" flipV="1">
          <a:off x="4019551" y="6019801"/>
          <a:ext cx="9525" cy="847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36</xdr:row>
      <xdr:rowOff>57150</xdr:rowOff>
    </xdr:from>
    <xdr:to>
      <xdr:col>6</xdr:col>
      <xdr:colOff>295275</xdr:colOff>
      <xdr:row>41</xdr:row>
      <xdr:rowOff>19050</xdr:rowOff>
    </xdr:to>
    <xdr:sp macro="" textlink="">
      <xdr:nvSpPr>
        <xdr:cNvPr id="4" name="TextBox 2"/>
        <xdr:cNvSpPr txBox="1"/>
      </xdr:nvSpPr>
      <xdr:spPr>
        <a:xfrm>
          <a:off x="3238500" y="6915150"/>
          <a:ext cx="1847850" cy="9144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(Max</a:t>
          </a:r>
          <a:r>
            <a:rPr lang="en-US" sz="1100" baseline="0"/>
            <a:t> Setting Value)</a:t>
          </a:r>
          <a:endParaRPr lang="en-US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0.40474</cdr:x>
      <cdr:y>0.22522</cdr:y>
    </cdr:from>
    <cdr:to>
      <cdr:x>0.71546</cdr:x>
      <cdr:y>0.29043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57413" y="845206"/>
          <a:ext cx="1809801" cy="244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30 Min Setting as Reference</a:t>
          </a:r>
        </a:p>
      </cdr:txBody>
    </cdr:sp>
  </cdr:relSizeAnchor>
  <cdr:relSizeAnchor xmlns:cdr="http://schemas.openxmlformats.org/drawingml/2006/chartDrawing">
    <cdr:from>
      <cdr:x>0.69092</cdr:x>
      <cdr:y>0.29676</cdr:y>
    </cdr:from>
    <cdr:to>
      <cdr:x>0.69092</cdr:x>
      <cdr:y>0.4797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4024293" y="1113684"/>
          <a:ext cx="0" cy="68654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0.17226</cdr:x>
      <cdr:y>0.80067</cdr:y>
    </cdr:from>
    <cdr:to>
      <cdr:x>0.48297</cdr:x>
      <cdr:y>0.86589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003319" y="3004806"/>
          <a:ext cx="1809742" cy="244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15 Min Setting as Reference</a:t>
          </a:r>
        </a:p>
      </cdr:txBody>
    </cdr:sp>
  </cdr:relSizeAnchor>
  <cdr:relSizeAnchor xmlns:cdr="http://schemas.openxmlformats.org/drawingml/2006/chartDrawing">
    <cdr:from>
      <cdr:x>0.41837</cdr:x>
      <cdr:y>0.59506</cdr:y>
    </cdr:from>
    <cdr:to>
      <cdr:x>0.41837</cdr:x>
      <cdr:y>0.80793</cdr:y>
    </cdr:to>
    <cdr:cxnSp macro="">
      <cdr:nvCxnSpPr>
        <cdr:cNvPr id="6" name="Straight Arrow Connector 5"/>
        <cdr:cNvCxnSpPr/>
      </cdr:nvCxnSpPr>
      <cdr:spPr>
        <a:xfrm xmlns:a="http://schemas.openxmlformats.org/drawingml/2006/main" flipV="1">
          <a:off x="2436829" y="2233184"/>
          <a:ext cx="0" cy="79886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0.25675</cdr:x>
      <cdr:y>0.0125</cdr:y>
    </cdr:from>
    <cdr:to>
      <cdr:x>0.96648</cdr:x>
      <cdr:y>0.08496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495425" y="46896"/>
          <a:ext cx="4133850" cy="2719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Subjects with</a:t>
          </a:r>
          <a:r>
            <a:rPr lang="en-US" sz="1200" b="1" baseline="0"/>
            <a:t> PM Enabled </a:t>
          </a:r>
          <a:r>
            <a:rPr lang="en-US" sz="1200" b="1"/>
            <a:t>"Wildtype" Simulation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161925</xdr:rowOff>
    </xdr:from>
    <xdr:to>
      <xdr:col>7</xdr:col>
      <xdr:colOff>423863</xdr:colOff>
      <xdr:row>41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42</xdr:row>
      <xdr:rowOff>95250</xdr:rowOff>
    </xdr:from>
    <xdr:to>
      <xdr:col>8</xdr:col>
      <xdr:colOff>71438</xdr:colOff>
      <xdr:row>62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0.16081</cdr:x>
      <cdr:y>0.62047</cdr:y>
    </cdr:from>
    <cdr:to>
      <cdr:x>0.47152</cdr:x>
      <cdr:y>0.68569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36625" y="2174875"/>
          <a:ext cx="18097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15 Min Setting as Reference</a:t>
          </a:r>
        </a:p>
      </cdr:txBody>
    </cdr:sp>
  </cdr:relSizeAnchor>
  <cdr:relSizeAnchor xmlns:cdr="http://schemas.openxmlformats.org/drawingml/2006/chartDrawing">
    <cdr:from>
      <cdr:x>0.31398</cdr:x>
      <cdr:y>0.00742</cdr:y>
    </cdr:from>
    <cdr:to>
      <cdr:x>0.78714</cdr:x>
      <cdr:y>0.07988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828801" y="27833"/>
          <a:ext cx="2755900" cy="2719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All Subjects "Wildtype" Simulation</a:t>
          </a:r>
        </a:p>
      </cdr:txBody>
    </cdr:sp>
  </cdr:relSizeAnchor>
  <cdr:relSizeAnchor xmlns:cdr="http://schemas.openxmlformats.org/drawingml/2006/chartDrawing">
    <cdr:from>
      <cdr:x>0.68928</cdr:x>
      <cdr:y>0.19476</cdr:y>
    </cdr:from>
    <cdr:to>
      <cdr:x>1</cdr:x>
      <cdr:y>0.25997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014737" y="730906"/>
          <a:ext cx="1809801" cy="244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30 Min Setting as Reference</a:t>
          </a:r>
        </a:p>
        <a:p xmlns:a="http://schemas.openxmlformats.org/drawingml/2006/main">
          <a:r>
            <a:rPr lang="en-US" sz="1100"/>
            <a:t>             (Max setting)</a:t>
          </a:r>
        </a:p>
      </cdr:txBody>
    </cdr:sp>
  </cdr:relSizeAnchor>
  <cdr:relSizeAnchor xmlns:cdr="http://schemas.openxmlformats.org/drawingml/2006/chartDrawing">
    <cdr:from>
      <cdr:x>0.69256</cdr:x>
      <cdr:y>0.23077</cdr:y>
    </cdr:from>
    <cdr:to>
      <cdr:x>0.69256</cdr:x>
      <cdr:y>0.29056</cdr:y>
    </cdr:to>
    <cdr:cxnSp macro="">
      <cdr:nvCxnSpPr>
        <cdr:cNvPr id="10" name="Straight Arrow Connector 3"/>
        <cdr:cNvCxnSpPr/>
      </cdr:nvCxnSpPr>
      <cdr:spPr>
        <a:xfrm xmlns:a="http://schemas.openxmlformats.org/drawingml/2006/main">
          <a:off x="4033818" y="866034"/>
          <a:ext cx="0" cy="22438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0.16081</cdr:x>
      <cdr:y>0.62047</cdr:y>
    </cdr:from>
    <cdr:to>
      <cdr:x>0.47152</cdr:x>
      <cdr:y>0.68569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936625" y="2174875"/>
          <a:ext cx="18097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15 Min Setting as Reference</a:t>
          </a:r>
        </a:p>
      </cdr:txBody>
    </cdr:sp>
  </cdr:relSizeAnchor>
  <cdr:relSizeAnchor xmlns:cdr="http://schemas.openxmlformats.org/drawingml/2006/chartDrawing">
    <cdr:from>
      <cdr:x>0.42164</cdr:x>
      <cdr:y>0.46816</cdr:y>
    </cdr:from>
    <cdr:to>
      <cdr:x>0.42164</cdr:x>
      <cdr:y>0.63198</cdr:y>
    </cdr:to>
    <cdr:cxnSp macro="">
      <cdr:nvCxnSpPr>
        <cdr:cNvPr id="12" name="Straight Arrow Connector 5"/>
        <cdr:cNvCxnSpPr/>
      </cdr:nvCxnSpPr>
      <cdr:spPr>
        <a:xfrm xmlns:a="http://schemas.openxmlformats.org/drawingml/2006/main" flipV="1">
          <a:off x="2455879" y="1756935"/>
          <a:ext cx="0" cy="61479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0.31398</cdr:x>
      <cdr:y>0.00742</cdr:y>
    </cdr:from>
    <cdr:to>
      <cdr:x>0.78714</cdr:x>
      <cdr:y>0.07988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828801" y="27833"/>
          <a:ext cx="2755900" cy="2719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All Subjects "Wildtype" Simulation</a:t>
          </a:r>
        </a:p>
      </cdr:txBody>
    </cdr:sp>
  </cdr:relSizeAnchor>
  <cdr:relSizeAnchor xmlns:cdr="http://schemas.openxmlformats.org/drawingml/2006/chartDrawing">
    <cdr:from>
      <cdr:x>0.69011</cdr:x>
      <cdr:y>0.33756</cdr:y>
    </cdr:from>
    <cdr:to>
      <cdr:x>0.69174</cdr:x>
      <cdr:y>0.56345</cdr:y>
    </cdr:to>
    <cdr:cxnSp macro="">
      <cdr:nvCxnSpPr>
        <cdr:cNvPr id="15" name="Straight Connector 14"/>
        <cdr:cNvCxnSpPr/>
      </cdr:nvCxnSpPr>
      <cdr:spPr>
        <a:xfrm xmlns:a="http://schemas.openxmlformats.org/drawingml/2006/main" flipH="1" flipV="1">
          <a:off x="4019550" y="1266826"/>
          <a:ext cx="9525" cy="84772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0.6852</cdr:x>
      <cdr:y>0.31472</cdr:y>
    </cdr:from>
    <cdr:to>
      <cdr:x>0.84219</cdr:x>
      <cdr:y>0.55838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3990975" y="1181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(Max</a:t>
          </a:r>
          <a:r>
            <a:rPr lang="en-US" sz="1100" baseline="0"/>
            <a:t> Setting Value)</a:t>
          </a:r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0.67921</cdr:x>
      <cdr:y>0.40981</cdr:y>
    </cdr:from>
    <cdr:to>
      <cdr:x>0.98992</cdr:x>
      <cdr:y>0.47503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956069" y="1537956"/>
          <a:ext cx="1809742" cy="244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Average</a:t>
          </a:r>
        </a:p>
      </cdr:txBody>
    </cdr:sp>
  </cdr:relSizeAnchor>
  <cdr:relSizeAnchor xmlns:cdr="http://schemas.openxmlformats.org/drawingml/2006/chartDrawing">
    <cdr:from>
      <cdr:x>0.68929</cdr:x>
      <cdr:y>0.25499</cdr:y>
    </cdr:from>
    <cdr:to>
      <cdr:x>1</cdr:x>
      <cdr:y>0.32021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4014796" y="956931"/>
          <a:ext cx="1809742" cy="244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+1 Std.</a:t>
          </a:r>
          <a:r>
            <a:rPr lang="en-US" sz="1100" baseline="0"/>
            <a:t> Dev.</a:t>
          </a:r>
          <a:endParaRPr lang="en-US" sz="1100"/>
        </a:p>
      </cdr:txBody>
    </cdr:sp>
  </cdr:relSizeAnchor>
  <cdr:relSizeAnchor xmlns:cdr="http://schemas.openxmlformats.org/drawingml/2006/chartDrawing">
    <cdr:from>
      <cdr:x>0.22404</cdr:x>
      <cdr:y>0.01503</cdr:y>
    </cdr:from>
    <cdr:to>
      <cdr:x>0.86836</cdr:x>
      <cdr:y>0.08749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304913" y="56421"/>
          <a:ext cx="3752862" cy="2719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All Subjects "Wildtype" Simulation (Runtime</a:t>
          </a:r>
          <a:r>
            <a:rPr lang="en-US" sz="1200" b="1" baseline="0"/>
            <a:t> </a:t>
          </a:r>
          <a:r>
            <a:rPr lang="en-US" sz="1200" b="1"/>
            <a:t>Savings)</a:t>
          </a:r>
        </a:p>
      </cdr:txBody>
    </cdr:sp>
  </cdr:relSizeAnchor>
  <cdr:relSizeAnchor xmlns:cdr="http://schemas.openxmlformats.org/drawingml/2006/chartDrawing">
    <cdr:from>
      <cdr:x>0.68929</cdr:x>
      <cdr:y>0.62521</cdr:y>
    </cdr:from>
    <cdr:to>
      <cdr:x>1</cdr:x>
      <cdr:y>0.69043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4014796" y="2346325"/>
          <a:ext cx="1809742" cy="244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-1 Std.</a:t>
          </a:r>
          <a:r>
            <a:rPr lang="en-US" sz="1100" baseline="0"/>
            <a:t> Dev.</a:t>
          </a:r>
          <a:endParaRPr lang="en-US" sz="1100"/>
        </a:p>
      </cdr:txBody>
    </cdr:sp>
  </cdr:relSizeAnchor>
  <cdr:relSizeAnchor xmlns:cdr="http://schemas.openxmlformats.org/drawingml/2006/chartDrawing">
    <cdr:from>
      <cdr:x>0.15372</cdr:x>
      <cdr:y>0.12437</cdr:y>
    </cdr:from>
    <cdr:to>
      <cdr:x>0.95666</cdr:x>
      <cdr:y>0.12437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895350" y="466725"/>
          <a:ext cx="4676775" cy="0"/>
        </a:xfrm>
        <a:prstGeom xmlns:a="http://schemas.openxmlformats.org/drawingml/2006/main" prst="line">
          <a:avLst/>
        </a:prstGeom>
        <a:ln xmlns:a="http://schemas.openxmlformats.org/drawingml/2006/main" w="34925">
          <a:solidFill>
            <a:schemeClr val="accent6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0.84873</cdr:x>
      <cdr:y>0.12775</cdr:y>
    </cdr:from>
    <cdr:to>
      <cdr:x>0.99509</cdr:x>
      <cdr:y>0.19297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943475" y="479425"/>
          <a:ext cx="852488" cy="244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Full Day</a:t>
          </a:r>
          <a:endParaRPr lang="en-US" sz="1100"/>
        </a:p>
      </cdr:txBody>
    </cdr:sp>
  </cdr:relSizeAnchor>
  <cdr:relSizeAnchor xmlns:cdr="http://schemas.openxmlformats.org/drawingml/2006/chartDrawing">
    <cdr:from>
      <cdr:x>0.66808</cdr:x>
      <cdr:y>0.21066</cdr:y>
    </cdr:from>
    <cdr:to>
      <cdr:x>0.67286</cdr:x>
      <cdr:y>0.87056</cdr:y>
    </cdr:to>
    <cdr:cxnSp macro="">
      <cdr:nvCxnSpPr>
        <cdr:cNvPr id="16" name="Straight Connector 15"/>
        <cdr:cNvCxnSpPr/>
      </cdr:nvCxnSpPr>
      <cdr:spPr>
        <a:xfrm xmlns:a="http://schemas.openxmlformats.org/drawingml/2006/main" flipH="1" flipV="1">
          <a:off x="3891267" y="790575"/>
          <a:ext cx="27826" cy="2476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0.44045</cdr:x>
      <cdr:y>0.77411</cdr:y>
    </cdr:from>
    <cdr:to>
      <cdr:x>0.59744</cdr:x>
      <cdr:y>0.90863</cdr:y>
    </cdr:to>
    <cdr:sp macro="" textlink="">
      <cdr:nvSpPr>
        <cdr:cNvPr id="17" name="TextBox 2"/>
        <cdr:cNvSpPr txBox="1"/>
      </cdr:nvSpPr>
      <cdr:spPr>
        <a:xfrm xmlns:a="http://schemas.openxmlformats.org/drawingml/2006/main">
          <a:off x="2565400" y="2905124"/>
          <a:ext cx="914400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(Max</a:t>
          </a:r>
          <a:r>
            <a:rPr lang="en-US" sz="1100" baseline="0"/>
            <a:t> Setting Value)</a:t>
          </a:r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5</xdr:row>
      <xdr:rowOff>114300</xdr:rowOff>
    </xdr:from>
    <xdr:to>
      <xdr:col>14</xdr:col>
      <xdr:colOff>52387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0.32317</cdr:x>
      <cdr:y>0.02409</cdr:y>
    </cdr:from>
    <cdr:to>
      <cdr:x>0.96853</cdr:x>
      <cdr:y>0.09064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0100" y="98425"/>
          <a:ext cx="4133850" cy="2719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All Subjects "Wildtype" Simulation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0"/>
  <sheetViews>
    <sheetView topLeftCell="A11" workbookViewId="0">
      <selection activeCell="H17" sqref="H17"/>
    </sheetView>
  </sheetViews>
  <sheetFormatPr defaultRowHeight="15" x14ac:dyDescent="0.25"/>
  <cols>
    <col min="3" max="3" width="26.140625" customWidth="1"/>
  </cols>
  <sheetData>
    <row r="3" spans="3:11" x14ac:dyDescent="0.25">
      <c r="C3" t="s">
        <v>2</v>
      </c>
      <c r="D3" t="s">
        <v>3</v>
      </c>
      <c r="E3" t="s">
        <v>5</v>
      </c>
      <c r="F3" t="s">
        <v>6</v>
      </c>
    </row>
    <row r="4" spans="3:11" x14ac:dyDescent="0.25">
      <c r="C4">
        <v>5</v>
      </c>
      <c r="D4">
        <v>996.34572239114698</v>
      </c>
      <c r="E4" s="1">
        <f>(D4-$D$6)/$D$6</f>
        <v>5.6776650564893873E-2</v>
      </c>
      <c r="F4" s="1">
        <f>(D4-$D$9)/$D$9</f>
        <v>0.11532938635284412</v>
      </c>
      <c r="I4" t="s">
        <v>2</v>
      </c>
      <c r="J4" t="s">
        <v>4</v>
      </c>
    </row>
    <row r="5" spans="3:11" x14ac:dyDescent="0.25">
      <c r="C5">
        <v>10</v>
      </c>
      <c r="D5">
        <v>965.97134877214501</v>
      </c>
      <c r="E5" s="1">
        <f t="shared" ref="E5:E16" si="0">(D5-$D$6)/$D$6</f>
        <v>2.4559993138934526E-2</v>
      </c>
      <c r="F5" s="1">
        <f t="shared" ref="F5:F16" si="1">(D5-$D$9)/$D$9</f>
        <v>8.1327703274373664E-2</v>
      </c>
      <c r="I5">
        <v>5</v>
      </c>
      <c r="J5" s="1">
        <v>5.6776650564893873E-2</v>
      </c>
      <c r="K5">
        <v>0.11532938635284412</v>
      </c>
    </row>
    <row r="6" spans="3:11" x14ac:dyDescent="0.25">
      <c r="C6">
        <v>15</v>
      </c>
      <c r="D6">
        <v>942.81579921221396</v>
      </c>
      <c r="E6" s="1">
        <f t="shared" si="0"/>
        <v>0</v>
      </c>
      <c r="F6" s="1">
        <f t="shared" si="1"/>
        <v>5.5406916642841426E-2</v>
      </c>
      <c r="I6">
        <v>10</v>
      </c>
      <c r="J6" s="1">
        <v>2.4559993138934526E-2</v>
      </c>
      <c r="K6">
        <v>8.1327703274373664E-2</v>
      </c>
    </row>
    <row r="7" spans="3:11" x14ac:dyDescent="0.25">
      <c r="C7">
        <v>20</v>
      </c>
      <c r="D7">
        <v>924.02345245053004</v>
      </c>
      <c r="E7" s="1">
        <f t="shared" si="0"/>
        <v>-1.9932150879722409E-2</v>
      </c>
      <c r="F7" s="1">
        <f t="shared" si="1"/>
        <v>3.4370386740813705E-2</v>
      </c>
      <c r="I7">
        <v>15</v>
      </c>
      <c r="J7" s="1">
        <v>0</v>
      </c>
      <c r="K7">
        <v>5.5406916642841426E-2</v>
      </c>
    </row>
    <row r="8" spans="3:11" x14ac:dyDescent="0.25">
      <c r="C8">
        <v>25</v>
      </c>
      <c r="D8">
        <v>907.77135848999001</v>
      </c>
      <c r="E8" s="1">
        <f t="shared" si="0"/>
        <v>-3.7169976098730996E-2</v>
      </c>
      <c r="F8" s="1">
        <f t="shared" si="1"/>
        <v>1.6177466776791639E-2</v>
      </c>
      <c r="I8">
        <v>20</v>
      </c>
      <c r="J8" s="1">
        <v>-1.9932150879722409E-2</v>
      </c>
      <c r="K8">
        <v>3.4370386740813705E-2</v>
      </c>
    </row>
    <row r="9" spans="3:11" x14ac:dyDescent="0.25">
      <c r="C9">
        <v>30</v>
      </c>
      <c r="D9">
        <v>893.31970858333</v>
      </c>
      <c r="E9" s="1">
        <f t="shared" si="0"/>
        <v>-5.2498155705750026E-2</v>
      </c>
      <c r="F9" s="1">
        <f t="shared" si="1"/>
        <v>0</v>
      </c>
      <c r="I9">
        <v>25</v>
      </c>
      <c r="J9" s="1">
        <v>-3.7169976098730996E-2</v>
      </c>
      <c r="K9">
        <v>1.6177466776791639E-2</v>
      </c>
    </row>
    <row r="10" spans="3:11" x14ac:dyDescent="0.25">
      <c r="C10">
        <v>35</v>
      </c>
      <c r="D10">
        <v>879.92182174836705</v>
      </c>
      <c r="E10" s="1">
        <f t="shared" si="0"/>
        <v>-6.6708658803128942E-2</v>
      </c>
      <c r="F10" s="1">
        <f t="shared" si="1"/>
        <v>-1.4997863257948232E-2</v>
      </c>
      <c r="I10">
        <v>30</v>
      </c>
      <c r="J10" s="1">
        <v>-5.2498155705750026E-2</v>
      </c>
      <c r="K10">
        <v>0</v>
      </c>
    </row>
    <row r="11" spans="3:11" x14ac:dyDescent="0.25">
      <c r="C11">
        <v>40</v>
      </c>
      <c r="D11">
        <v>867.20598105228305</v>
      </c>
      <c r="E11" s="1">
        <f t="shared" si="0"/>
        <v>-8.0195747910788096E-2</v>
      </c>
      <c r="F11" s="1">
        <f t="shared" si="1"/>
        <v>-2.9232230387550021E-2</v>
      </c>
      <c r="I11">
        <v>35</v>
      </c>
      <c r="J11" s="1">
        <v>-6.6708658803128942E-2</v>
      </c>
      <c r="K11">
        <v>-1.4997863257948232E-2</v>
      </c>
    </row>
    <row r="12" spans="3:11" x14ac:dyDescent="0.25">
      <c r="C12">
        <v>45</v>
      </c>
      <c r="D12">
        <v>855.23629032481801</v>
      </c>
      <c r="E12" s="1">
        <f t="shared" si="0"/>
        <v>-9.2891431136998895E-2</v>
      </c>
      <c r="F12" s="1">
        <f t="shared" si="1"/>
        <v>-4.2631342275999407E-2</v>
      </c>
      <c r="I12">
        <v>40</v>
      </c>
      <c r="J12" s="1">
        <v>-8.0195747910788096E-2</v>
      </c>
      <c r="K12">
        <v>-2.9232230387550021E-2</v>
      </c>
    </row>
    <row r="13" spans="3:11" x14ac:dyDescent="0.25">
      <c r="C13">
        <v>50</v>
      </c>
      <c r="D13">
        <v>843.80159643924503</v>
      </c>
      <c r="E13" s="1">
        <f t="shared" si="0"/>
        <v>-0.10501966858818229</v>
      </c>
      <c r="F13" s="1">
        <f t="shared" si="1"/>
        <v>-5.5431567968665114E-2</v>
      </c>
      <c r="I13">
        <v>45</v>
      </c>
      <c r="J13" s="1">
        <v>-9.2891431136998895E-2</v>
      </c>
      <c r="K13">
        <v>-4.2631342275999407E-2</v>
      </c>
    </row>
    <row r="14" spans="3:11" x14ac:dyDescent="0.25">
      <c r="C14">
        <v>55</v>
      </c>
      <c r="D14">
        <v>832.71107498322999</v>
      </c>
      <c r="E14" s="1">
        <f t="shared" si="0"/>
        <v>-0.11678285866760386</v>
      </c>
      <c r="F14" s="1">
        <f t="shared" si="1"/>
        <v>-6.7846520140271094E-2</v>
      </c>
      <c r="I14">
        <v>50</v>
      </c>
      <c r="J14" s="1">
        <v>-0.10501966858818229</v>
      </c>
      <c r="K14">
        <v>-5.5431567968665114E-2</v>
      </c>
    </row>
    <row r="15" spans="3:11" x14ac:dyDescent="0.25">
      <c r="C15">
        <v>60</v>
      </c>
      <c r="D15">
        <v>822.06260625280504</v>
      </c>
      <c r="E15" s="1">
        <f t="shared" si="0"/>
        <v>-0.12807718438777366</v>
      </c>
      <c r="F15" s="1">
        <f t="shared" si="1"/>
        <v>-7.9766629624155441E-2</v>
      </c>
      <c r="I15">
        <v>55</v>
      </c>
      <c r="J15" s="1">
        <v>-0.11678285866760386</v>
      </c>
      <c r="K15">
        <v>-6.7846520140271094E-2</v>
      </c>
    </row>
    <row r="16" spans="3:11" x14ac:dyDescent="0.25">
      <c r="C16">
        <v>120</v>
      </c>
      <c r="D16">
        <v>715.84850128250798</v>
      </c>
      <c r="E16" s="1">
        <f t="shared" si="0"/>
        <v>-0.24073344774170355</v>
      </c>
      <c r="F16" s="1">
        <f t="shared" si="1"/>
        <v>-0.19866482917103051</v>
      </c>
      <c r="I16">
        <v>60</v>
      </c>
      <c r="J16" s="1">
        <v>-0.12807718438777366</v>
      </c>
      <c r="K16">
        <v>-7.9766629624155441E-2</v>
      </c>
    </row>
    <row r="17" spans="9:11" x14ac:dyDescent="0.25">
      <c r="I17">
        <v>120</v>
      </c>
      <c r="J17" s="1">
        <v>-0.24073344774170355</v>
      </c>
      <c r="K17">
        <v>-0.19866482917103051</v>
      </c>
    </row>
    <row r="18" spans="9:11" x14ac:dyDescent="0.25">
      <c r="J18" s="1"/>
    </row>
    <row r="19" spans="9:11" x14ac:dyDescent="0.25">
      <c r="J19" s="1"/>
    </row>
    <row r="20" spans="9:11" x14ac:dyDescent="0.25">
      <c r="J20" s="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42"/>
  <sheetViews>
    <sheetView topLeftCell="A19" workbookViewId="0">
      <selection activeCell="K27" sqref="K27"/>
    </sheetView>
  </sheetViews>
  <sheetFormatPr defaultRowHeight="15" x14ac:dyDescent="0.25"/>
  <cols>
    <col min="3" max="3" width="26.140625" customWidth="1"/>
  </cols>
  <sheetData>
    <row r="3" spans="3:11" x14ac:dyDescent="0.25">
      <c r="C3" t="s">
        <v>2</v>
      </c>
      <c r="D3" t="s">
        <v>3</v>
      </c>
      <c r="E3" t="s">
        <v>5</v>
      </c>
      <c r="F3" t="s">
        <v>6</v>
      </c>
    </row>
    <row r="4" spans="3:11" x14ac:dyDescent="0.25">
      <c r="C4">
        <v>5</v>
      </c>
      <c r="D4">
        <v>165.52360317111001</v>
      </c>
      <c r="E4" s="1">
        <f>(D4-$D$6)/$D$6</f>
        <v>0.30958654992084927</v>
      </c>
      <c r="F4" s="1">
        <f>(D4-$D$9)/$D$9</f>
        <v>0.69572051717254957</v>
      </c>
      <c r="I4" t="s">
        <v>2</v>
      </c>
      <c r="J4" t="s">
        <v>4</v>
      </c>
    </row>
    <row r="5" spans="3:11" x14ac:dyDescent="0.25">
      <c r="C5">
        <v>10</v>
      </c>
      <c r="D5">
        <v>142.42002218961699</v>
      </c>
      <c r="E5" s="1">
        <f t="shared" ref="E5:E16" si="0">(D5-$D$6)/$D$6</f>
        <v>0.12679606971910357</v>
      </c>
      <c r="F5" s="1">
        <f t="shared" ref="F5:F16" si="1">(D5-$D$9)/$D$9</f>
        <v>0.45903393266184511</v>
      </c>
      <c r="I5">
        <v>5</v>
      </c>
      <c r="J5" s="1">
        <v>0.30958654992084927</v>
      </c>
      <c r="K5">
        <v>0.69572051717254957</v>
      </c>
    </row>
    <row r="6" spans="3:11" x14ac:dyDescent="0.25">
      <c r="C6">
        <v>15</v>
      </c>
      <c r="D6">
        <v>126.393786787986</v>
      </c>
      <c r="E6" s="1">
        <f t="shared" si="0"/>
        <v>0</v>
      </c>
      <c r="F6" s="1">
        <f t="shared" si="1"/>
        <v>0.29485181202803129</v>
      </c>
      <c r="I6">
        <v>10</v>
      </c>
      <c r="J6" s="1">
        <v>0.12679606971910357</v>
      </c>
      <c r="K6">
        <v>0.45903393266184511</v>
      </c>
    </row>
    <row r="7" spans="3:11" x14ac:dyDescent="0.25">
      <c r="C7">
        <v>20</v>
      </c>
      <c r="D7">
        <v>114.69113917276201</v>
      </c>
      <c r="E7" s="1">
        <f t="shared" si="0"/>
        <v>-9.2588788678783035E-2</v>
      </c>
      <c r="F7" s="1">
        <f t="shared" si="1"/>
        <v>0.1749630512338286</v>
      </c>
      <c r="I7">
        <v>15</v>
      </c>
      <c r="J7" s="1">
        <v>0</v>
      </c>
      <c r="K7">
        <v>0.29485181202803129</v>
      </c>
    </row>
    <row r="8" spans="3:11" x14ac:dyDescent="0.25">
      <c r="C8">
        <v>25</v>
      </c>
      <c r="D8">
        <v>105.276564052212</v>
      </c>
      <c r="E8" s="1">
        <f t="shared" si="0"/>
        <v>-0.16707484815844795</v>
      </c>
      <c r="F8" s="1">
        <f t="shared" si="1"/>
        <v>7.8514642145756763E-2</v>
      </c>
      <c r="I8">
        <v>20</v>
      </c>
      <c r="J8" s="1">
        <v>-9.2588788678783035E-2</v>
      </c>
      <c r="K8">
        <v>0.1749630512338286</v>
      </c>
    </row>
    <row r="9" spans="3:11" x14ac:dyDescent="0.25">
      <c r="C9">
        <v>30</v>
      </c>
      <c r="D9">
        <v>97.612549647688795</v>
      </c>
      <c r="E9" s="1">
        <f t="shared" si="0"/>
        <v>-0.22771085408316072</v>
      </c>
      <c r="F9" s="1">
        <f t="shared" si="1"/>
        <v>0</v>
      </c>
      <c r="I9">
        <v>25</v>
      </c>
      <c r="J9" s="1">
        <v>-0.16707484815844795</v>
      </c>
      <c r="K9">
        <v>7.8514642145756763E-2</v>
      </c>
    </row>
    <row r="10" spans="3:11" x14ac:dyDescent="0.25">
      <c r="C10">
        <v>35</v>
      </c>
      <c r="D10">
        <v>91.833269491791697</v>
      </c>
      <c r="E10" s="1">
        <f t="shared" si="0"/>
        <v>-0.27343525480541547</v>
      </c>
      <c r="F10" s="1">
        <f t="shared" si="1"/>
        <v>-5.9206323129107362E-2</v>
      </c>
      <c r="I10">
        <v>30</v>
      </c>
      <c r="J10" s="1">
        <v>-0.22771085408316072</v>
      </c>
      <c r="K10">
        <v>0</v>
      </c>
    </row>
    <row r="11" spans="3:11" x14ac:dyDescent="0.25">
      <c r="C11">
        <v>40</v>
      </c>
      <c r="D11">
        <v>87.107897698879199</v>
      </c>
      <c r="E11" s="1">
        <f t="shared" si="0"/>
        <v>-0.31082136303903357</v>
      </c>
      <c r="F11" s="1">
        <f t="shared" si="1"/>
        <v>-0.10761579312008389</v>
      </c>
      <c r="I11">
        <v>35</v>
      </c>
      <c r="J11" s="1">
        <v>-0.27343525480541547</v>
      </c>
      <c r="K11">
        <v>-5.9206323129107362E-2</v>
      </c>
    </row>
    <row r="12" spans="3:11" x14ac:dyDescent="0.25">
      <c r="C12">
        <v>45</v>
      </c>
      <c r="D12">
        <v>83.153817951679201</v>
      </c>
      <c r="E12" s="1">
        <f t="shared" si="0"/>
        <v>-0.34210517728088874</v>
      </c>
      <c r="F12" s="1">
        <f t="shared" si="1"/>
        <v>-0.14812369667829836</v>
      </c>
      <c r="I12">
        <v>40</v>
      </c>
      <c r="J12" s="1">
        <v>-0.31082136303903357</v>
      </c>
      <c r="K12">
        <v>-0.10761579312008389</v>
      </c>
    </row>
    <row r="13" spans="3:11" x14ac:dyDescent="0.25">
      <c r="C13">
        <v>50</v>
      </c>
      <c r="D13">
        <v>79.6339993625879</v>
      </c>
      <c r="E13" s="1">
        <f t="shared" si="0"/>
        <v>-0.3699532122083925</v>
      </c>
      <c r="F13" s="1">
        <f t="shared" si="1"/>
        <v>-0.18418277516559653</v>
      </c>
      <c r="I13">
        <v>45</v>
      </c>
      <c r="J13" s="1">
        <v>-0.34210517728088874</v>
      </c>
      <c r="K13">
        <v>-0.14812369667829836</v>
      </c>
    </row>
    <row r="14" spans="3:11" x14ac:dyDescent="0.25">
      <c r="C14">
        <v>55</v>
      </c>
      <c r="D14">
        <v>76.340094789862604</v>
      </c>
      <c r="E14" s="1">
        <f t="shared" si="0"/>
        <v>-0.39601386484356133</v>
      </c>
      <c r="F14" s="1">
        <f t="shared" si="1"/>
        <v>-0.217927458452878</v>
      </c>
      <c r="I14">
        <v>50</v>
      </c>
      <c r="J14" s="1">
        <v>-0.3699532122083925</v>
      </c>
      <c r="K14">
        <v>-0.18418277516559653</v>
      </c>
    </row>
    <row r="15" spans="3:11" x14ac:dyDescent="0.25">
      <c r="C15">
        <v>60</v>
      </c>
      <c r="D15">
        <v>73.310882087796898</v>
      </c>
      <c r="E15" s="1">
        <f t="shared" si="0"/>
        <v>-0.41998033328355622</v>
      </c>
      <c r="F15" s="1">
        <f t="shared" si="1"/>
        <v>-0.24896048354031797</v>
      </c>
      <c r="I15">
        <v>55</v>
      </c>
      <c r="J15" s="1">
        <v>-0.39601386484356133</v>
      </c>
      <c r="K15">
        <v>-0.217927458452878</v>
      </c>
    </row>
    <row r="16" spans="3:11" x14ac:dyDescent="0.25">
      <c r="C16">
        <v>120</v>
      </c>
      <c r="D16">
        <v>51.316307212691697</v>
      </c>
      <c r="E16" s="1">
        <f t="shared" si="0"/>
        <v>-0.59399659970018859</v>
      </c>
      <c r="F16" s="1">
        <f t="shared" si="1"/>
        <v>-0.47428576143224704</v>
      </c>
      <c r="I16">
        <v>60</v>
      </c>
      <c r="J16" s="1">
        <v>-0.41998033328355622</v>
      </c>
      <c r="K16">
        <v>-0.24896048354031797</v>
      </c>
    </row>
    <row r="17" spans="9:18" x14ac:dyDescent="0.25">
      <c r="I17">
        <v>120</v>
      </c>
      <c r="J17" s="1">
        <v>-0.59399659970018859</v>
      </c>
      <c r="K17">
        <v>-0.47428576143224704</v>
      </c>
    </row>
    <row r="18" spans="9:18" x14ac:dyDescent="0.25">
      <c r="J18" s="1"/>
    </row>
    <row r="19" spans="9:18" x14ac:dyDescent="0.25">
      <c r="J19" s="1"/>
    </row>
    <row r="20" spans="9:18" x14ac:dyDescent="0.25">
      <c r="J20" s="1"/>
    </row>
    <row r="22" spans="9:18" x14ac:dyDescent="0.25">
      <c r="P22" t="s">
        <v>11</v>
      </c>
      <c r="Q22">
        <v>108.27</v>
      </c>
    </row>
    <row r="23" spans="9:18" x14ac:dyDescent="0.25">
      <c r="J23" t="s">
        <v>14</v>
      </c>
      <c r="K23">
        <v>0.5</v>
      </c>
      <c r="P23" t="s">
        <v>12</v>
      </c>
      <c r="Q23">
        <v>9.0299999999999994</v>
      </c>
    </row>
    <row r="24" spans="9:18" x14ac:dyDescent="0.25">
      <c r="J24" t="s">
        <v>7</v>
      </c>
      <c r="K24">
        <v>50</v>
      </c>
      <c r="P24" t="s">
        <v>13</v>
      </c>
      <c r="Q24">
        <v>0.89690000000000003</v>
      </c>
    </row>
    <row r="25" spans="9:18" x14ac:dyDescent="0.25">
      <c r="J25" t="s">
        <v>8</v>
      </c>
      <c r="K25">
        <v>2.5</v>
      </c>
    </row>
    <row r="26" spans="9:18" x14ac:dyDescent="0.25">
      <c r="L26" t="s">
        <v>15</v>
      </c>
      <c r="N26" t="s">
        <v>9</v>
      </c>
      <c r="P26" t="s">
        <v>10</v>
      </c>
    </row>
    <row r="27" spans="9:18" x14ac:dyDescent="0.25">
      <c r="J27">
        <v>5</v>
      </c>
      <c r="K27">
        <v>165.52360317111001</v>
      </c>
      <c r="L27">
        <v>193.880275683599</v>
      </c>
      <c r="M27">
        <f>K27-L27</f>
        <v>-28.356672512488984</v>
      </c>
      <c r="N27">
        <f>((K27/60)*365*($K$24/1000)) - ((K27/60)*365*($K$25/1000))</f>
        <v>47.829424499652006</v>
      </c>
      <c r="O27">
        <f t="shared" ref="O27:O42" si="2">((L27/60)*365*($K$23/1000)) - ((L27/60)*365*($K$24/1000))</f>
        <v>-58.382198015223757</v>
      </c>
      <c r="P27">
        <f>$Q$22+$Q$23+$Q$24</f>
        <v>118.1969</v>
      </c>
      <c r="Q27">
        <f>N27/P27</f>
        <v>0.40465887429917374</v>
      </c>
      <c r="R27">
        <f>O27/P27</f>
        <v>-0.49394017960897246</v>
      </c>
    </row>
    <row r="28" spans="9:18" x14ac:dyDescent="0.25">
      <c r="J28">
        <v>10</v>
      </c>
      <c r="K28">
        <v>142.42002218961699</v>
      </c>
      <c r="L28">
        <v>185.460413385821</v>
      </c>
      <c r="M28">
        <f t="shared" ref="M28:M42" si="3">K28-L28</f>
        <v>-43.040391196204013</v>
      </c>
      <c r="N28">
        <f t="shared" ref="N28:N42" si="4">((K28/60)*365*($K$24/1000)) - ((K28/60)*365*($K$25/1000))</f>
        <v>41.153452245208079</v>
      </c>
      <c r="O28">
        <f t="shared" si="2"/>
        <v>-55.846766980805356</v>
      </c>
      <c r="P28">
        <f t="shared" ref="P28:P42" si="5">$Q$22+$Q$23+$Q$24</f>
        <v>118.1969</v>
      </c>
      <c r="Q28">
        <f t="shared" ref="Q28:Q42" si="6">N28/P28</f>
        <v>0.3481770862451391</v>
      </c>
      <c r="R28">
        <f t="shared" ref="R28:R42" si="7">O28/P28</f>
        <v>-0.47248926986076079</v>
      </c>
    </row>
    <row r="29" spans="9:18" x14ac:dyDescent="0.25">
      <c r="J29">
        <v>15</v>
      </c>
      <c r="K29">
        <v>126.393786787986</v>
      </c>
      <c r="L29">
        <v>179.359216236283</v>
      </c>
      <c r="M29">
        <f t="shared" si="3"/>
        <v>-52.965429448297002</v>
      </c>
      <c r="N29">
        <f t="shared" si="4"/>
        <v>36.522537973945127</v>
      </c>
      <c r="O29">
        <f t="shared" si="2"/>
        <v>-54.009543989150728</v>
      </c>
      <c r="P29">
        <f t="shared" si="5"/>
        <v>118.1969</v>
      </c>
      <c r="Q29">
        <f t="shared" si="6"/>
        <v>0.3089974269540498</v>
      </c>
      <c r="R29">
        <f t="shared" si="7"/>
        <v>-0.4569455204760085</v>
      </c>
    </row>
    <row r="30" spans="9:18" x14ac:dyDescent="0.25">
      <c r="J30">
        <v>20</v>
      </c>
      <c r="K30">
        <v>114.69113917276201</v>
      </c>
      <c r="L30">
        <v>174.74918038123201</v>
      </c>
      <c r="M30">
        <f t="shared" si="3"/>
        <v>-60.058041208470001</v>
      </c>
      <c r="N30">
        <f t="shared" si="4"/>
        <v>33.140960423462694</v>
      </c>
      <c r="O30">
        <f t="shared" si="2"/>
        <v>-52.621346942298494</v>
      </c>
      <c r="P30">
        <f t="shared" si="5"/>
        <v>118.1969</v>
      </c>
      <c r="Q30">
        <f t="shared" si="6"/>
        <v>0.28038772948751356</v>
      </c>
      <c r="R30">
        <f t="shared" si="7"/>
        <v>-0.44520073658698744</v>
      </c>
    </row>
    <row r="31" spans="9:18" x14ac:dyDescent="0.25">
      <c r="J31">
        <v>25</v>
      </c>
      <c r="K31">
        <v>105.276564052212</v>
      </c>
      <c r="L31">
        <v>170.963680184639</v>
      </c>
      <c r="M31">
        <f t="shared" si="3"/>
        <v>-65.687116132427008</v>
      </c>
      <c r="N31">
        <f t="shared" si="4"/>
        <v>30.420540487587097</v>
      </c>
      <c r="O31">
        <f t="shared" si="2"/>
        <v>-51.481438195599424</v>
      </c>
      <c r="P31">
        <f t="shared" si="5"/>
        <v>118.1969</v>
      </c>
      <c r="Q31">
        <f t="shared" si="6"/>
        <v>0.25737172876435083</v>
      </c>
      <c r="R31">
        <f t="shared" si="7"/>
        <v>-0.43555658562618327</v>
      </c>
    </row>
    <row r="32" spans="9:18" x14ac:dyDescent="0.25">
      <c r="J32">
        <v>30</v>
      </c>
      <c r="K32">
        <v>97.612549647688795</v>
      </c>
      <c r="L32">
        <v>167.95014208556401</v>
      </c>
      <c r="M32">
        <f t="shared" si="3"/>
        <v>-70.337592437875216</v>
      </c>
      <c r="N32">
        <f t="shared" si="4"/>
        <v>28.205959658613409</v>
      </c>
      <c r="O32">
        <f t="shared" si="2"/>
        <v>-50.573986535515466</v>
      </c>
      <c r="P32">
        <f t="shared" si="5"/>
        <v>118.1969</v>
      </c>
      <c r="Q32">
        <f t="shared" si="6"/>
        <v>0.23863535895284402</v>
      </c>
      <c r="R32">
        <f t="shared" si="7"/>
        <v>-0.4278791282640701</v>
      </c>
    </row>
    <row r="33" spans="10:18" x14ac:dyDescent="0.25">
      <c r="J33">
        <v>35</v>
      </c>
      <c r="K33">
        <v>91.833269491791697</v>
      </c>
      <c r="L33">
        <v>165.02541139625299</v>
      </c>
      <c r="M33">
        <f t="shared" si="3"/>
        <v>-73.192141904461295</v>
      </c>
      <c r="N33">
        <f t="shared" si="4"/>
        <v>26.535988496898977</v>
      </c>
      <c r="O33">
        <f t="shared" si="2"/>
        <v>-49.69327700669669</v>
      </c>
      <c r="P33">
        <f t="shared" si="5"/>
        <v>118.1969</v>
      </c>
      <c r="Q33">
        <f t="shared" si="6"/>
        <v>0.22450663678065141</v>
      </c>
      <c r="R33">
        <f t="shared" si="7"/>
        <v>-0.42042792160113074</v>
      </c>
    </row>
    <row r="34" spans="10:18" x14ac:dyDescent="0.25">
      <c r="J34">
        <v>40</v>
      </c>
      <c r="K34">
        <v>87.107897698879199</v>
      </c>
      <c r="L34">
        <v>162.27978716872801</v>
      </c>
      <c r="M34">
        <f t="shared" si="3"/>
        <v>-75.171889469848807</v>
      </c>
      <c r="N34">
        <f t="shared" si="4"/>
        <v>25.170552939238636</v>
      </c>
      <c r="O34">
        <f t="shared" si="2"/>
        <v>-48.866500911183223</v>
      </c>
      <c r="P34">
        <f t="shared" si="5"/>
        <v>118.1969</v>
      </c>
      <c r="Q34">
        <f t="shared" si="6"/>
        <v>0.2129544255326378</v>
      </c>
      <c r="R34">
        <f t="shared" si="7"/>
        <v>-0.41343301652736431</v>
      </c>
    </row>
    <row r="35" spans="10:18" x14ac:dyDescent="0.25">
      <c r="J35">
        <v>45</v>
      </c>
      <c r="K35">
        <v>83.153817951679201</v>
      </c>
      <c r="L35">
        <v>159.89752879422801</v>
      </c>
      <c r="M35">
        <f t="shared" si="3"/>
        <v>-76.743710842548808</v>
      </c>
      <c r="N35">
        <f t="shared" si="4"/>
        <v>24.027988645620638</v>
      </c>
      <c r="O35">
        <f t="shared" si="2"/>
        <v>-48.149143358161908</v>
      </c>
      <c r="P35">
        <f t="shared" si="5"/>
        <v>118.1969</v>
      </c>
      <c r="Q35">
        <f t="shared" si="6"/>
        <v>0.20328780742659611</v>
      </c>
      <c r="R35">
        <f t="shared" si="7"/>
        <v>-0.40736384252177432</v>
      </c>
    </row>
    <row r="36" spans="10:18" x14ac:dyDescent="0.25">
      <c r="J36">
        <v>50</v>
      </c>
      <c r="K36">
        <v>79.6339993625879</v>
      </c>
      <c r="L36">
        <v>157.73992691864501</v>
      </c>
      <c r="M36">
        <f t="shared" si="3"/>
        <v>-78.105927556057111</v>
      </c>
      <c r="N36">
        <f t="shared" si="4"/>
        <v>23.01090773248113</v>
      </c>
      <c r="O36">
        <f t="shared" si="2"/>
        <v>-47.499435493376986</v>
      </c>
      <c r="P36">
        <f t="shared" si="5"/>
        <v>118.1969</v>
      </c>
      <c r="Q36">
        <f t="shared" si="6"/>
        <v>0.19468283628827093</v>
      </c>
      <c r="R36">
        <f t="shared" si="7"/>
        <v>-0.40186701591477431</v>
      </c>
    </row>
    <row r="37" spans="10:18" x14ac:dyDescent="0.25">
      <c r="J37">
        <v>55</v>
      </c>
      <c r="K37">
        <v>76.340094789862604</v>
      </c>
      <c r="L37">
        <v>155.73137834904901</v>
      </c>
      <c r="M37">
        <f t="shared" si="3"/>
        <v>-79.391283559186405</v>
      </c>
      <c r="N37">
        <f t="shared" si="4"/>
        <v>22.059106556987381</v>
      </c>
      <c r="O37">
        <f t="shared" si="2"/>
        <v>-46.89461130535738</v>
      </c>
      <c r="P37">
        <f t="shared" si="5"/>
        <v>118.1969</v>
      </c>
      <c r="Q37">
        <f t="shared" si="6"/>
        <v>0.18663016167926047</v>
      </c>
      <c r="R37">
        <f t="shared" si="7"/>
        <v>-0.39674992580480012</v>
      </c>
    </row>
    <row r="38" spans="10:18" x14ac:dyDescent="0.25">
      <c r="J38">
        <v>60</v>
      </c>
      <c r="K38">
        <v>73.310882087796898</v>
      </c>
      <c r="L38">
        <v>153.87626071491499</v>
      </c>
      <c r="M38">
        <f t="shared" si="3"/>
        <v>-80.565378627118093</v>
      </c>
      <c r="N38">
        <f t="shared" si="4"/>
        <v>21.183790303286315</v>
      </c>
      <c r="O38">
        <f t="shared" si="2"/>
        <v>-46.335989007778778</v>
      </c>
      <c r="P38">
        <f t="shared" si="5"/>
        <v>118.1969</v>
      </c>
      <c r="Q38">
        <f t="shared" si="6"/>
        <v>0.17922458459812665</v>
      </c>
      <c r="R38">
        <f t="shared" si="7"/>
        <v>-0.39202372488431403</v>
      </c>
    </row>
    <row r="39" spans="10:18" x14ac:dyDescent="0.25">
      <c r="J39">
        <v>120</v>
      </c>
      <c r="K39">
        <v>51.316307212691697</v>
      </c>
      <c r="L39">
        <v>135.05047898338799</v>
      </c>
      <c r="M39">
        <f t="shared" si="3"/>
        <v>-83.734171770696292</v>
      </c>
      <c r="N39">
        <f t="shared" si="4"/>
        <v>14.828274605000704</v>
      </c>
      <c r="O39">
        <f t="shared" si="2"/>
        <v>-40.667075483872715</v>
      </c>
      <c r="P39">
        <f t="shared" si="5"/>
        <v>118.1969</v>
      </c>
      <c r="Q39">
        <f t="shared" si="6"/>
        <v>0.1254540060272368</v>
      </c>
      <c r="R39">
        <f t="shared" si="7"/>
        <v>-0.34406211570584944</v>
      </c>
    </row>
    <row r="40" spans="10:18" x14ac:dyDescent="0.25">
      <c r="J40">
        <v>180</v>
      </c>
      <c r="K40">
        <v>38.689701817929702</v>
      </c>
      <c r="L40">
        <v>118.555528574886</v>
      </c>
      <c r="M40">
        <f t="shared" si="3"/>
        <v>-79.865826756956295</v>
      </c>
      <c r="N40">
        <f t="shared" si="4"/>
        <v>11.179711754472605</v>
      </c>
      <c r="O40">
        <f t="shared" si="2"/>
        <v>-35.70003354211255</v>
      </c>
      <c r="P40">
        <f t="shared" si="5"/>
        <v>118.1969</v>
      </c>
      <c r="Q40">
        <f t="shared" si="6"/>
        <v>9.45854904356426E-2</v>
      </c>
      <c r="R40">
        <f t="shared" si="7"/>
        <v>-0.30203866211476399</v>
      </c>
    </row>
    <row r="41" spans="10:18" x14ac:dyDescent="0.25">
      <c r="J41">
        <v>240</v>
      </c>
      <c r="K41">
        <v>32.442856907844501</v>
      </c>
      <c r="L41">
        <v>101.798499602254</v>
      </c>
      <c r="M41">
        <f t="shared" si="3"/>
        <v>-69.355642694409497</v>
      </c>
      <c r="N41">
        <f t="shared" si="4"/>
        <v>9.3746338606625681</v>
      </c>
      <c r="O41">
        <f t="shared" si="2"/>
        <v>-30.654073192728738</v>
      </c>
      <c r="P41">
        <f t="shared" si="5"/>
        <v>118.1969</v>
      </c>
      <c r="Q41">
        <f t="shared" si="6"/>
        <v>7.9313703326081883E-2</v>
      </c>
      <c r="R41">
        <f t="shared" si="7"/>
        <v>-0.25934752258924504</v>
      </c>
    </row>
    <row r="42" spans="10:18" x14ac:dyDescent="0.25">
      <c r="J42">
        <v>300</v>
      </c>
      <c r="K42">
        <v>26.968718230724299</v>
      </c>
      <c r="L42">
        <v>85.543938138973402</v>
      </c>
      <c r="M42">
        <f t="shared" si="3"/>
        <v>-58.575219908249103</v>
      </c>
      <c r="N42">
        <f t="shared" si="4"/>
        <v>7.7928358720863757</v>
      </c>
      <c r="O42">
        <f t="shared" si="2"/>
        <v>-25.75941837209837</v>
      </c>
      <c r="P42">
        <f t="shared" si="5"/>
        <v>118.1969</v>
      </c>
      <c r="Q42">
        <f t="shared" si="6"/>
        <v>6.5930966650448328E-2</v>
      </c>
      <c r="R42">
        <f t="shared" si="7"/>
        <v>-0.21793649725245223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D30" workbookViewId="0">
      <selection activeCell="M41" sqref="M41:N56"/>
    </sheetView>
  </sheetViews>
  <sheetFormatPr defaultRowHeight="15" x14ac:dyDescent="0.25"/>
  <sheetData>
    <row r="1" spans="1:16" x14ac:dyDescent="0.25">
      <c r="A1">
        <v>0</v>
      </c>
      <c r="B1" t="s">
        <v>0</v>
      </c>
      <c r="C1" t="s">
        <v>1</v>
      </c>
      <c r="D1">
        <v>20</v>
      </c>
      <c r="E1">
        <v>5</v>
      </c>
      <c r="F1">
        <v>0.79229289837505501</v>
      </c>
      <c r="G1">
        <v>0.17472210600947199</v>
      </c>
      <c r="H1">
        <v>0.64056464867747298</v>
      </c>
      <c r="I1">
        <v>0.32389669228171403</v>
      </c>
      <c r="J1">
        <v>880.75307971705502</v>
      </c>
      <c r="K1">
        <v>463.64984683123299</v>
      </c>
      <c r="L1">
        <v>0.293584358759993</v>
      </c>
      <c r="M1">
        <v>0.154549948409784</v>
      </c>
      <c r="N1">
        <v>107.158290767669</v>
      </c>
      <c r="O1">
        <v>56.410730915180302</v>
      </c>
      <c r="P1">
        <v>115</v>
      </c>
    </row>
    <row r="2" spans="1:16" x14ac:dyDescent="0.25">
      <c r="A2">
        <v>0</v>
      </c>
      <c r="B2" t="s">
        <v>0</v>
      </c>
      <c r="C2" t="s">
        <v>1</v>
      </c>
      <c r="D2">
        <v>20</v>
      </c>
      <c r="E2">
        <v>10</v>
      </c>
      <c r="F2">
        <v>0.79229289837505501</v>
      </c>
      <c r="G2">
        <v>0.17472210600947199</v>
      </c>
      <c r="H2">
        <v>0.64056464867747298</v>
      </c>
      <c r="I2">
        <v>0.32389669228171403</v>
      </c>
      <c r="J2">
        <v>851.39029463892302</v>
      </c>
      <c r="K2">
        <v>460.44554071671899</v>
      </c>
      <c r="L2">
        <v>0.283796764248678</v>
      </c>
      <c r="M2">
        <v>0.15348184666745401</v>
      </c>
      <c r="N2">
        <v>103.585819339493</v>
      </c>
      <c r="O2">
        <v>56.020874378613001</v>
      </c>
      <c r="P2">
        <v>115</v>
      </c>
    </row>
    <row r="3" spans="1:16" x14ac:dyDescent="0.25">
      <c r="A3">
        <v>0</v>
      </c>
      <c r="B3" t="s">
        <v>0</v>
      </c>
      <c r="C3" t="s">
        <v>1</v>
      </c>
      <c r="D3">
        <v>20</v>
      </c>
      <c r="E3">
        <v>15</v>
      </c>
      <c r="F3">
        <v>0.79229289837505501</v>
      </c>
      <c r="G3">
        <v>0.17472210600947199</v>
      </c>
      <c r="H3">
        <v>0.64056464867747298</v>
      </c>
      <c r="I3">
        <v>0.32389669228171403</v>
      </c>
      <c r="J3">
        <v>829.22664965753904</v>
      </c>
      <c r="K3">
        <v>456.90867729801602</v>
      </c>
      <c r="L3">
        <v>0.27640888307790201</v>
      </c>
      <c r="M3">
        <v>0.15230289142079501</v>
      </c>
      <c r="N3">
        <v>100.889242853159</v>
      </c>
      <c r="O3">
        <v>55.590556013173803</v>
      </c>
      <c r="P3">
        <v>115</v>
      </c>
    </row>
    <row r="4" spans="1:16" x14ac:dyDescent="0.25">
      <c r="A4">
        <v>0</v>
      </c>
      <c r="B4" t="s">
        <v>0</v>
      </c>
      <c r="C4" t="s">
        <v>1</v>
      </c>
      <c r="D4">
        <v>20</v>
      </c>
      <c r="E4">
        <v>20</v>
      </c>
      <c r="F4">
        <v>0.79229289837505501</v>
      </c>
      <c r="G4">
        <v>0.17472210600947199</v>
      </c>
      <c r="H4">
        <v>0.64056464867747298</v>
      </c>
      <c r="I4">
        <v>0.32389669228171403</v>
      </c>
      <c r="J4">
        <v>811.42069582058002</v>
      </c>
      <c r="K4">
        <v>453.27555050031401</v>
      </c>
      <c r="L4">
        <v>0.270473565947284</v>
      </c>
      <c r="M4">
        <v>0.15109185036119099</v>
      </c>
      <c r="N4">
        <v>98.722852048326402</v>
      </c>
      <c r="O4">
        <v>55.148525801187297</v>
      </c>
      <c r="P4">
        <v>115</v>
      </c>
    </row>
    <row r="5" spans="1:16" x14ac:dyDescent="0.25">
      <c r="A5">
        <v>0</v>
      </c>
      <c r="B5" t="s">
        <v>0</v>
      </c>
      <c r="C5" t="s">
        <v>1</v>
      </c>
      <c r="D5">
        <v>20</v>
      </c>
      <c r="E5">
        <v>25</v>
      </c>
      <c r="F5">
        <v>0.79229289837505501</v>
      </c>
      <c r="G5">
        <v>0.17472210600947199</v>
      </c>
      <c r="H5">
        <v>0.64056464867747298</v>
      </c>
      <c r="I5">
        <v>0.32389669228171403</v>
      </c>
      <c r="J5">
        <v>796.11990882908196</v>
      </c>
      <c r="K5">
        <v>449.636592461362</v>
      </c>
      <c r="L5">
        <v>0.265373301531587</v>
      </c>
      <c r="M5">
        <v>0.149878862060984</v>
      </c>
      <c r="N5">
        <v>96.861255660393894</v>
      </c>
      <c r="O5">
        <v>54.705785239427897</v>
      </c>
      <c r="P5">
        <v>115</v>
      </c>
    </row>
    <row r="6" spans="1:16" x14ac:dyDescent="0.25">
      <c r="A6">
        <v>0</v>
      </c>
      <c r="B6" t="s">
        <v>0</v>
      </c>
      <c r="C6" t="s">
        <v>1</v>
      </c>
      <c r="D6">
        <v>20</v>
      </c>
      <c r="E6">
        <v>30</v>
      </c>
      <c r="F6">
        <v>0.79229289837505501</v>
      </c>
      <c r="G6">
        <v>0.17472210600947199</v>
      </c>
      <c r="H6">
        <v>0.64056464867747298</v>
      </c>
      <c r="I6">
        <v>0.32389669228171403</v>
      </c>
      <c r="J6">
        <v>782.61262560097998</v>
      </c>
      <c r="K6">
        <v>446.05331358914299</v>
      </c>
      <c r="L6">
        <v>0.260870875035281</v>
      </c>
      <c r="M6">
        <v>0.148684438259365</v>
      </c>
      <c r="N6">
        <v>95.217869080408704</v>
      </c>
      <c r="O6">
        <v>54.269819701212299</v>
      </c>
      <c r="P6">
        <v>115</v>
      </c>
    </row>
    <row r="7" spans="1:16" x14ac:dyDescent="0.25">
      <c r="A7">
        <v>0</v>
      </c>
      <c r="B7" t="s">
        <v>0</v>
      </c>
      <c r="C7" t="s">
        <v>1</v>
      </c>
      <c r="D7">
        <v>20</v>
      </c>
      <c r="E7">
        <v>35</v>
      </c>
      <c r="F7">
        <v>0.79229289837505501</v>
      </c>
      <c r="G7">
        <v>0.17472210600947199</v>
      </c>
      <c r="H7">
        <v>0.64056464867747298</v>
      </c>
      <c r="I7">
        <v>0.32389669228171403</v>
      </c>
      <c r="J7">
        <v>770.27471882571297</v>
      </c>
      <c r="K7">
        <v>442.36500569866803</v>
      </c>
      <c r="L7">
        <v>0.25675824051178697</v>
      </c>
      <c r="M7">
        <v>0.14745500249865701</v>
      </c>
      <c r="N7">
        <v>93.716757862367004</v>
      </c>
      <c r="O7">
        <v>53.821075891986297</v>
      </c>
      <c r="P7">
        <v>115</v>
      </c>
    </row>
    <row r="8" spans="1:16" x14ac:dyDescent="0.25">
      <c r="A8">
        <v>0</v>
      </c>
      <c r="B8" t="s">
        <v>0</v>
      </c>
      <c r="C8" t="s">
        <v>1</v>
      </c>
      <c r="D8">
        <v>20</v>
      </c>
      <c r="E8">
        <v>40</v>
      </c>
      <c r="F8">
        <v>0.79229289837505501</v>
      </c>
      <c r="G8">
        <v>0.17472210600947199</v>
      </c>
      <c r="H8">
        <v>0.64056464867747298</v>
      </c>
      <c r="I8">
        <v>0.32389669228171403</v>
      </c>
      <c r="J8">
        <v>758.67059554224397</v>
      </c>
      <c r="K8">
        <v>438.61902557703797</v>
      </c>
      <c r="L8">
        <v>0.25289019921328798</v>
      </c>
      <c r="M8">
        <v>0.14620634214990799</v>
      </c>
      <c r="N8">
        <v>92.304922290470202</v>
      </c>
      <c r="O8">
        <v>53.365314663980598</v>
      </c>
      <c r="P8">
        <v>115</v>
      </c>
    </row>
    <row r="9" spans="1:16" x14ac:dyDescent="0.25">
      <c r="A9">
        <v>0</v>
      </c>
      <c r="B9" t="s">
        <v>0</v>
      </c>
      <c r="C9" t="s">
        <v>1</v>
      </c>
      <c r="D9">
        <v>20</v>
      </c>
      <c r="E9">
        <v>45</v>
      </c>
      <c r="F9">
        <v>0.79229289837505501</v>
      </c>
      <c r="G9">
        <v>0.17472210600947199</v>
      </c>
      <c r="H9">
        <v>0.64056464867747298</v>
      </c>
      <c r="I9">
        <v>0.32389669228171403</v>
      </c>
      <c r="J9">
        <v>747.81612025551101</v>
      </c>
      <c r="K9">
        <v>434.93456974403603</v>
      </c>
      <c r="L9">
        <v>0.24927203842620901</v>
      </c>
      <c r="M9">
        <v>0.14497818890449299</v>
      </c>
      <c r="N9">
        <v>90.9842940470446</v>
      </c>
      <c r="O9">
        <v>52.917038789138999</v>
      </c>
      <c r="P9">
        <v>115</v>
      </c>
    </row>
    <row r="10" spans="1:16" x14ac:dyDescent="0.25">
      <c r="A10">
        <v>0</v>
      </c>
      <c r="B10" t="s">
        <v>0</v>
      </c>
      <c r="C10" t="s">
        <v>1</v>
      </c>
      <c r="D10">
        <v>20</v>
      </c>
      <c r="E10">
        <v>50</v>
      </c>
      <c r="F10">
        <v>0.79229289837505501</v>
      </c>
      <c r="G10">
        <v>0.17472210600947199</v>
      </c>
      <c r="H10">
        <v>0.64056464867747298</v>
      </c>
      <c r="I10">
        <v>0.32389669228171403</v>
      </c>
      <c r="J10">
        <v>737.48262641118902</v>
      </c>
      <c r="K10">
        <v>431.29936514125501</v>
      </c>
      <c r="L10">
        <v>0.24582754478045801</v>
      </c>
      <c r="M10">
        <v>0.143766456590006</v>
      </c>
      <c r="N10">
        <v>89.727053054001004</v>
      </c>
      <c r="O10">
        <v>52.4747561954593</v>
      </c>
      <c r="P10">
        <v>115</v>
      </c>
    </row>
    <row r="11" spans="1:16" x14ac:dyDescent="0.25">
      <c r="A11">
        <v>0</v>
      </c>
      <c r="B11" t="s">
        <v>0</v>
      </c>
      <c r="C11" t="s">
        <v>1</v>
      </c>
      <c r="D11">
        <v>20</v>
      </c>
      <c r="E11">
        <v>55</v>
      </c>
      <c r="F11">
        <v>0.79229289837505501</v>
      </c>
      <c r="G11">
        <v>0.17472210600947199</v>
      </c>
      <c r="H11">
        <v>0.64056464867747298</v>
      </c>
      <c r="I11">
        <v>0.32389669228171403</v>
      </c>
      <c r="J11">
        <v>727.47685165197902</v>
      </c>
      <c r="K11">
        <v>427.73298520057199</v>
      </c>
      <c r="L11">
        <v>0.242492283865019</v>
      </c>
      <c r="M11">
        <v>0.142577661317699</v>
      </c>
      <c r="N11">
        <v>88.509683785619899</v>
      </c>
      <c r="O11">
        <v>52.040846588812698</v>
      </c>
      <c r="P11">
        <v>115</v>
      </c>
    </row>
    <row r="12" spans="1:16" x14ac:dyDescent="0.25">
      <c r="A12">
        <v>0</v>
      </c>
      <c r="B12" t="s">
        <v>0</v>
      </c>
      <c r="C12" t="s">
        <v>1</v>
      </c>
      <c r="D12">
        <v>20</v>
      </c>
      <c r="E12">
        <v>60</v>
      </c>
      <c r="F12">
        <v>0.79229289837505501</v>
      </c>
      <c r="G12">
        <v>0.17472210600947199</v>
      </c>
      <c r="H12">
        <v>0.64056464867747298</v>
      </c>
      <c r="I12">
        <v>0.32389669228171403</v>
      </c>
      <c r="J12">
        <v>717.88845332549897</v>
      </c>
      <c r="K12">
        <v>424.23499561551199</v>
      </c>
      <c r="L12">
        <v>0.239296151779885</v>
      </c>
      <c r="M12">
        <v>0.14141166557391799</v>
      </c>
      <c r="N12">
        <v>87.343094888329503</v>
      </c>
      <c r="O12">
        <v>51.615257629592101</v>
      </c>
      <c r="P12">
        <v>115</v>
      </c>
    </row>
    <row r="13" spans="1:16" x14ac:dyDescent="0.25">
      <c r="A13">
        <v>0</v>
      </c>
      <c r="B13" t="s">
        <v>0</v>
      </c>
      <c r="C13" t="s">
        <v>1</v>
      </c>
      <c r="D13">
        <v>20</v>
      </c>
      <c r="E13">
        <v>120</v>
      </c>
      <c r="F13">
        <v>0.79229289837505501</v>
      </c>
      <c r="G13">
        <v>0.17472210600947199</v>
      </c>
      <c r="H13">
        <v>0.64056464867747298</v>
      </c>
      <c r="I13">
        <v>0.32389669228171403</v>
      </c>
      <c r="J13">
        <v>623.39184819453396</v>
      </c>
      <c r="K13">
        <v>384.15393319178901</v>
      </c>
      <c r="L13">
        <v>0.20779728176728299</v>
      </c>
      <c r="M13">
        <v>0.12805131060345901</v>
      </c>
      <c r="N13">
        <v>75.846008008127299</v>
      </c>
      <c r="O13">
        <v>46.738728317562703</v>
      </c>
      <c r="P13">
        <v>115</v>
      </c>
    </row>
    <row r="14" spans="1:16" x14ac:dyDescent="0.25">
      <c r="A14">
        <v>0</v>
      </c>
      <c r="B14" t="s">
        <v>0</v>
      </c>
      <c r="C14" t="s">
        <v>1</v>
      </c>
      <c r="D14">
        <v>20</v>
      </c>
      <c r="E14">
        <v>180</v>
      </c>
      <c r="F14">
        <v>0.79229289837505501</v>
      </c>
      <c r="G14">
        <v>0.17472210600947199</v>
      </c>
      <c r="H14">
        <v>0.64056464867747298</v>
      </c>
      <c r="I14">
        <v>0.32389669228171403</v>
      </c>
      <c r="J14">
        <v>546.40584331491698</v>
      </c>
      <c r="K14">
        <v>346.07332849387802</v>
      </c>
      <c r="L14">
        <v>0.182135280888051</v>
      </c>
      <c r="M14">
        <v>0.11535777589500799</v>
      </c>
      <c r="N14">
        <v>66.479377227308902</v>
      </c>
      <c r="O14">
        <v>42.105588172449302</v>
      </c>
      <c r="P14">
        <v>115</v>
      </c>
    </row>
    <row r="15" spans="1:16" x14ac:dyDescent="0.25">
      <c r="A15">
        <v>0</v>
      </c>
      <c r="B15" t="s">
        <v>0</v>
      </c>
      <c r="C15" t="s">
        <v>1</v>
      </c>
      <c r="D15">
        <v>20</v>
      </c>
      <c r="E15">
        <v>240</v>
      </c>
      <c r="F15">
        <v>0.79229289837505501</v>
      </c>
      <c r="G15">
        <v>0.17472210600947199</v>
      </c>
      <c r="H15">
        <v>0.64056464867747298</v>
      </c>
      <c r="I15">
        <v>0.32389669228171403</v>
      </c>
      <c r="J15">
        <v>477.94571169148298</v>
      </c>
      <c r="K15">
        <v>309.275104942322</v>
      </c>
      <c r="L15">
        <v>0.15931523695142599</v>
      </c>
      <c r="M15">
        <v>0.103091701145922</v>
      </c>
      <c r="N15">
        <v>58.1500614000403</v>
      </c>
      <c r="O15">
        <v>37.628470978257297</v>
      </c>
      <c r="P15">
        <v>115</v>
      </c>
    </row>
    <row r="16" spans="1:16" x14ac:dyDescent="0.25">
      <c r="A16">
        <v>0</v>
      </c>
      <c r="B16" t="s">
        <v>0</v>
      </c>
      <c r="C16" t="s">
        <v>1</v>
      </c>
      <c r="D16">
        <v>20</v>
      </c>
      <c r="E16">
        <v>300</v>
      </c>
      <c r="F16">
        <v>0.79229289837505501</v>
      </c>
      <c r="G16">
        <v>0.17472210600947199</v>
      </c>
      <c r="H16">
        <v>0.64056464867747298</v>
      </c>
      <c r="I16">
        <v>0.32389669228171403</v>
      </c>
      <c r="J16">
        <v>414.17218795859202</v>
      </c>
      <c r="K16">
        <v>274.52722202429197</v>
      </c>
      <c r="L16">
        <v>0.13805739553847701</v>
      </c>
      <c r="M16">
        <v>9.1509074005052801E-2</v>
      </c>
      <c r="N16">
        <v>50.390949509454799</v>
      </c>
      <c r="O16">
        <v>33.4008120219303</v>
      </c>
      <c r="P16">
        <v>115</v>
      </c>
    </row>
    <row r="17" spans="1:19" x14ac:dyDescent="0.25">
      <c r="A17">
        <v>0</v>
      </c>
      <c r="B17" t="s">
        <v>0</v>
      </c>
      <c r="C17">
        <v>5</v>
      </c>
      <c r="D17">
        <v>20</v>
      </c>
      <c r="E17">
        <v>5</v>
      </c>
      <c r="F17">
        <v>0.79229289837505501</v>
      </c>
      <c r="G17">
        <v>0.17472210600947199</v>
      </c>
      <c r="H17">
        <v>0.64056464867747298</v>
      </c>
      <c r="I17">
        <v>0.32389669228171403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115</v>
      </c>
    </row>
    <row r="18" spans="1:19" x14ac:dyDescent="0.25">
      <c r="A18">
        <v>0</v>
      </c>
      <c r="B18" t="s">
        <v>0</v>
      </c>
      <c r="C18">
        <v>5</v>
      </c>
      <c r="D18">
        <v>20</v>
      </c>
      <c r="E18">
        <v>10</v>
      </c>
      <c r="F18">
        <v>0.79229289837505501</v>
      </c>
      <c r="G18">
        <v>0.17472210600947199</v>
      </c>
      <c r="H18">
        <v>0.64056464867747298</v>
      </c>
      <c r="I18">
        <v>0.32389669228171403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115</v>
      </c>
    </row>
    <row r="21" spans="1:19" x14ac:dyDescent="0.25">
      <c r="D21">
        <v>0</v>
      </c>
      <c r="E21" t="s">
        <v>0</v>
      </c>
      <c r="F21" t="s">
        <v>1</v>
      </c>
      <c r="G21">
        <v>20</v>
      </c>
      <c r="H21">
        <v>5</v>
      </c>
      <c r="I21">
        <v>0.79229289837505501</v>
      </c>
      <c r="J21">
        <v>0.17472210600947199</v>
      </c>
      <c r="K21">
        <v>0.64056464867747298</v>
      </c>
      <c r="L21">
        <v>0.32389669228171403</v>
      </c>
      <c r="M21">
        <v>880.75307971705502</v>
      </c>
      <c r="N21">
        <v>463.64984683123299</v>
      </c>
      <c r="O21">
        <v>0.293584358759993</v>
      </c>
      <c r="P21">
        <v>0.154549948409784</v>
      </c>
      <c r="Q21">
        <v>107.158290767669</v>
      </c>
      <c r="R21">
        <v>56.410730915180302</v>
      </c>
      <c r="S21">
        <v>115</v>
      </c>
    </row>
    <row r="22" spans="1:19" x14ac:dyDescent="0.25">
      <c r="D22">
        <v>0</v>
      </c>
      <c r="E22" t="s">
        <v>0</v>
      </c>
      <c r="F22" t="s">
        <v>1</v>
      </c>
      <c r="G22">
        <v>20</v>
      </c>
      <c r="H22">
        <v>10</v>
      </c>
      <c r="I22">
        <v>0.79229289837505501</v>
      </c>
      <c r="J22">
        <v>0.17472210600947199</v>
      </c>
      <c r="K22">
        <v>0.64056464867747298</v>
      </c>
      <c r="L22">
        <v>0.32389669228171403</v>
      </c>
      <c r="M22">
        <v>851.39029463892302</v>
      </c>
      <c r="N22">
        <v>460.44554071671899</v>
      </c>
      <c r="O22">
        <v>0.283796764248678</v>
      </c>
      <c r="P22">
        <v>0.15348184666745401</v>
      </c>
      <c r="Q22">
        <v>103.585819339493</v>
      </c>
      <c r="R22">
        <v>56.020874378613001</v>
      </c>
      <c r="S22">
        <v>115</v>
      </c>
    </row>
    <row r="23" spans="1:19" x14ac:dyDescent="0.25">
      <c r="D23">
        <v>0</v>
      </c>
      <c r="E23" t="s">
        <v>0</v>
      </c>
      <c r="F23" t="s">
        <v>1</v>
      </c>
      <c r="G23">
        <v>20</v>
      </c>
      <c r="H23">
        <v>15</v>
      </c>
      <c r="I23">
        <v>0.79229289837505501</v>
      </c>
      <c r="J23">
        <v>0.17472210600947199</v>
      </c>
      <c r="K23">
        <v>0.64056464867747298</v>
      </c>
      <c r="L23">
        <v>0.32389669228171403</v>
      </c>
      <c r="M23">
        <v>829.22664965753904</v>
      </c>
      <c r="N23">
        <v>456.90867729801602</v>
      </c>
      <c r="O23">
        <v>0.27640888307790201</v>
      </c>
      <c r="P23">
        <v>0.15230289142079501</v>
      </c>
      <c r="Q23">
        <v>100.889242853159</v>
      </c>
      <c r="R23">
        <v>55.590556013173803</v>
      </c>
      <c r="S23">
        <v>115</v>
      </c>
    </row>
    <row r="24" spans="1:19" x14ac:dyDescent="0.25">
      <c r="D24">
        <v>0</v>
      </c>
      <c r="E24" t="s">
        <v>0</v>
      </c>
      <c r="F24" t="s">
        <v>1</v>
      </c>
      <c r="G24">
        <v>20</v>
      </c>
      <c r="H24">
        <v>20</v>
      </c>
      <c r="I24">
        <v>0.79229289837505501</v>
      </c>
      <c r="J24">
        <v>0.17472210600947199</v>
      </c>
      <c r="K24">
        <v>0.64056464867747298</v>
      </c>
      <c r="L24">
        <v>0.32389669228171403</v>
      </c>
      <c r="M24">
        <v>811.42069582058002</v>
      </c>
      <c r="N24">
        <v>453.27555050031401</v>
      </c>
      <c r="O24">
        <v>0.270473565947284</v>
      </c>
      <c r="P24">
        <v>0.15109185036119099</v>
      </c>
      <c r="Q24">
        <v>98.722852048326402</v>
      </c>
      <c r="R24">
        <v>55.148525801187297</v>
      </c>
      <c r="S24">
        <v>115</v>
      </c>
    </row>
    <row r="25" spans="1:19" x14ac:dyDescent="0.25">
      <c r="D25">
        <v>0</v>
      </c>
      <c r="E25" t="s">
        <v>0</v>
      </c>
      <c r="F25" t="s">
        <v>1</v>
      </c>
      <c r="G25">
        <v>20</v>
      </c>
      <c r="H25">
        <v>25</v>
      </c>
      <c r="I25">
        <v>0.79229289837505501</v>
      </c>
      <c r="J25">
        <v>0.17472210600947199</v>
      </c>
      <c r="K25">
        <v>0.64056464867747298</v>
      </c>
      <c r="L25">
        <v>0.32389669228171403</v>
      </c>
      <c r="M25">
        <v>796.11990882908196</v>
      </c>
      <c r="N25">
        <v>449.636592461362</v>
      </c>
      <c r="O25">
        <v>0.265373301531587</v>
      </c>
      <c r="P25">
        <v>0.149878862060984</v>
      </c>
      <c r="Q25">
        <v>96.861255660393894</v>
      </c>
      <c r="R25">
        <v>54.705785239427897</v>
      </c>
      <c r="S25">
        <v>115</v>
      </c>
    </row>
    <row r="26" spans="1:19" x14ac:dyDescent="0.25">
      <c r="D26">
        <v>0</v>
      </c>
      <c r="E26" t="s">
        <v>0</v>
      </c>
      <c r="F26" t="s">
        <v>1</v>
      </c>
      <c r="G26">
        <v>20</v>
      </c>
      <c r="H26">
        <v>30</v>
      </c>
      <c r="I26">
        <v>0.79229289837505501</v>
      </c>
      <c r="J26">
        <v>0.17472210600947199</v>
      </c>
      <c r="K26">
        <v>0.64056464867747298</v>
      </c>
      <c r="L26">
        <v>0.32389669228171403</v>
      </c>
      <c r="M26">
        <v>782.61262560097998</v>
      </c>
      <c r="N26">
        <v>446.05331358914299</v>
      </c>
      <c r="O26">
        <v>0.260870875035281</v>
      </c>
      <c r="P26">
        <v>0.148684438259365</v>
      </c>
      <c r="Q26">
        <v>95.217869080408704</v>
      </c>
      <c r="R26">
        <v>54.269819701212299</v>
      </c>
      <c r="S26">
        <v>115</v>
      </c>
    </row>
    <row r="27" spans="1:19" x14ac:dyDescent="0.25">
      <c r="D27">
        <v>0</v>
      </c>
      <c r="E27" t="s">
        <v>0</v>
      </c>
      <c r="F27" t="s">
        <v>1</v>
      </c>
      <c r="G27">
        <v>20</v>
      </c>
      <c r="H27">
        <v>35</v>
      </c>
      <c r="I27">
        <v>0.79229289837505501</v>
      </c>
      <c r="J27">
        <v>0.17472210600947199</v>
      </c>
      <c r="K27">
        <v>0.64056464867747298</v>
      </c>
      <c r="L27">
        <v>0.32389669228171403</v>
      </c>
      <c r="M27">
        <v>770.27471882571297</v>
      </c>
      <c r="N27">
        <v>442.36500569866803</v>
      </c>
      <c r="O27">
        <v>0.25675824051178697</v>
      </c>
      <c r="P27">
        <v>0.14745500249865701</v>
      </c>
      <c r="Q27">
        <v>93.716757862367004</v>
      </c>
      <c r="R27">
        <v>53.821075891986297</v>
      </c>
      <c r="S27">
        <v>115</v>
      </c>
    </row>
    <row r="28" spans="1:19" x14ac:dyDescent="0.25">
      <c r="D28">
        <v>0</v>
      </c>
      <c r="E28" t="s">
        <v>0</v>
      </c>
      <c r="F28" t="s">
        <v>1</v>
      </c>
      <c r="G28">
        <v>20</v>
      </c>
      <c r="H28">
        <v>40</v>
      </c>
      <c r="I28">
        <v>0.79229289837505501</v>
      </c>
      <c r="J28">
        <v>0.17472210600947199</v>
      </c>
      <c r="K28">
        <v>0.64056464867747298</v>
      </c>
      <c r="L28">
        <v>0.32389669228171403</v>
      </c>
      <c r="M28">
        <v>758.67059554224397</v>
      </c>
      <c r="N28">
        <v>438.61902557703797</v>
      </c>
      <c r="O28">
        <v>0.25289019921328798</v>
      </c>
      <c r="P28">
        <v>0.14620634214990799</v>
      </c>
      <c r="Q28">
        <v>92.304922290470202</v>
      </c>
      <c r="R28">
        <v>53.365314663980598</v>
      </c>
      <c r="S28">
        <v>115</v>
      </c>
    </row>
    <row r="29" spans="1:19" x14ac:dyDescent="0.25">
      <c r="D29">
        <v>0</v>
      </c>
      <c r="E29" t="s">
        <v>0</v>
      </c>
      <c r="F29" t="s">
        <v>1</v>
      </c>
      <c r="G29">
        <v>20</v>
      </c>
      <c r="H29">
        <v>45</v>
      </c>
      <c r="I29">
        <v>0.79229289837505501</v>
      </c>
      <c r="J29">
        <v>0.17472210600947199</v>
      </c>
      <c r="K29">
        <v>0.64056464867747298</v>
      </c>
      <c r="L29">
        <v>0.32389669228171403</v>
      </c>
      <c r="M29">
        <v>747.81612025551101</v>
      </c>
      <c r="N29">
        <v>434.93456974403603</v>
      </c>
      <c r="O29">
        <v>0.24927203842620901</v>
      </c>
      <c r="P29">
        <v>0.14497818890449299</v>
      </c>
      <c r="Q29">
        <v>90.9842940470446</v>
      </c>
      <c r="R29">
        <v>52.917038789138999</v>
      </c>
      <c r="S29">
        <v>115</v>
      </c>
    </row>
    <row r="30" spans="1:19" x14ac:dyDescent="0.25">
      <c r="D30">
        <v>0</v>
      </c>
      <c r="E30" t="s">
        <v>0</v>
      </c>
      <c r="F30" t="s">
        <v>1</v>
      </c>
      <c r="G30">
        <v>20</v>
      </c>
      <c r="H30">
        <v>50</v>
      </c>
      <c r="I30">
        <v>0.79229289837505501</v>
      </c>
      <c r="J30">
        <v>0.17472210600947199</v>
      </c>
      <c r="K30">
        <v>0.64056464867747298</v>
      </c>
      <c r="L30">
        <v>0.32389669228171403</v>
      </c>
      <c r="M30">
        <v>737.48262641118902</v>
      </c>
      <c r="N30">
        <v>431.29936514125501</v>
      </c>
      <c r="O30">
        <v>0.24582754478045801</v>
      </c>
      <c r="P30">
        <v>0.143766456590006</v>
      </c>
      <c r="Q30">
        <v>89.727053054001004</v>
      </c>
      <c r="R30">
        <v>52.4747561954593</v>
      </c>
      <c r="S30">
        <v>115</v>
      </c>
    </row>
    <row r="31" spans="1:19" x14ac:dyDescent="0.25">
      <c r="D31">
        <v>0</v>
      </c>
      <c r="E31" t="s">
        <v>0</v>
      </c>
      <c r="F31" t="s">
        <v>1</v>
      </c>
      <c r="G31">
        <v>20</v>
      </c>
      <c r="H31">
        <v>55</v>
      </c>
      <c r="I31">
        <v>0.79229289837505501</v>
      </c>
      <c r="J31">
        <v>0.17472210600947199</v>
      </c>
      <c r="K31">
        <v>0.64056464867747298</v>
      </c>
      <c r="L31">
        <v>0.32389669228171403</v>
      </c>
      <c r="M31">
        <v>727.47685165197902</v>
      </c>
      <c r="N31">
        <v>427.73298520057199</v>
      </c>
      <c r="O31">
        <v>0.242492283865019</v>
      </c>
      <c r="P31">
        <v>0.142577661317699</v>
      </c>
      <c r="Q31">
        <v>88.509683785619899</v>
      </c>
      <c r="R31">
        <v>52.040846588812698</v>
      </c>
      <c r="S31">
        <v>115</v>
      </c>
    </row>
    <row r="32" spans="1:19" x14ac:dyDescent="0.25">
      <c r="D32">
        <v>0</v>
      </c>
      <c r="E32" t="s">
        <v>0</v>
      </c>
      <c r="F32" t="s">
        <v>1</v>
      </c>
      <c r="G32">
        <v>20</v>
      </c>
      <c r="H32">
        <v>60</v>
      </c>
      <c r="I32">
        <v>0.79229289837505501</v>
      </c>
      <c r="J32">
        <v>0.17472210600947199</v>
      </c>
      <c r="K32">
        <v>0.64056464867747298</v>
      </c>
      <c r="L32">
        <v>0.32389669228171403</v>
      </c>
      <c r="M32">
        <v>717.88845332549897</v>
      </c>
      <c r="N32">
        <v>424.23499561551199</v>
      </c>
      <c r="O32">
        <v>0.239296151779885</v>
      </c>
      <c r="P32">
        <v>0.14141166557391799</v>
      </c>
      <c r="Q32">
        <v>87.343094888329503</v>
      </c>
      <c r="R32">
        <v>51.615257629592101</v>
      </c>
      <c r="S32">
        <v>115</v>
      </c>
    </row>
    <row r="33" spans="4:19" x14ac:dyDescent="0.25">
      <c r="D33">
        <v>0</v>
      </c>
      <c r="E33" t="s">
        <v>0</v>
      </c>
      <c r="F33" t="s">
        <v>1</v>
      </c>
      <c r="G33">
        <v>20</v>
      </c>
      <c r="H33">
        <v>120</v>
      </c>
      <c r="I33">
        <v>0.79229289837505501</v>
      </c>
      <c r="J33">
        <v>0.17472210600947199</v>
      </c>
      <c r="K33">
        <v>0.64056464867747298</v>
      </c>
      <c r="L33">
        <v>0.32389669228171403</v>
      </c>
      <c r="M33">
        <v>623.39184819453396</v>
      </c>
      <c r="N33">
        <v>384.15393319178901</v>
      </c>
      <c r="O33">
        <v>0.20779728176728299</v>
      </c>
      <c r="P33">
        <v>0.12805131060345901</v>
      </c>
      <c r="Q33">
        <v>75.846008008127299</v>
      </c>
      <c r="R33">
        <v>46.738728317562703</v>
      </c>
      <c r="S33">
        <v>115</v>
      </c>
    </row>
    <row r="34" spans="4:19" x14ac:dyDescent="0.25">
      <c r="D34">
        <v>0</v>
      </c>
      <c r="E34" t="s">
        <v>0</v>
      </c>
      <c r="F34" t="s">
        <v>1</v>
      </c>
      <c r="G34">
        <v>20</v>
      </c>
      <c r="H34">
        <v>180</v>
      </c>
      <c r="I34">
        <v>0.79229289837505501</v>
      </c>
      <c r="J34">
        <v>0.17472210600947199</v>
      </c>
      <c r="K34">
        <v>0.64056464867747298</v>
      </c>
      <c r="L34">
        <v>0.32389669228171403</v>
      </c>
      <c r="M34">
        <v>546.40584331491698</v>
      </c>
      <c r="N34">
        <v>346.07332849387802</v>
      </c>
      <c r="O34">
        <v>0.182135280888051</v>
      </c>
      <c r="P34">
        <v>0.11535777589500799</v>
      </c>
      <c r="Q34">
        <v>66.479377227308902</v>
      </c>
      <c r="R34">
        <v>42.105588172449302</v>
      </c>
      <c r="S34">
        <v>115</v>
      </c>
    </row>
    <row r="35" spans="4:19" x14ac:dyDescent="0.25">
      <c r="D35">
        <v>0</v>
      </c>
      <c r="E35" t="s">
        <v>0</v>
      </c>
      <c r="F35" t="s">
        <v>1</v>
      </c>
      <c r="G35">
        <v>20</v>
      </c>
      <c r="H35">
        <v>240</v>
      </c>
      <c r="I35">
        <v>0.79229289837505501</v>
      </c>
      <c r="J35">
        <v>0.17472210600947199</v>
      </c>
      <c r="K35">
        <v>0.64056464867747298</v>
      </c>
      <c r="L35">
        <v>0.32389669228171403</v>
      </c>
      <c r="M35">
        <v>477.94571169148298</v>
      </c>
      <c r="N35">
        <v>309.275104942322</v>
      </c>
      <c r="O35">
        <v>0.15931523695142599</v>
      </c>
      <c r="P35">
        <v>0.103091701145922</v>
      </c>
      <c r="Q35">
        <v>58.1500614000403</v>
      </c>
      <c r="R35">
        <v>37.628470978257297</v>
      </c>
      <c r="S35">
        <v>115</v>
      </c>
    </row>
    <row r="36" spans="4:19" x14ac:dyDescent="0.25">
      <c r="D36">
        <v>0</v>
      </c>
      <c r="E36" t="s">
        <v>0</v>
      </c>
      <c r="F36" t="s">
        <v>1</v>
      </c>
      <c r="G36">
        <v>20</v>
      </c>
      <c r="H36">
        <v>300</v>
      </c>
      <c r="I36">
        <v>0.79229289837505501</v>
      </c>
      <c r="J36">
        <v>0.17472210600947199</v>
      </c>
      <c r="K36">
        <v>0.64056464867747298</v>
      </c>
      <c r="L36">
        <v>0.32389669228171403</v>
      </c>
      <c r="M36">
        <v>414.17218795859202</v>
      </c>
      <c r="N36">
        <v>274.52722202429197</v>
      </c>
      <c r="O36">
        <v>0.13805739553847701</v>
      </c>
      <c r="P36">
        <v>9.1509074005052801E-2</v>
      </c>
      <c r="Q36">
        <v>50.390949509454799</v>
      </c>
      <c r="R36">
        <v>33.4008120219303</v>
      </c>
      <c r="S36">
        <v>115</v>
      </c>
    </row>
    <row r="37" spans="4:19" x14ac:dyDescent="0.25">
      <c r="D37">
        <v>0</v>
      </c>
      <c r="E37" t="s">
        <v>0</v>
      </c>
      <c r="F37">
        <v>5</v>
      </c>
      <c r="G37">
        <v>20</v>
      </c>
      <c r="H37">
        <v>5</v>
      </c>
      <c r="I37">
        <v>0.79229289837505501</v>
      </c>
      <c r="J37">
        <v>0.17472210600947199</v>
      </c>
      <c r="K37">
        <v>0.64056464867747298</v>
      </c>
      <c r="L37">
        <v>0.32389669228171403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115</v>
      </c>
    </row>
    <row r="38" spans="4:19" x14ac:dyDescent="0.25">
      <c r="D38">
        <v>0</v>
      </c>
      <c r="E38" t="s">
        <v>0</v>
      </c>
      <c r="F38">
        <v>5</v>
      </c>
      <c r="G38">
        <v>20</v>
      </c>
      <c r="H38">
        <v>10</v>
      </c>
      <c r="I38">
        <v>0.79229289837505501</v>
      </c>
      <c r="J38">
        <v>0.17472210600947199</v>
      </c>
      <c r="K38">
        <v>0.64056464867747298</v>
      </c>
      <c r="L38">
        <v>0.32389669228171403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115</v>
      </c>
    </row>
    <row r="40" spans="4:19" x14ac:dyDescent="0.25">
      <c r="D40" t="s">
        <v>16</v>
      </c>
    </row>
    <row r="41" spans="4:19" x14ac:dyDescent="0.25">
      <c r="D41">
        <v>0</v>
      </c>
      <c r="E41" t="s">
        <v>0</v>
      </c>
      <c r="F41" t="s">
        <v>1</v>
      </c>
      <c r="G41">
        <v>20</v>
      </c>
      <c r="H41">
        <v>5</v>
      </c>
      <c r="I41">
        <v>0.54380653053522099</v>
      </c>
      <c r="J41">
        <v>0.143470316534411</v>
      </c>
      <c r="K41">
        <v>0.13849189318716501</v>
      </c>
      <c r="L41">
        <v>0.14429886278527099</v>
      </c>
      <c r="M41">
        <v>165.52360317111001</v>
      </c>
      <c r="N41">
        <v>193.880275683599</v>
      </c>
      <c r="O41">
        <v>5.5174532950331902E-2</v>
      </c>
      <c r="P41">
        <v>6.4626755317682E-2</v>
      </c>
      <c r="Q41">
        <v>20.138704806566199</v>
      </c>
      <c r="R41">
        <v>23.5887662824789</v>
      </c>
      <c r="S41">
        <v>16</v>
      </c>
    </row>
    <row r="42" spans="4:19" x14ac:dyDescent="0.25">
      <c r="D42">
        <v>0</v>
      </c>
      <c r="E42" t="s">
        <v>0</v>
      </c>
      <c r="F42" t="s">
        <v>1</v>
      </c>
      <c r="G42">
        <v>20</v>
      </c>
      <c r="H42">
        <v>10</v>
      </c>
      <c r="I42">
        <v>0.54380653053522099</v>
      </c>
      <c r="J42">
        <v>0.143470316534411</v>
      </c>
      <c r="K42">
        <v>0.13849189318716501</v>
      </c>
      <c r="L42">
        <v>0.14429886278527099</v>
      </c>
      <c r="M42">
        <v>142.42002218961699</v>
      </c>
      <c r="N42">
        <v>185.460413385821</v>
      </c>
      <c r="O42">
        <v>4.7473339614953099E-2</v>
      </c>
      <c r="P42">
        <v>6.1820134634056501E-2</v>
      </c>
      <c r="Q42">
        <v>17.327769069001</v>
      </c>
      <c r="R42">
        <v>22.564349411492302</v>
      </c>
      <c r="S42">
        <v>16</v>
      </c>
    </row>
    <row r="43" spans="4:19" x14ac:dyDescent="0.25">
      <c r="D43">
        <v>0</v>
      </c>
      <c r="E43" t="s">
        <v>0</v>
      </c>
      <c r="F43" t="s">
        <v>1</v>
      </c>
      <c r="G43">
        <v>20</v>
      </c>
      <c r="H43">
        <v>15</v>
      </c>
      <c r="I43">
        <v>0.54380653053522099</v>
      </c>
      <c r="J43">
        <v>0.143470316534411</v>
      </c>
      <c r="K43">
        <v>0.13849189318716501</v>
      </c>
      <c r="L43">
        <v>0.14429886278527099</v>
      </c>
      <c r="M43">
        <v>126.393786787986</v>
      </c>
      <c r="N43">
        <v>179.359216236283</v>
      </c>
      <c r="O43">
        <v>4.2131262300244998E-2</v>
      </c>
      <c r="P43">
        <v>5.9786404928173997E-2</v>
      </c>
      <c r="Q43">
        <v>15.377910531125901</v>
      </c>
      <c r="R43">
        <v>21.8220374935451</v>
      </c>
      <c r="S43">
        <v>16</v>
      </c>
    </row>
    <row r="44" spans="4:19" x14ac:dyDescent="0.25">
      <c r="D44">
        <v>0</v>
      </c>
      <c r="E44" t="s">
        <v>0</v>
      </c>
      <c r="F44" t="s">
        <v>1</v>
      </c>
      <c r="G44">
        <v>20</v>
      </c>
      <c r="H44">
        <v>20</v>
      </c>
      <c r="I44">
        <v>0.54380653053522099</v>
      </c>
      <c r="J44">
        <v>0.143470316534411</v>
      </c>
      <c r="K44">
        <v>0.13849189318716501</v>
      </c>
      <c r="L44">
        <v>0.14429886278527099</v>
      </c>
      <c r="M44">
        <v>114.69113917276201</v>
      </c>
      <c r="N44">
        <v>174.74918038123201</v>
      </c>
      <c r="O44">
        <v>3.8230379639571703E-2</v>
      </c>
      <c r="P44">
        <v>5.8249725642202703E-2</v>
      </c>
      <c r="Q44">
        <v>13.954088424681601</v>
      </c>
      <c r="R44">
        <v>21.261149726507799</v>
      </c>
      <c r="S44">
        <v>16</v>
      </c>
    </row>
    <row r="45" spans="4:19" x14ac:dyDescent="0.25">
      <c r="D45">
        <v>0</v>
      </c>
      <c r="E45" t="s">
        <v>0</v>
      </c>
      <c r="F45" t="s">
        <v>1</v>
      </c>
      <c r="G45">
        <v>20</v>
      </c>
      <c r="H45">
        <v>25</v>
      </c>
      <c r="I45">
        <v>0.54380653053522099</v>
      </c>
      <c r="J45">
        <v>0.143470316534411</v>
      </c>
      <c r="K45">
        <v>0.13849189318716501</v>
      </c>
      <c r="L45">
        <v>0.14429886278527099</v>
      </c>
      <c r="M45">
        <v>105.276564052212</v>
      </c>
      <c r="N45">
        <v>170.963680184639</v>
      </c>
      <c r="O45">
        <v>3.5092188345402002E-2</v>
      </c>
      <c r="P45">
        <v>5.6987893019478701E-2</v>
      </c>
      <c r="Q45">
        <v>12.808648631908</v>
      </c>
      <c r="R45">
        <v>20.800580739975999</v>
      </c>
      <c r="S45">
        <v>16</v>
      </c>
    </row>
    <row r="46" spans="4:19" x14ac:dyDescent="0.25">
      <c r="D46">
        <v>0</v>
      </c>
      <c r="E46" t="s">
        <v>0</v>
      </c>
      <c r="F46" t="s">
        <v>1</v>
      </c>
      <c r="G46">
        <v>20</v>
      </c>
      <c r="H46">
        <v>30</v>
      </c>
      <c r="I46">
        <v>0.54380653053522099</v>
      </c>
      <c r="J46">
        <v>0.143470316534411</v>
      </c>
      <c r="K46">
        <v>0.13849189318716501</v>
      </c>
      <c r="L46">
        <v>0.14429886278527099</v>
      </c>
      <c r="M46">
        <v>97.612549647688795</v>
      </c>
      <c r="N46">
        <v>167.95014208556401</v>
      </c>
      <c r="O46">
        <v>3.2537516306547297E-2</v>
      </c>
      <c r="P46">
        <v>5.5983380905676998E-2</v>
      </c>
      <c r="Q46">
        <v>11.8761935662478</v>
      </c>
      <c r="R46">
        <v>20.433933976063699</v>
      </c>
      <c r="S46">
        <v>16</v>
      </c>
    </row>
    <row r="47" spans="4:19" x14ac:dyDescent="0.25">
      <c r="D47">
        <v>0</v>
      </c>
      <c r="E47" t="s">
        <v>0</v>
      </c>
      <c r="F47" t="s">
        <v>1</v>
      </c>
      <c r="G47">
        <v>20</v>
      </c>
      <c r="H47">
        <v>35</v>
      </c>
      <c r="I47">
        <v>0.54380653053522099</v>
      </c>
      <c r="J47">
        <v>0.143470316534411</v>
      </c>
      <c r="K47">
        <v>0.13849189318716501</v>
      </c>
      <c r="L47">
        <v>0.14429886278527099</v>
      </c>
      <c r="M47">
        <v>91.833269491791697</v>
      </c>
      <c r="N47">
        <v>165.02541139625299</v>
      </c>
      <c r="O47">
        <v>3.0611090352067501E-2</v>
      </c>
      <c r="P47">
        <v>5.5008471018631697E-2</v>
      </c>
      <c r="Q47">
        <v>11.173048085765901</v>
      </c>
      <c r="R47">
        <v>20.078092551064199</v>
      </c>
      <c r="S47">
        <v>16</v>
      </c>
    </row>
    <row r="48" spans="4:19" x14ac:dyDescent="0.25">
      <c r="D48">
        <v>0</v>
      </c>
      <c r="E48" t="s">
        <v>0</v>
      </c>
      <c r="F48" t="s">
        <v>1</v>
      </c>
      <c r="G48">
        <v>20</v>
      </c>
      <c r="H48">
        <v>40</v>
      </c>
      <c r="I48">
        <v>0.54380653053522099</v>
      </c>
      <c r="J48">
        <v>0.143470316534411</v>
      </c>
      <c r="K48">
        <v>0.13849189318716501</v>
      </c>
      <c r="L48">
        <v>0.14429886278527099</v>
      </c>
      <c r="M48">
        <v>87.107897698879199</v>
      </c>
      <c r="N48">
        <v>162.27978716872801</v>
      </c>
      <c r="O48">
        <v>2.90359665596042E-2</v>
      </c>
      <c r="P48">
        <v>5.4093264958362502E-2</v>
      </c>
      <c r="Q48">
        <v>10.5981276035308</v>
      </c>
      <c r="R48">
        <v>19.744041144931799</v>
      </c>
      <c r="S48">
        <v>16</v>
      </c>
    </row>
    <row r="49" spans="4:19" x14ac:dyDescent="0.25">
      <c r="D49">
        <v>0</v>
      </c>
      <c r="E49" t="s">
        <v>0</v>
      </c>
      <c r="F49" t="s">
        <v>1</v>
      </c>
      <c r="G49">
        <v>20</v>
      </c>
      <c r="H49">
        <v>45</v>
      </c>
      <c r="I49">
        <v>0.54380653053522099</v>
      </c>
      <c r="J49">
        <v>0.143470316534411</v>
      </c>
      <c r="K49">
        <v>0.13849189318716501</v>
      </c>
      <c r="L49">
        <v>0.14429886278527099</v>
      </c>
      <c r="M49">
        <v>83.153817951679201</v>
      </c>
      <c r="N49">
        <v>159.89752879422801</v>
      </c>
      <c r="O49">
        <v>2.7717938435671299E-2</v>
      </c>
      <c r="P49">
        <v>5.3299173906393001E-2</v>
      </c>
      <c r="Q49">
        <v>10.1170475296676</v>
      </c>
      <c r="R49">
        <v>19.4541985306981</v>
      </c>
      <c r="S49">
        <v>16</v>
      </c>
    </row>
    <row r="50" spans="4:19" x14ac:dyDescent="0.25">
      <c r="D50">
        <v>0</v>
      </c>
      <c r="E50" t="s">
        <v>0</v>
      </c>
      <c r="F50" t="s">
        <v>1</v>
      </c>
      <c r="G50">
        <v>20</v>
      </c>
      <c r="H50">
        <v>50</v>
      </c>
      <c r="I50">
        <v>0.54380653053522099</v>
      </c>
      <c r="J50">
        <v>0.143470316534411</v>
      </c>
      <c r="K50">
        <v>0.13849189318716501</v>
      </c>
      <c r="L50">
        <v>0.14429886278527099</v>
      </c>
      <c r="M50">
        <v>79.6339993625879</v>
      </c>
      <c r="N50">
        <v>157.73992691864501</v>
      </c>
      <c r="O50">
        <v>2.6544666850895699E-2</v>
      </c>
      <c r="P50">
        <v>5.2579977380711199E-2</v>
      </c>
      <c r="Q50">
        <v>9.6888031996786594</v>
      </c>
      <c r="R50">
        <v>19.191690852318899</v>
      </c>
      <c r="S50">
        <v>16</v>
      </c>
    </row>
    <row r="51" spans="4:19" x14ac:dyDescent="0.25">
      <c r="D51">
        <v>0</v>
      </c>
      <c r="E51" t="s">
        <v>0</v>
      </c>
      <c r="F51" t="s">
        <v>1</v>
      </c>
      <c r="G51">
        <v>20</v>
      </c>
      <c r="H51">
        <v>55</v>
      </c>
      <c r="I51">
        <v>0.54380653053522099</v>
      </c>
      <c r="J51">
        <v>0.143470316534411</v>
      </c>
      <c r="K51">
        <v>0.13849189318716501</v>
      </c>
      <c r="L51">
        <v>0.14429886278527099</v>
      </c>
      <c r="M51">
        <v>76.340094789862604</v>
      </c>
      <c r="N51">
        <v>155.73137834904901</v>
      </c>
      <c r="O51">
        <v>2.5446698015002701E-2</v>
      </c>
      <c r="P51">
        <v>5.1910459166414402E-2</v>
      </c>
      <c r="Q51">
        <v>9.2880446640774608</v>
      </c>
      <c r="R51">
        <v>18.947317435671899</v>
      </c>
      <c r="S51">
        <v>16</v>
      </c>
    </row>
    <row r="52" spans="4:19" x14ac:dyDescent="0.25">
      <c r="D52">
        <v>0</v>
      </c>
      <c r="E52" t="s">
        <v>0</v>
      </c>
      <c r="F52" t="s">
        <v>1</v>
      </c>
      <c r="G52">
        <v>20</v>
      </c>
      <c r="H52">
        <v>60</v>
      </c>
      <c r="I52">
        <v>0.54380653053522099</v>
      </c>
      <c r="J52">
        <v>0.143470316534411</v>
      </c>
      <c r="K52">
        <v>0.13849189318716501</v>
      </c>
      <c r="L52">
        <v>0.14429886278527099</v>
      </c>
      <c r="M52">
        <v>73.310882087796898</v>
      </c>
      <c r="N52">
        <v>153.87626071491499</v>
      </c>
      <c r="O52">
        <v>2.4436960646198699E-2</v>
      </c>
      <c r="P52">
        <v>5.1292086415409097E-2</v>
      </c>
      <c r="Q52">
        <v>8.9194905785843694</v>
      </c>
      <c r="R52">
        <v>18.721611389726402</v>
      </c>
      <c r="S52">
        <v>16</v>
      </c>
    </row>
    <row r="53" spans="4:19" x14ac:dyDescent="0.25">
      <c r="D53">
        <v>0</v>
      </c>
      <c r="E53" t="s">
        <v>0</v>
      </c>
      <c r="F53" t="s">
        <v>1</v>
      </c>
      <c r="G53">
        <v>20</v>
      </c>
      <c r="H53">
        <v>120</v>
      </c>
      <c r="I53">
        <v>0.54380653053522099</v>
      </c>
      <c r="J53">
        <v>0.143470316534411</v>
      </c>
      <c r="K53">
        <v>0.13849189318716501</v>
      </c>
      <c r="L53">
        <v>0.14429886278527099</v>
      </c>
      <c r="M53">
        <v>51.316307212691697</v>
      </c>
      <c r="N53">
        <v>135.05047898338799</v>
      </c>
      <c r="O53">
        <v>1.71054351033035E-2</v>
      </c>
      <c r="P53">
        <v>4.5016824210355501E-2</v>
      </c>
      <c r="Q53">
        <v>6.2434837943292196</v>
      </c>
      <c r="R53">
        <v>16.431140782053699</v>
      </c>
      <c r="S53">
        <v>16</v>
      </c>
    </row>
    <row r="54" spans="4:19" x14ac:dyDescent="0.25">
      <c r="D54">
        <v>0</v>
      </c>
      <c r="E54" t="s">
        <v>0</v>
      </c>
      <c r="F54" t="s">
        <v>1</v>
      </c>
      <c r="G54">
        <v>20</v>
      </c>
      <c r="H54">
        <v>180</v>
      </c>
      <c r="I54">
        <v>0.54380653053522099</v>
      </c>
      <c r="J54">
        <v>0.143470316534411</v>
      </c>
      <c r="K54">
        <v>0.13849189318716501</v>
      </c>
      <c r="L54">
        <v>0.14429886278527099</v>
      </c>
      <c r="M54">
        <v>38.689701817929702</v>
      </c>
      <c r="N54">
        <v>118.555528574886</v>
      </c>
      <c r="O54">
        <v>1.28965678613894E-2</v>
      </c>
      <c r="P54">
        <v>3.9518511757022402E-2</v>
      </c>
      <c r="Q54">
        <v>4.70724710868671</v>
      </c>
      <c r="R54">
        <v>14.424256148709199</v>
      </c>
      <c r="S54">
        <v>16</v>
      </c>
    </row>
    <row r="55" spans="4:19" x14ac:dyDescent="0.25">
      <c r="D55">
        <v>0</v>
      </c>
      <c r="E55" t="s">
        <v>0</v>
      </c>
      <c r="F55" t="s">
        <v>1</v>
      </c>
      <c r="G55">
        <v>20</v>
      </c>
      <c r="H55">
        <v>240</v>
      </c>
      <c r="I55">
        <v>0.54380653053522099</v>
      </c>
      <c r="J55">
        <v>0.143470316534411</v>
      </c>
      <c r="K55">
        <v>0.13849189318716501</v>
      </c>
      <c r="L55">
        <v>0.14429886278527099</v>
      </c>
      <c r="M55">
        <v>32.442856907844501</v>
      </c>
      <c r="N55">
        <v>101.798499602254</v>
      </c>
      <c r="O55">
        <v>1.0814285982632999E-2</v>
      </c>
      <c r="P55">
        <v>3.3932834361019598E-2</v>
      </c>
      <c r="Q55">
        <v>3.9472143799066499</v>
      </c>
      <c r="R55">
        <v>12.385484641081</v>
      </c>
      <c r="S55">
        <v>16</v>
      </c>
    </row>
    <row r="56" spans="4:19" x14ac:dyDescent="0.25">
      <c r="D56">
        <v>0</v>
      </c>
      <c r="E56" t="s">
        <v>0</v>
      </c>
      <c r="F56" t="s">
        <v>1</v>
      </c>
      <c r="G56">
        <v>20</v>
      </c>
      <c r="H56">
        <v>300</v>
      </c>
      <c r="I56">
        <v>0.54380653053522099</v>
      </c>
      <c r="J56">
        <v>0.143470316534411</v>
      </c>
      <c r="K56">
        <v>0.13849189318716501</v>
      </c>
      <c r="L56">
        <v>0.14429886278527099</v>
      </c>
      <c r="M56">
        <v>26.968718230724299</v>
      </c>
      <c r="N56">
        <v>85.543938138973402</v>
      </c>
      <c r="O56">
        <v>8.9895724377129192E-3</v>
      </c>
      <c r="P56">
        <v>2.8514645179951802E-2</v>
      </c>
      <c r="Q56">
        <v>3.2811940386891298</v>
      </c>
      <c r="R56">
        <v>10.4078458172569</v>
      </c>
      <c r="S56">
        <v>16</v>
      </c>
    </row>
    <row r="58" spans="4:19" x14ac:dyDescent="0.25">
      <c r="D58" t="s">
        <v>17</v>
      </c>
    </row>
    <row r="59" spans="4:19" x14ac:dyDescent="0.25">
      <c r="D59">
        <v>0</v>
      </c>
      <c r="E59" t="s">
        <v>0</v>
      </c>
      <c r="F59" t="s">
        <v>1</v>
      </c>
      <c r="G59" s="2">
        <v>1.0000000000000001E-9</v>
      </c>
      <c r="H59">
        <v>5</v>
      </c>
      <c r="I59">
        <v>0.83245231135927</v>
      </c>
      <c r="J59">
        <v>0.14332862125560999</v>
      </c>
      <c r="K59">
        <v>0.72170772027186603</v>
      </c>
      <c r="L59">
        <v>0.266786331289941</v>
      </c>
      <c r="M59">
        <v>996.34572239114698</v>
      </c>
      <c r="N59">
        <v>384.19004743095502</v>
      </c>
      <c r="O59" s="2">
        <v>1.6605761938381E-11</v>
      </c>
      <c r="P59" s="2">
        <v>6.4031674342492604E-12</v>
      </c>
      <c r="Q59" s="2">
        <v>6.0611031261321702E-9</v>
      </c>
      <c r="R59" s="2">
        <v>2.3371561204691201E-9</v>
      </c>
      <c r="S59">
        <v>99</v>
      </c>
    </row>
    <row r="60" spans="4:19" x14ac:dyDescent="0.25">
      <c r="D60">
        <v>0</v>
      </c>
      <c r="E60" t="s">
        <v>0</v>
      </c>
      <c r="F60" t="s">
        <v>1</v>
      </c>
      <c r="G60" s="2">
        <v>1.0000000000000001E-9</v>
      </c>
      <c r="H60">
        <v>10</v>
      </c>
      <c r="I60">
        <v>0.83245231135927</v>
      </c>
      <c r="J60">
        <v>0.14332862125560999</v>
      </c>
      <c r="K60">
        <v>0.72170772027186603</v>
      </c>
      <c r="L60">
        <v>0.266786331289941</v>
      </c>
      <c r="M60">
        <v>965.97134877214501</v>
      </c>
      <c r="N60">
        <v>382.55992417662799</v>
      </c>
      <c r="O60" s="2">
        <v>1.60995225003414E-11</v>
      </c>
      <c r="P60" s="2">
        <v>6.3759987515142797E-12</v>
      </c>
      <c r="Q60" s="2">
        <v>5.8763257164291904E-9</v>
      </c>
      <c r="R60" s="2">
        <v>2.3272395385498601E-9</v>
      </c>
      <c r="S60">
        <v>99</v>
      </c>
    </row>
    <row r="61" spans="4:19" x14ac:dyDescent="0.25">
      <c r="D61">
        <v>0</v>
      </c>
      <c r="E61" t="s">
        <v>0</v>
      </c>
      <c r="F61" t="s">
        <v>1</v>
      </c>
      <c r="G61" s="2">
        <v>1.0000000000000001E-9</v>
      </c>
      <c r="H61">
        <v>15</v>
      </c>
      <c r="I61">
        <v>0.83245231135927</v>
      </c>
      <c r="J61">
        <v>0.14332862125560999</v>
      </c>
      <c r="K61">
        <v>0.72170772027186603</v>
      </c>
      <c r="L61">
        <v>0.266786331289941</v>
      </c>
      <c r="M61">
        <v>942.81579921221396</v>
      </c>
      <c r="N61">
        <v>380.22308510014102</v>
      </c>
      <c r="O61" s="2">
        <v>1.5713596638979999E-11</v>
      </c>
      <c r="P61" s="2">
        <v>6.33705140230503E-12</v>
      </c>
      <c r="Q61" s="2">
        <v>5.7354627924104301E-9</v>
      </c>
      <c r="R61" s="2">
        <v>2.3130237743648402E-9</v>
      </c>
      <c r="S61">
        <v>99</v>
      </c>
    </row>
    <row r="62" spans="4:19" x14ac:dyDescent="0.25">
      <c r="D62">
        <v>0</v>
      </c>
      <c r="E62" t="s">
        <v>0</v>
      </c>
      <c r="F62" t="s">
        <v>1</v>
      </c>
      <c r="G62" s="2">
        <v>1.0000000000000001E-9</v>
      </c>
      <c r="H62">
        <v>20</v>
      </c>
      <c r="I62">
        <v>0.83245231135927</v>
      </c>
      <c r="J62">
        <v>0.14332862125560999</v>
      </c>
      <c r="K62">
        <v>0.72170772027186603</v>
      </c>
      <c r="L62">
        <v>0.266786331289941</v>
      </c>
      <c r="M62">
        <v>924.02345245053004</v>
      </c>
      <c r="N62">
        <v>377.61860162035902</v>
      </c>
      <c r="O62" s="2">
        <v>1.54003909727339E-11</v>
      </c>
      <c r="P62" s="2">
        <v>6.2936433932647099E-12</v>
      </c>
      <c r="Q62" s="2">
        <v>5.6211427047828802E-9</v>
      </c>
      <c r="R62" s="2">
        <v>2.2971798536064798E-9</v>
      </c>
      <c r="S62">
        <v>99</v>
      </c>
    </row>
    <row r="63" spans="4:19" x14ac:dyDescent="0.25">
      <c r="D63">
        <v>0</v>
      </c>
      <c r="E63" t="s">
        <v>0</v>
      </c>
      <c r="F63" t="s">
        <v>1</v>
      </c>
      <c r="G63" s="2">
        <v>1.0000000000000001E-9</v>
      </c>
      <c r="H63">
        <v>25</v>
      </c>
      <c r="I63">
        <v>0.83245231135927</v>
      </c>
      <c r="J63">
        <v>0.14332862125560999</v>
      </c>
      <c r="K63">
        <v>0.72170772027186603</v>
      </c>
      <c r="L63">
        <v>0.266786331289941</v>
      </c>
      <c r="M63">
        <v>907.77135848999001</v>
      </c>
      <c r="N63">
        <v>374.865285174505</v>
      </c>
      <c r="O63" s="2">
        <v>1.5129522603504001E-11</v>
      </c>
      <c r="P63" s="2">
        <v>6.2477546950795498E-12</v>
      </c>
      <c r="Q63" s="2">
        <v>5.5222757309719499E-9</v>
      </c>
      <c r="R63" s="2">
        <v>2.2804304610525201E-9</v>
      </c>
      <c r="S63">
        <v>99</v>
      </c>
    </row>
    <row r="64" spans="4:19" x14ac:dyDescent="0.25">
      <c r="D64">
        <v>0</v>
      </c>
      <c r="E64" t="s">
        <v>0</v>
      </c>
      <c r="F64" t="s">
        <v>1</v>
      </c>
      <c r="G64" s="2">
        <v>1.0000000000000001E-9</v>
      </c>
      <c r="H64">
        <v>30</v>
      </c>
      <c r="I64">
        <v>0.83245231135927</v>
      </c>
      <c r="J64">
        <v>0.14332862125560999</v>
      </c>
      <c r="K64">
        <v>0.72170772027186603</v>
      </c>
      <c r="L64">
        <v>0.266786331289941</v>
      </c>
      <c r="M64">
        <v>893.31970858333</v>
      </c>
      <c r="N64">
        <v>372.11573363018999</v>
      </c>
      <c r="O64" s="2">
        <v>1.48886616923261E-11</v>
      </c>
      <c r="P64" s="2">
        <v>6.2019288445039201E-12</v>
      </c>
      <c r="Q64" s="2">
        <v>5.4343615368094697E-9</v>
      </c>
      <c r="R64" s="2">
        <v>2.2637040276535801E-9</v>
      </c>
      <c r="S64">
        <v>99</v>
      </c>
    </row>
    <row r="65" spans="4:19" x14ac:dyDescent="0.25">
      <c r="D65">
        <v>0</v>
      </c>
      <c r="E65" t="s">
        <v>0</v>
      </c>
      <c r="F65" t="s">
        <v>1</v>
      </c>
      <c r="G65" s="2">
        <v>1.0000000000000001E-9</v>
      </c>
      <c r="H65">
        <v>35</v>
      </c>
      <c r="I65">
        <v>0.83245231135927</v>
      </c>
      <c r="J65">
        <v>0.14332862125560999</v>
      </c>
      <c r="K65">
        <v>0.72170772027186603</v>
      </c>
      <c r="L65">
        <v>0.266786331289941</v>
      </c>
      <c r="M65">
        <v>879.92182174836705</v>
      </c>
      <c r="N65">
        <v>369.459017350159</v>
      </c>
      <c r="O65" s="2">
        <v>1.4665363726143901E-11</v>
      </c>
      <c r="P65" s="2">
        <v>6.1576503235348001E-12</v>
      </c>
      <c r="Q65" s="2">
        <v>5.3528577600178903E-9</v>
      </c>
      <c r="R65" s="2">
        <v>2.2475423591496001E-9</v>
      </c>
      <c r="S65">
        <v>99</v>
      </c>
    </row>
    <row r="66" spans="4:19" x14ac:dyDescent="0.25">
      <c r="D66">
        <v>0</v>
      </c>
      <c r="E66" t="s">
        <v>0</v>
      </c>
      <c r="F66" t="s">
        <v>1</v>
      </c>
      <c r="G66" s="2">
        <v>1.0000000000000001E-9</v>
      </c>
      <c r="H66">
        <v>40</v>
      </c>
      <c r="I66">
        <v>0.83245231135927</v>
      </c>
      <c r="J66">
        <v>0.14332862125560999</v>
      </c>
      <c r="K66">
        <v>0.72170772027186603</v>
      </c>
      <c r="L66">
        <v>0.266786331289941</v>
      </c>
      <c r="M66">
        <v>867.20598105228305</v>
      </c>
      <c r="N66">
        <v>366.81749872317101</v>
      </c>
      <c r="O66" s="2">
        <v>1.4453433027262001E-11</v>
      </c>
      <c r="P66" s="2">
        <v>6.1136249815364402E-12</v>
      </c>
      <c r="Q66" s="2">
        <v>5.2755030411473203E-9</v>
      </c>
      <c r="R66" s="2">
        <v>2.2314731053121701E-9</v>
      </c>
      <c r="S66">
        <v>99</v>
      </c>
    </row>
    <row r="67" spans="4:19" x14ac:dyDescent="0.25">
      <c r="D67">
        <v>0</v>
      </c>
      <c r="E67" t="s">
        <v>0</v>
      </c>
      <c r="F67" t="s">
        <v>1</v>
      </c>
      <c r="G67" s="2">
        <v>1.0000000000000001E-9</v>
      </c>
      <c r="H67">
        <v>45</v>
      </c>
      <c r="I67">
        <v>0.83245231135927</v>
      </c>
      <c r="J67">
        <v>0.14332862125560999</v>
      </c>
      <c r="K67">
        <v>0.72170772027186603</v>
      </c>
      <c r="L67">
        <v>0.266786331289941</v>
      </c>
      <c r="M67">
        <v>855.23629032481801</v>
      </c>
      <c r="N67">
        <v>364.24084413791797</v>
      </c>
      <c r="O67" s="2">
        <v>1.42539381190849E-11</v>
      </c>
      <c r="P67" s="2">
        <v>6.0706806778454796E-12</v>
      </c>
      <c r="Q67" s="2">
        <v>5.2026874257974199E-9</v>
      </c>
      <c r="R67" s="2">
        <v>2.2157984671035499E-9</v>
      </c>
      <c r="S67">
        <v>99</v>
      </c>
    </row>
    <row r="68" spans="4:19" x14ac:dyDescent="0.25">
      <c r="D68">
        <v>0</v>
      </c>
      <c r="E68" t="s">
        <v>0</v>
      </c>
      <c r="F68" t="s">
        <v>1</v>
      </c>
      <c r="G68" s="2">
        <v>1.0000000000000001E-9</v>
      </c>
      <c r="H68">
        <v>50</v>
      </c>
      <c r="I68">
        <v>0.83245231135927</v>
      </c>
      <c r="J68">
        <v>0.14332862125560999</v>
      </c>
      <c r="K68">
        <v>0.72170772027186603</v>
      </c>
      <c r="L68">
        <v>0.266786331289941</v>
      </c>
      <c r="M68">
        <v>843.80159643924503</v>
      </c>
      <c r="N68">
        <v>361.684967374358</v>
      </c>
      <c r="O68" s="2">
        <v>1.40633599381742E-11</v>
      </c>
      <c r="P68" s="2">
        <v>6.0280828127006797E-12</v>
      </c>
      <c r="Q68" s="2">
        <v>5.1331263947600103E-9</v>
      </c>
      <c r="R68" s="2">
        <v>2.2002502319208301E-9</v>
      </c>
      <c r="S68">
        <v>99</v>
      </c>
    </row>
    <row r="69" spans="4:19" x14ac:dyDescent="0.25">
      <c r="D69">
        <v>0</v>
      </c>
      <c r="E69" t="s">
        <v>0</v>
      </c>
      <c r="F69" t="s">
        <v>1</v>
      </c>
      <c r="G69" s="2">
        <v>1.0000000000000001E-9</v>
      </c>
      <c r="H69">
        <v>55</v>
      </c>
      <c r="I69">
        <v>0.83245231135927</v>
      </c>
      <c r="J69">
        <v>0.14332862125560999</v>
      </c>
      <c r="K69">
        <v>0.72170772027186603</v>
      </c>
      <c r="L69">
        <v>0.266786331289941</v>
      </c>
      <c r="M69">
        <v>832.71107498322999</v>
      </c>
      <c r="N69">
        <v>359.17739792173001</v>
      </c>
      <c r="O69" s="2">
        <v>1.38785180015503E-11</v>
      </c>
      <c r="P69" s="2">
        <v>5.9862900040063604E-12</v>
      </c>
      <c r="Q69" s="2">
        <v>5.0656590643563401E-9</v>
      </c>
      <c r="R69" s="2">
        <v>2.1849958407869299E-9</v>
      </c>
      <c r="S69">
        <v>99</v>
      </c>
    </row>
    <row r="70" spans="4:19" x14ac:dyDescent="0.25">
      <c r="D70">
        <v>0</v>
      </c>
      <c r="E70" t="s">
        <v>0</v>
      </c>
      <c r="F70" t="s">
        <v>1</v>
      </c>
      <c r="G70" s="2">
        <v>1.0000000000000001E-9</v>
      </c>
      <c r="H70">
        <v>60</v>
      </c>
      <c r="I70">
        <v>0.83245231135927</v>
      </c>
      <c r="J70">
        <v>0.14332862125560999</v>
      </c>
      <c r="K70">
        <v>0.72170772027186603</v>
      </c>
      <c r="L70">
        <v>0.266786331289941</v>
      </c>
      <c r="M70">
        <v>822.06260625280504</v>
      </c>
      <c r="N70">
        <v>356.70007745126298</v>
      </c>
      <c r="O70" s="2">
        <v>1.37010435127372E-11</v>
      </c>
      <c r="P70" s="2">
        <v>5.9450013213279201E-12</v>
      </c>
      <c r="Q70" s="2">
        <v>5.0008808947154298E-9</v>
      </c>
      <c r="R70" s="2">
        <v>2.1699255056452599E-9</v>
      </c>
      <c r="S70">
        <v>99</v>
      </c>
    </row>
    <row r="71" spans="4:19" x14ac:dyDescent="0.25">
      <c r="D71">
        <v>0</v>
      </c>
      <c r="E71" t="s">
        <v>0</v>
      </c>
      <c r="F71" t="s">
        <v>1</v>
      </c>
      <c r="G71" s="2">
        <v>1.0000000000000001E-9</v>
      </c>
      <c r="H71">
        <v>120</v>
      </c>
      <c r="I71">
        <v>0.83245231135927</v>
      </c>
      <c r="J71">
        <v>0.14332862125560999</v>
      </c>
      <c r="K71">
        <v>0.72170772027186603</v>
      </c>
      <c r="L71">
        <v>0.266786331289941</v>
      </c>
      <c r="M71">
        <v>715.84850128250798</v>
      </c>
      <c r="N71">
        <v>327.16440379181898</v>
      </c>
      <c r="O71" s="2">
        <v>1.19308082334932E-11</v>
      </c>
      <c r="P71" s="2">
        <v>5.4527399760823897E-12</v>
      </c>
      <c r="Q71" s="2">
        <v>4.35474502207536E-9</v>
      </c>
      <c r="R71" s="2">
        <v>1.99025010761922E-9</v>
      </c>
      <c r="S71">
        <v>99</v>
      </c>
    </row>
    <row r="72" spans="4:19" x14ac:dyDescent="0.25">
      <c r="D72">
        <v>0</v>
      </c>
      <c r="E72" t="s">
        <v>0</v>
      </c>
      <c r="F72" t="s">
        <v>1</v>
      </c>
      <c r="G72" s="2">
        <v>1.0000000000000001E-9</v>
      </c>
      <c r="H72">
        <v>180</v>
      </c>
      <c r="I72">
        <v>0.83245231135927</v>
      </c>
      <c r="J72">
        <v>0.14332862125560999</v>
      </c>
      <c r="K72">
        <v>0.72170772027186603</v>
      </c>
      <c r="L72">
        <v>0.266786331289941</v>
      </c>
      <c r="M72">
        <v>628.46097729422797</v>
      </c>
      <c r="N72">
        <v>297.41830462382302</v>
      </c>
      <c r="O72" s="2">
        <v>1.0474349545479699E-11</v>
      </c>
      <c r="P72" s="2">
        <v>4.9569716943475798E-12</v>
      </c>
      <c r="Q72" s="2">
        <v>3.8231376086123702E-9</v>
      </c>
      <c r="R72" s="2">
        <v>1.8092946761156E-9</v>
      </c>
      <c r="S72">
        <v>99</v>
      </c>
    </row>
    <row r="73" spans="4:19" x14ac:dyDescent="0.25">
      <c r="D73">
        <v>0</v>
      </c>
      <c r="E73" t="s">
        <v>0</v>
      </c>
      <c r="F73" t="s">
        <v>1</v>
      </c>
      <c r="G73" s="2">
        <v>1.0000000000000001E-9</v>
      </c>
      <c r="H73">
        <v>240</v>
      </c>
      <c r="I73">
        <v>0.83245231135927</v>
      </c>
      <c r="J73">
        <v>0.14332862125560999</v>
      </c>
      <c r="K73">
        <v>0.72170772027186603</v>
      </c>
      <c r="L73">
        <v>0.266786331289941</v>
      </c>
      <c r="M73">
        <v>549.94617307065698</v>
      </c>
      <c r="N73">
        <v>268.653228930355</v>
      </c>
      <c r="O73" s="2">
        <v>9.1657695355617399E-12</v>
      </c>
      <c r="P73" s="2">
        <v>4.4775537475741E-12</v>
      </c>
      <c r="Q73" s="2">
        <v>3.3455058808829101E-9</v>
      </c>
      <c r="R73" s="2">
        <v>1.63430713983183E-9</v>
      </c>
      <c r="S73">
        <v>99</v>
      </c>
    </row>
    <row r="74" spans="4:19" x14ac:dyDescent="0.25">
      <c r="D74">
        <v>0</v>
      </c>
      <c r="E74" t="s">
        <v>0</v>
      </c>
      <c r="F74" t="s">
        <v>1</v>
      </c>
      <c r="G74" s="2">
        <v>1.0000000000000001E-9</v>
      </c>
      <c r="H74">
        <v>300</v>
      </c>
      <c r="I74">
        <v>0.83245231135927</v>
      </c>
      <c r="J74">
        <v>0.14332862125560999</v>
      </c>
      <c r="K74">
        <v>0.72170772027186603</v>
      </c>
      <c r="L74">
        <v>0.266786331289941</v>
      </c>
      <c r="M74">
        <v>476.75052650047002</v>
      </c>
      <c r="N74">
        <v>241.280255831674</v>
      </c>
      <c r="O74" s="2">
        <v>7.9458420766119605E-12</v>
      </c>
      <c r="P74" s="2">
        <v>4.0213375966227299E-12</v>
      </c>
      <c r="Q74" s="2">
        <v>2.90023235411362E-9</v>
      </c>
      <c r="R74" s="2">
        <v>1.46778822570386E-9</v>
      </c>
      <c r="S74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59"/>
  <sheetViews>
    <sheetView topLeftCell="G20" workbookViewId="0">
      <selection activeCell="K26" sqref="K26:K41"/>
    </sheetView>
  </sheetViews>
  <sheetFormatPr defaultRowHeight="15" x14ac:dyDescent="0.25"/>
  <cols>
    <col min="3" max="3" width="26.140625" customWidth="1"/>
  </cols>
  <sheetData>
    <row r="3" spans="3:11" x14ac:dyDescent="0.25">
      <c r="C3" t="s">
        <v>2</v>
      </c>
      <c r="D3" t="s">
        <v>3</v>
      </c>
    </row>
    <row r="4" spans="3:11" x14ac:dyDescent="0.25">
      <c r="C4">
        <v>5</v>
      </c>
      <c r="D4">
        <v>880.75307971705502</v>
      </c>
      <c r="E4">
        <f>(D4-$D$6)/$D$6</f>
        <v>6.2137933073901801E-2</v>
      </c>
      <c r="I4" t="s">
        <v>2</v>
      </c>
      <c r="J4" t="s">
        <v>4</v>
      </c>
    </row>
    <row r="5" spans="3:11" x14ac:dyDescent="0.25">
      <c r="C5">
        <v>10</v>
      </c>
      <c r="D5">
        <v>851.39029463892302</v>
      </c>
      <c r="E5">
        <f t="shared" ref="E5:E19" si="0">(D5-$D$6)/$D$6</f>
        <v>2.6728090553454004E-2</v>
      </c>
      <c r="I5">
        <v>5</v>
      </c>
      <c r="J5" s="1">
        <v>0.12540106165641207</v>
      </c>
      <c r="K5">
        <v>6.2137933073901801E-2</v>
      </c>
    </row>
    <row r="6" spans="3:11" x14ac:dyDescent="0.25">
      <c r="C6">
        <v>15</v>
      </c>
      <c r="D6">
        <v>829.22664965753904</v>
      </c>
      <c r="E6">
        <f t="shared" si="0"/>
        <v>0</v>
      </c>
      <c r="I6">
        <v>10</v>
      </c>
      <c r="J6" s="1">
        <v>8.7882135794995181E-2</v>
      </c>
      <c r="K6">
        <v>2.6728090553454004E-2</v>
      </c>
    </row>
    <row r="7" spans="3:11" x14ac:dyDescent="0.25">
      <c r="C7">
        <v>20</v>
      </c>
      <c r="D7">
        <v>811.42069582058002</v>
      </c>
      <c r="E7">
        <f t="shared" si="0"/>
        <v>-2.1472963808281696E-2</v>
      </c>
      <c r="I7">
        <v>15</v>
      </c>
      <c r="J7" s="1">
        <v>5.956206497532985E-2</v>
      </c>
      <c r="K7">
        <v>0</v>
      </c>
    </row>
    <row r="8" spans="3:11" x14ac:dyDescent="0.25">
      <c r="C8">
        <v>25</v>
      </c>
      <c r="D8">
        <v>796.11990882908196</v>
      </c>
      <c r="E8">
        <f t="shared" si="0"/>
        <v>-3.9924839417702959E-2</v>
      </c>
      <c r="I8">
        <v>20</v>
      </c>
      <c r="J8" s="1">
        <v>3.6810127101486373E-2</v>
      </c>
      <c r="K8">
        <v>-2.1472963808281696E-2</v>
      </c>
    </row>
    <row r="9" spans="3:11" x14ac:dyDescent="0.25">
      <c r="C9">
        <v>30</v>
      </c>
      <c r="D9">
        <v>782.61262560097998</v>
      </c>
      <c r="E9">
        <f t="shared" si="0"/>
        <v>-5.6213851877300505E-2</v>
      </c>
      <c r="I9">
        <v>25</v>
      </c>
      <c r="J9" s="1">
        <v>1.7259219678100051E-2</v>
      </c>
      <c r="K9">
        <v>-3.9924839417702959E-2</v>
      </c>
    </row>
    <row r="10" spans="3:11" x14ac:dyDescent="0.25">
      <c r="C10">
        <v>35</v>
      </c>
      <c r="D10">
        <v>770.27471882571297</v>
      </c>
      <c r="E10">
        <f t="shared" si="0"/>
        <v>-7.1092663092982525E-2</v>
      </c>
      <c r="I10">
        <v>30</v>
      </c>
      <c r="J10" s="1">
        <v>0</v>
      </c>
      <c r="K10">
        <v>-5.6213851877300505E-2</v>
      </c>
    </row>
    <row r="11" spans="3:11" x14ac:dyDescent="0.25">
      <c r="C11">
        <v>40</v>
      </c>
      <c r="D11">
        <v>758.67059554224397</v>
      </c>
      <c r="E11">
        <f t="shared" si="0"/>
        <v>-8.5086573308315525E-2</v>
      </c>
      <c r="I11">
        <v>35</v>
      </c>
      <c r="J11" s="1">
        <v>-1.5765023936066137E-2</v>
      </c>
      <c r="K11">
        <v>-7.1092663092982525E-2</v>
      </c>
    </row>
    <row r="12" spans="3:11" x14ac:dyDescent="0.25">
      <c r="C12">
        <v>45</v>
      </c>
      <c r="D12">
        <v>747.81612025551101</v>
      </c>
      <c r="E12">
        <f t="shared" si="0"/>
        <v>-9.8176450836028523E-2</v>
      </c>
      <c r="I12">
        <v>40</v>
      </c>
      <c r="J12" s="1">
        <v>-3.0592440340903731E-2</v>
      </c>
      <c r="K12">
        <v>-8.5086573308315525E-2</v>
      </c>
    </row>
    <row r="13" spans="3:11" x14ac:dyDescent="0.25">
      <c r="C13">
        <v>50</v>
      </c>
      <c r="D13">
        <v>737.48262641118902</v>
      </c>
      <c r="E13">
        <f t="shared" si="0"/>
        <v>-0.11063805448635694</v>
      </c>
      <c r="I13">
        <v>45</v>
      </c>
      <c r="J13" s="1">
        <v>-4.4461978004441488E-2</v>
      </c>
      <c r="K13">
        <v>-9.8176450836028523E-2</v>
      </c>
    </row>
    <row r="14" spans="3:11" x14ac:dyDescent="0.25">
      <c r="C14">
        <v>55</v>
      </c>
      <c r="D14">
        <v>727.47685165197902</v>
      </c>
      <c r="E14">
        <f t="shared" si="0"/>
        <v>-0.12270444762910299</v>
      </c>
      <c r="I14">
        <v>50</v>
      </c>
      <c r="J14" s="1">
        <v>-5.7665820501087574E-2</v>
      </c>
      <c r="K14">
        <v>-0.11063805448635694</v>
      </c>
    </row>
    <row r="15" spans="3:11" x14ac:dyDescent="0.25">
      <c r="C15">
        <v>60</v>
      </c>
      <c r="D15">
        <v>717.88845332549897</v>
      </c>
      <c r="E15">
        <f t="shared" si="0"/>
        <v>-0.13426750862146247</v>
      </c>
      <c r="I15">
        <v>55</v>
      </c>
      <c r="J15" s="1">
        <v>-7.0450912936219717E-2</v>
      </c>
      <c r="K15">
        <v>-0.12270444762910299</v>
      </c>
    </row>
    <row r="16" spans="3:11" x14ac:dyDescent="0.25">
      <c r="C16">
        <v>120</v>
      </c>
      <c r="D16">
        <v>623.39184819453396</v>
      </c>
      <c r="E16">
        <f t="shared" si="0"/>
        <v>-0.24822501971929201</v>
      </c>
      <c r="I16">
        <v>60</v>
      </c>
      <c r="J16" s="1">
        <v>-8.2702693718719841E-2</v>
      </c>
      <c r="K16">
        <v>-0.13426750862146247</v>
      </c>
    </row>
    <row r="17" spans="3:18" x14ac:dyDescent="0.25">
      <c r="C17">
        <v>180</v>
      </c>
      <c r="D17">
        <v>546.40584331491698</v>
      </c>
      <c r="E17">
        <f t="shared" si="0"/>
        <v>-0.34106574657172894</v>
      </c>
      <c r="I17">
        <v>120</v>
      </c>
      <c r="J17" s="1">
        <v>-0.20344774949698516</v>
      </c>
      <c r="K17">
        <v>-0.24822501971929201</v>
      </c>
    </row>
    <row r="18" spans="3:18" x14ac:dyDescent="0.25">
      <c r="C18">
        <v>240</v>
      </c>
      <c r="D18">
        <v>477.94571169148298</v>
      </c>
      <c r="E18">
        <f t="shared" si="0"/>
        <v>-0.4236247570083897</v>
      </c>
      <c r="J18" s="1"/>
    </row>
    <row r="19" spans="3:18" x14ac:dyDescent="0.25">
      <c r="C19">
        <v>300</v>
      </c>
      <c r="D19">
        <v>414.17218795859202</v>
      </c>
      <c r="E19">
        <f t="shared" si="0"/>
        <v>-0.50053198588149539</v>
      </c>
      <c r="J19" s="1"/>
    </row>
    <row r="20" spans="3:18" x14ac:dyDescent="0.25">
      <c r="J20" s="1"/>
    </row>
    <row r="21" spans="3:18" x14ac:dyDescent="0.25">
      <c r="P21" t="s">
        <v>11</v>
      </c>
      <c r="Q21">
        <v>368.59022286268203</v>
      </c>
    </row>
    <row r="22" spans="3:18" x14ac:dyDescent="0.25">
      <c r="J22" t="s">
        <v>14</v>
      </c>
      <c r="K22">
        <v>0.5</v>
      </c>
      <c r="P22" t="s">
        <v>12</v>
      </c>
      <c r="Q22">
        <v>0.48541191722430999</v>
      </c>
    </row>
    <row r="23" spans="3:18" x14ac:dyDescent="0.25">
      <c r="J23" t="s">
        <v>7</v>
      </c>
      <c r="K23">
        <v>50</v>
      </c>
      <c r="P23" t="s">
        <v>13</v>
      </c>
      <c r="Q23">
        <v>0.118671772483597</v>
      </c>
    </row>
    <row r="24" spans="3:18" x14ac:dyDescent="0.25">
      <c r="J24" t="s">
        <v>8</v>
      </c>
      <c r="K24">
        <v>2.5</v>
      </c>
    </row>
    <row r="25" spans="3:18" x14ac:dyDescent="0.25">
      <c r="L25" t="s">
        <v>15</v>
      </c>
      <c r="N25" t="s">
        <v>9</v>
      </c>
      <c r="P25" t="s">
        <v>10</v>
      </c>
    </row>
    <row r="26" spans="3:18" x14ac:dyDescent="0.25">
      <c r="J26">
        <v>5</v>
      </c>
      <c r="K26">
        <v>880.75307971705502</v>
      </c>
      <c r="L26">
        <v>463.64984683123299</v>
      </c>
      <c r="M26">
        <f>K26-L26</f>
        <v>417.10323288582202</v>
      </c>
      <c r="N26">
        <f t="shared" ref="N26:N41" si="1">((K26/60)*365*($K$23/1000)) - ((K26/60)*365*($K$24/1000))</f>
        <v>254.50094199324067</v>
      </c>
      <c r="O26">
        <f t="shared" ref="O26:O41" si="2">((L26/60)*365*($K$23/1000)) - ((L26/60)*365*($K$24/1000))</f>
        <v>133.97548699060837</v>
      </c>
      <c r="P26">
        <f>$Q$21+$Q$22+$Q$23</f>
        <v>369.19430655238995</v>
      </c>
      <c r="Q26">
        <f>N26/P26</f>
        <v>0.68934145916230727</v>
      </c>
      <c r="R26">
        <f>O26/P26</f>
        <v>0.36288611339025834</v>
      </c>
    </row>
    <row r="27" spans="3:18" x14ac:dyDescent="0.25">
      <c r="J27">
        <v>10</v>
      </c>
      <c r="K27">
        <v>851.39029463892302</v>
      </c>
      <c r="L27">
        <v>460.44554071671899</v>
      </c>
      <c r="M27">
        <f t="shared" ref="M27:M41" si="3">K27-L27</f>
        <v>390.94475392220403</v>
      </c>
      <c r="N27">
        <f t="shared" si="1"/>
        <v>246.01632055503882</v>
      </c>
      <c r="O27">
        <f t="shared" si="2"/>
        <v>133.04957603626858</v>
      </c>
      <c r="P27">
        <f t="shared" ref="P27:P41" si="4">$Q$21+$Q$22+$Q$23</f>
        <v>369.19430655238995</v>
      </c>
      <c r="Q27">
        <f t="shared" ref="Q27:Q41" si="5">N27/P27</f>
        <v>0.66636000661112105</v>
      </c>
      <c r="R27">
        <f t="shared" ref="R27:R41" si="6">O27/P27</f>
        <v>0.36037819022376605</v>
      </c>
    </row>
    <row r="28" spans="3:18" x14ac:dyDescent="0.25">
      <c r="J28">
        <v>15</v>
      </c>
      <c r="K28">
        <v>829.22664965753904</v>
      </c>
      <c r="L28">
        <v>456.90867729801602</v>
      </c>
      <c r="M28">
        <f t="shared" si="3"/>
        <v>372.31797235952303</v>
      </c>
      <c r="N28">
        <f t="shared" si="1"/>
        <v>239.61195064062639</v>
      </c>
      <c r="O28">
        <f t="shared" si="2"/>
        <v>132.02756987757255</v>
      </c>
      <c r="P28">
        <f t="shared" si="4"/>
        <v>369.19430655238995</v>
      </c>
      <c r="Q28">
        <f t="shared" si="5"/>
        <v>0.64901312503481046</v>
      </c>
      <c r="R28">
        <f t="shared" si="6"/>
        <v>0.35760998350833823</v>
      </c>
    </row>
    <row r="29" spans="3:18" x14ac:dyDescent="0.25">
      <c r="J29">
        <v>20</v>
      </c>
      <c r="K29">
        <v>811.42069582058002</v>
      </c>
      <c r="L29">
        <v>453.27555050031401</v>
      </c>
      <c r="M29">
        <f t="shared" si="3"/>
        <v>358.14514532026601</v>
      </c>
      <c r="N29">
        <f t="shared" si="1"/>
        <v>234.4667718964885</v>
      </c>
      <c r="O29">
        <f t="shared" si="2"/>
        <v>130.97774761331991</v>
      </c>
      <c r="P29">
        <f t="shared" si="4"/>
        <v>369.19430655238995</v>
      </c>
      <c r="Q29">
        <f t="shared" si="5"/>
        <v>0.63507688968983833</v>
      </c>
      <c r="R29">
        <f t="shared" si="6"/>
        <v>0.35476643406670116</v>
      </c>
    </row>
    <row r="30" spans="3:18" x14ac:dyDescent="0.25">
      <c r="J30">
        <v>25</v>
      </c>
      <c r="K30">
        <v>796.11990882908196</v>
      </c>
      <c r="L30">
        <v>449.636592461362</v>
      </c>
      <c r="M30">
        <f t="shared" si="3"/>
        <v>346.48331636771997</v>
      </c>
      <c r="N30">
        <f t="shared" si="1"/>
        <v>230.04548198873681</v>
      </c>
      <c r="O30">
        <f t="shared" si="2"/>
        <v>129.92624036331441</v>
      </c>
      <c r="P30">
        <f t="shared" si="4"/>
        <v>369.19430655238995</v>
      </c>
      <c r="Q30">
        <f t="shared" si="5"/>
        <v>0.62310138023781403</v>
      </c>
      <c r="R30">
        <f t="shared" si="6"/>
        <v>0.35191832067127887</v>
      </c>
    </row>
    <row r="31" spans="3:18" x14ac:dyDescent="0.25">
      <c r="J31">
        <v>30</v>
      </c>
      <c r="K31">
        <v>782.61262560097998</v>
      </c>
      <c r="L31">
        <v>446.05331358914299</v>
      </c>
      <c r="M31">
        <f t="shared" si="3"/>
        <v>336.55931201183699</v>
      </c>
      <c r="N31">
        <f t="shared" si="1"/>
        <v>226.14243993928315</v>
      </c>
      <c r="O31">
        <f t="shared" si="2"/>
        <v>128.89082207252946</v>
      </c>
      <c r="P31">
        <f t="shared" si="4"/>
        <v>369.19430655238995</v>
      </c>
      <c r="Q31">
        <f t="shared" si="5"/>
        <v>0.61252959735767964</v>
      </c>
      <c r="R31">
        <f t="shared" si="6"/>
        <v>0.34911378584393044</v>
      </c>
    </row>
    <row r="32" spans="3:18" x14ac:dyDescent="0.25">
      <c r="J32">
        <v>35</v>
      </c>
      <c r="K32">
        <v>770.27471882571297</v>
      </c>
      <c r="L32">
        <v>442.36500569866803</v>
      </c>
      <c r="M32">
        <f t="shared" si="3"/>
        <v>327.90971312704494</v>
      </c>
      <c r="N32">
        <f t="shared" si="1"/>
        <v>222.57729896068</v>
      </c>
      <c r="O32">
        <f t="shared" si="2"/>
        <v>127.82505477167763</v>
      </c>
      <c r="P32">
        <f t="shared" si="4"/>
        <v>369.19430655238995</v>
      </c>
      <c r="Q32">
        <f t="shared" si="5"/>
        <v>0.60287305359378696</v>
      </c>
      <c r="R32">
        <f t="shared" si="6"/>
        <v>0.34622704766314921</v>
      </c>
    </row>
    <row r="33" spans="10:18" x14ac:dyDescent="0.25">
      <c r="J33">
        <v>40</v>
      </c>
      <c r="K33">
        <v>758.67059554224397</v>
      </c>
      <c r="L33">
        <v>438.61902557703797</v>
      </c>
      <c r="M33">
        <f t="shared" si="3"/>
        <v>320.051569965206</v>
      </c>
      <c r="N33">
        <f t="shared" si="1"/>
        <v>219.22419083689425</v>
      </c>
      <c r="O33">
        <f t="shared" si="2"/>
        <v>126.74262259903159</v>
      </c>
      <c r="P33">
        <f t="shared" si="4"/>
        <v>369.19430655238995</v>
      </c>
      <c r="Q33">
        <f t="shared" si="5"/>
        <v>0.59379082219347712</v>
      </c>
      <c r="R33">
        <f t="shared" si="6"/>
        <v>0.34329517099702722</v>
      </c>
    </row>
    <row r="34" spans="10:18" x14ac:dyDescent="0.25">
      <c r="J34">
        <v>45</v>
      </c>
      <c r="K34">
        <v>747.81612025551101</v>
      </c>
      <c r="L34">
        <v>434.93456974403603</v>
      </c>
      <c r="M34">
        <f t="shared" si="3"/>
        <v>312.88155051147498</v>
      </c>
      <c r="N34">
        <f t="shared" si="1"/>
        <v>216.08769974883208</v>
      </c>
      <c r="O34">
        <f t="shared" si="2"/>
        <v>125.67796838228709</v>
      </c>
      <c r="P34">
        <f t="shared" si="4"/>
        <v>369.19430655238995</v>
      </c>
      <c r="Q34">
        <f t="shared" si="5"/>
        <v>0.58529531987289329</v>
      </c>
      <c r="R34">
        <f t="shared" si="6"/>
        <v>0.3404114477167674</v>
      </c>
    </row>
    <row r="35" spans="10:18" x14ac:dyDescent="0.25">
      <c r="J35">
        <v>50</v>
      </c>
      <c r="K35">
        <v>737.48262641118902</v>
      </c>
      <c r="L35">
        <v>431.29936514125501</v>
      </c>
      <c r="M35">
        <f t="shared" si="3"/>
        <v>306.18326126993401</v>
      </c>
      <c r="N35">
        <f t="shared" si="1"/>
        <v>213.10175059006653</v>
      </c>
      <c r="O35">
        <f t="shared" si="2"/>
        <v>124.62754571894183</v>
      </c>
      <c r="P35">
        <f t="shared" si="4"/>
        <v>369.19430655238995</v>
      </c>
      <c r="Q35">
        <f t="shared" si="5"/>
        <v>0.57720757554484836</v>
      </c>
      <c r="R35">
        <f t="shared" si="6"/>
        <v>0.33756627203365813</v>
      </c>
    </row>
    <row r="36" spans="10:18" x14ac:dyDescent="0.25">
      <c r="J36">
        <v>55</v>
      </c>
      <c r="K36">
        <v>727.47685165197902</v>
      </c>
      <c r="L36">
        <v>427.73298520057199</v>
      </c>
      <c r="M36">
        <f t="shared" si="3"/>
        <v>299.74386645140703</v>
      </c>
      <c r="N36">
        <f t="shared" si="1"/>
        <v>210.21049859193644</v>
      </c>
      <c r="O36">
        <f t="shared" si="2"/>
        <v>123.59701051524861</v>
      </c>
      <c r="P36">
        <f t="shared" si="4"/>
        <v>369.19430655238995</v>
      </c>
      <c r="Q36">
        <f t="shared" si="5"/>
        <v>0.56937632802337612</v>
      </c>
      <c r="R36">
        <f t="shared" si="6"/>
        <v>0.33477496353999103</v>
      </c>
    </row>
    <row r="37" spans="10:18" x14ac:dyDescent="0.25">
      <c r="J37">
        <v>60</v>
      </c>
      <c r="K37">
        <v>717.88845332549897</v>
      </c>
      <c r="L37">
        <v>424.23499561551199</v>
      </c>
      <c r="M37">
        <f t="shared" si="3"/>
        <v>293.65345770998698</v>
      </c>
      <c r="N37">
        <f t="shared" si="1"/>
        <v>207.43985099218065</v>
      </c>
      <c r="O37">
        <f t="shared" si="2"/>
        <v>122.58623727473233</v>
      </c>
      <c r="P37">
        <f t="shared" si="4"/>
        <v>369.19430655238995</v>
      </c>
      <c r="Q37">
        <f t="shared" si="5"/>
        <v>0.56187174967375675</v>
      </c>
      <c r="R37">
        <f t="shared" si="6"/>
        <v>0.33203718231591123</v>
      </c>
    </row>
    <row r="38" spans="10:18" x14ac:dyDescent="0.25">
      <c r="J38">
        <v>120</v>
      </c>
      <c r="K38">
        <v>623.39184819453396</v>
      </c>
      <c r="L38">
        <v>384.15393319178901</v>
      </c>
      <c r="M38">
        <f t="shared" si="3"/>
        <v>239.23791500274496</v>
      </c>
      <c r="N38">
        <f t="shared" si="1"/>
        <v>180.13426946787888</v>
      </c>
      <c r="O38">
        <f t="shared" si="2"/>
        <v>111.00448027854404</v>
      </c>
      <c r="P38">
        <f t="shared" si="4"/>
        <v>369.19430655238995</v>
      </c>
      <c r="Q38">
        <f t="shared" si="5"/>
        <v>0.48791182927496529</v>
      </c>
      <c r="R38">
        <f t="shared" si="6"/>
        <v>0.30066682586501947</v>
      </c>
    </row>
    <row r="39" spans="10:18" x14ac:dyDescent="0.25">
      <c r="J39">
        <v>180</v>
      </c>
      <c r="K39">
        <v>546.40584331491698</v>
      </c>
      <c r="L39">
        <v>346.07332849387802</v>
      </c>
      <c r="M39">
        <f t="shared" si="3"/>
        <v>200.33251482103896</v>
      </c>
      <c r="N39">
        <f t="shared" si="1"/>
        <v>157.88852180787291</v>
      </c>
      <c r="O39">
        <f t="shared" si="2"/>
        <v>100.00077221271017</v>
      </c>
      <c r="P39">
        <f t="shared" si="4"/>
        <v>369.19430655238995</v>
      </c>
      <c r="Q39">
        <f t="shared" si="5"/>
        <v>0.42765697900996202</v>
      </c>
      <c r="R39">
        <f t="shared" si="6"/>
        <v>0.27086217321858869</v>
      </c>
    </row>
    <row r="40" spans="10:18" x14ac:dyDescent="0.25">
      <c r="J40">
        <v>240</v>
      </c>
      <c r="K40">
        <v>477.94571169148298</v>
      </c>
      <c r="L40">
        <v>309.275104942322</v>
      </c>
      <c r="M40">
        <f t="shared" si="3"/>
        <v>168.67060674916098</v>
      </c>
      <c r="N40">
        <f t="shared" si="1"/>
        <v>138.10639627418476</v>
      </c>
      <c r="O40">
        <f t="shared" si="2"/>
        <v>89.367618865625133</v>
      </c>
      <c r="P40">
        <f t="shared" si="4"/>
        <v>369.19430655238995</v>
      </c>
      <c r="Q40">
        <f t="shared" si="5"/>
        <v>0.37407509764668317</v>
      </c>
      <c r="R40">
        <f t="shared" si="6"/>
        <v>0.2420612053857433</v>
      </c>
    </row>
    <row r="41" spans="10:18" x14ac:dyDescent="0.25">
      <c r="J41">
        <v>300</v>
      </c>
      <c r="K41">
        <v>414.17218795859202</v>
      </c>
      <c r="L41">
        <v>274.52722202429197</v>
      </c>
      <c r="M41">
        <f t="shared" si="3"/>
        <v>139.64496593430005</v>
      </c>
      <c r="N41">
        <f t="shared" si="1"/>
        <v>119.67850514553483</v>
      </c>
      <c r="O41">
        <f t="shared" si="2"/>
        <v>79.326928530769365</v>
      </c>
      <c r="P41">
        <f t="shared" si="4"/>
        <v>369.19430655238995</v>
      </c>
      <c r="Q41">
        <f t="shared" si="5"/>
        <v>0.32416129669798155</v>
      </c>
      <c r="R41">
        <f t="shared" si="6"/>
        <v>0.2148649833512874</v>
      </c>
    </row>
    <row r="44" spans="10:18" x14ac:dyDescent="0.25">
      <c r="K44">
        <v>880.75307971705502</v>
      </c>
      <c r="L44">
        <f>K44+L26</f>
        <v>1344.402926548288</v>
      </c>
    </row>
    <row r="45" spans="10:18" x14ac:dyDescent="0.25">
      <c r="K45">
        <v>851.39029463892302</v>
      </c>
      <c r="L45">
        <f t="shared" ref="L45:L59" si="7">K45+L27</f>
        <v>1311.8358353556421</v>
      </c>
    </row>
    <row r="46" spans="10:18" x14ac:dyDescent="0.25">
      <c r="K46">
        <v>829.22664965753904</v>
      </c>
      <c r="L46">
        <f t="shared" si="7"/>
        <v>1286.135326955555</v>
      </c>
    </row>
    <row r="47" spans="10:18" x14ac:dyDescent="0.25">
      <c r="K47">
        <v>811.42069582058002</v>
      </c>
      <c r="L47">
        <f t="shared" si="7"/>
        <v>1264.696246320894</v>
      </c>
    </row>
    <row r="48" spans="10:18" x14ac:dyDescent="0.25">
      <c r="K48">
        <v>796.11990882908196</v>
      </c>
      <c r="L48">
        <f t="shared" si="7"/>
        <v>1245.756501290444</v>
      </c>
    </row>
    <row r="49" spans="11:12" x14ac:dyDescent="0.25">
      <c r="K49">
        <v>782.61262560097998</v>
      </c>
      <c r="L49">
        <f t="shared" si="7"/>
        <v>1228.665939190123</v>
      </c>
    </row>
    <row r="50" spans="11:12" x14ac:dyDescent="0.25">
      <c r="K50">
        <v>770.27471882571297</v>
      </c>
      <c r="L50">
        <f t="shared" si="7"/>
        <v>1212.6397245243811</v>
      </c>
    </row>
    <row r="51" spans="11:12" x14ac:dyDescent="0.25">
      <c r="K51">
        <v>758.67059554224397</v>
      </c>
      <c r="L51">
        <f t="shared" si="7"/>
        <v>1197.2896211192819</v>
      </c>
    </row>
    <row r="52" spans="11:12" x14ac:dyDescent="0.25">
      <c r="K52">
        <v>747.81612025551101</v>
      </c>
      <c r="L52">
        <f t="shared" si="7"/>
        <v>1182.7506899995469</v>
      </c>
    </row>
    <row r="53" spans="11:12" x14ac:dyDescent="0.25">
      <c r="K53">
        <v>737.48262641118902</v>
      </c>
      <c r="L53">
        <f t="shared" si="7"/>
        <v>1168.781991552444</v>
      </c>
    </row>
    <row r="54" spans="11:12" x14ac:dyDescent="0.25">
      <c r="K54">
        <v>727.47685165197902</v>
      </c>
      <c r="L54">
        <f t="shared" si="7"/>
        <v>1155.209836852551</v>
      </c>
    </row>
    <row r="55" spans="11:12" x14ac:dyDescent="0.25">
      <c r="K55">
        <v>717.88845332549897</v>
      </c>
      <c r="L55">
        <f t="shared" si="7"/>
        <v>1142.123448941011</v>
      </c>
    </row>
    <row r="56" spans="11:12" x14ac:dyDescent="0.25">
      <c r="K56">
        <v>623.39184819453396</v>
      </c>
      <c r="L56">
        <f t="shared" si="7"/>
        <v>1007.5457813863229</v>
      </c>
    </row>
    <row r="57" spans="11:12" x14ac:dyDescent="0.25">
      <c r="K57">
        <v>546.40584331491698</v>
      </c>
      <c r="L57">
        <f t="shared" si="7"/>
        <v>892.47917180879494</v>
      </c>
    </row>
    <row r="58" spans="11:12" x14ac:dyDescent="0.25">
      <c r="K58">
        <v>477.94571169148298</v>
      </c>
      <c r="L58">
        <f t="shared" si="7"/>
        <v>787.22081663380504</v>
      </c>
    </row>
    <row r="59" spans="11:12" x14ac:dyDescent="0.25">
      <c r="K59">
        <v>414.17218795859202</v>
      </c>
      <c r="L59">
        <f t="shared" si="7"/>
        <v>688.69940998288394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20"/>
  <sheetViews>
    <sheetView workbookViewId="0">
      <selection activeCell="E31" sqref="E31"/>
    </sheetView>
  </sheetViews>
  <sheetFormatPr defaultRowHeight="15" x14ac:dyDescent="0.25"/>
  <sheetData>
    <row r="5" spans="3:6" x14ac:dyDescent="0.25">
      <c r="C5">
        <v>5</v>
      </c>
      <c r="D5">
        <v>880.75307971705502</v>
      </c>
      <c r="E5">
        <v>165.52360317111001</v>
      </c>
      <c r="F5">
        <v>996.34572239114698</v>
      </c>
    </row>
    <row r="6" spans="3:6" x14ac:dyDescent="0.25">
      <c r="C6">
        <v>10</v>
      </c>
      <c r="D6">
        <v>851.39029463892302</v>
      </c>
      <c r="E6">
        <v>142.42002218961699</v>
      </c>
      <c r="F6">
        <v>965.97134877214501</v>
      </c>
    </row>
    <row r="7" spans="3:6" x14ac:dyDescent="0.25">
      <c r="C7">
        <v>15</v>
      </c>
      <c r="D7">
        <v>829.22664965753904</v>
      </c>
      <c r="E7">
        <v>126.393786787986</v>
      </c>
      <c r="F7">
        <v>942.81579921221396</v>
      </c>
    </row>
    <row r="8" spans="3:6" x14ac:dyDescent="0.25">
      <c r="C8">
        <v>20</v>
      </c>
      <c r="D8">
        <v>811.42069582058002</v>
      </c>
      <c r="E8">
        <v>114.69113917276201</v>
      </c>
      <c r="F8">
        <v>924.02345245053004</v>
      </c>
    </row>
    <row r="9" spans="3:6" x14ac:dyDescent="0.25">
      <c r="C9">
        <v>25</v>
      </c>
      <c r="D9">
        <v>796.11990882908196</v>
      </c>
      <c r="E9">
        <v>105.276564052212</v>
      </c>
      <c r="F9">
        <v>907.77135848999001</v>
      </c>
    </row>
    <row r="10" spans="3:6" x14ac:dyDescent="0.25">
      <c r="C10">
        <v>30</v>
      </c>
      <c r="D10">
        <v>782.61262560097998</v>
      </c>
      <c r="E10">
        <v>97.612549647688795</v>
      </c>
      <c r="F10">
        <v>893.31970858333</v>
      </c>
    </row>
    <row r="11" spans="3:6" x14ac:dyDescent="0.25">
      <c r="C11">
        <v>35</v>
      </c>
      <c r="D11">
        <v>770.27471882571297</v>
      </c>
      <c r="E11">
        <v>91.833269491791697</v>
      </c>
      <c r="F11">
        <v>879.92182174836705</v>
      </c>
    </row>
    <row r="12" spans="3:6" x14ac:dyDescent="0.25">
      <c r="C12">
        <v>40</v>
      </c>
      <c r="D12">
        <v>758.67059554224397</v>
      </c>
      <c r="E12">
        <v>87.107897698879199</v>
      </c>
      <c r="F12">
        <v>867.20598105228305</v>
      </c>
    </row>
    <row r="13" spans="3:6" x14ac:dyDescent="0.25">
      <c r="C13">
        <v>45</v>
      </c>
      <c r="D13">
        <v>747.81612025551101</v>
      </c>
      <c r="E13">
        <v>83.153817951679201</v>
      </c>
      <c r="F13">
        <v>855.23629032481801</v>
      </c>
    </row>
    <row r="14" spans="3:6" x14ac:dyDescent="0.25">
      <c r="C14">
        <v>50</v>
      </c>
      <c r="D14">
        <v>737.48262641118902</v>
      </c>
      <c r="E14">
        <v>79.6339993625879</v>
      </c>
      <c r="F14">
        <v>843.80159643924503</v>
      </c>
    </row>
    <row r="15" spans="3:6" x14ac:dyDescent="0.25">
      <c r="C15">
        <v>55</v>
      </c>
      <c r="D15">
        <v>727.47685165197902</v>
      </c>
      <c r="E15">
        <v>76.340094789862604</v>
      </c>
      <c r="F15">
        <v>832.71107498322999</v>
      </c>
    </row>
    <row r="16" spans="3:6" x14ac:dyDescent="0.25">
      <c r="C16">
        <v>60</v>
      </c>
      <c r="D16">
        <v>717.88845332549897</v>
      </c>
      <c r="E16">
        <v>73.310882087796898</v>
      </c>
      <c r="F16">
        <v>822.06260625280504</v>
      </c>
    </row>
    <row r="17" spans="3:6" x14ac:dyDescent="0.25">
      <c r="C17">
        <v>120</v>
      </c>
      <c r="D17">
        <v>623.39184819453396</v>
      </c>
      <c r="E17">
        <v>51.316307212691697</v>
      </c>
      <c r="F17">
        <v>715.84850128250798</v>
      </c>
    </row>
    <row r="18" spans="3:6" x14ac:dyDescent="0.25">
      <c r="C18">
        <v>180</v>
      </c>
      <c r="D18">
        <v>546.40584331491698</v>
      </c>
      <c r="E18">
        <v>38.689701817929702</v>
      </c>
      <c r="F18">
        <v>628.46097729422797</v>
      </c>
    </row>
    <row r="19" spans="3:6" x14ac:dyDescent="0.25">
      <c r="C19">
        <v>240</v>
      </c>
      <c r="D19">
        <v>477.94571169148298</v>
      </c>
      <c r="E19">
        <v>32.442856907844501</v>
      </c>
      <c r="F19">
        <v>549.94617307065698</v>
      </c>
    </row>
    <row r="20" spans="3:6" x14ac:dyDescent="0.25">
      <c r="C20">
        <v>300</v>
      </c>
      <c r="D20">
        <v>414.17218795859202</v>
      </c>
      <c r="E20">
        <v>26.968718230724299</v>
      </c>
      <c r="F20">
        <v>476.75052650047002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"/>
  <sheetViews>
    <sheetView tabSelected="1" workbookViewId="0">
      <selection activeCell="Q14" sqref="G2:Q14"/>
    </sheetView>
  </sheetViews>
  <sheetFormatPr defaultRowHeight="15" x14ac:dyDescent="0.25"/>
  <sheetData>
    <row r="2" spans="2:5" x14ac:dyDescent="0.25">
      <c r="B2" t="s">
        <v>25</v>
      </c>
    </row>
    <row r="3" spans="2:5" x14ac:dyDescent="0.25">
      <c r="C3" t="s">
        <v>18</v>
      </c>
      <c r="D3" t="s">
        <v>19</v>
      </c>
      <c r="E3" t="s">
        <v>24</v>
      </c>
    </row>
    <row r="4" spans="2:5" x14ac:dyDescent="0.25">
      <c r="B4" t="s">
        <v>20</v>
      </c>
      <c r="C4">
        <v>200.7</v>
      </c>
      <c r="D4">
        <v>273.60000000000002</v>
      </c>
      <c r="E4">
        <f>C4/D4</f>
        <v>0.73355263157894723</v>
      </c>
    </row>
    <row r="5" spans="2:5" x14ac:dyDescent="0.25">
      <c r="B5" t="s">
        <v>21</v>
      </c>
      <c r="C5">
        <v>178.3</v>
      </c>
      <c r="D5">
        <v>273.60000000000002</v>
      </c>
      <c r="E5">
        <f t="shared" ref="E5:E7" si="0">C5/D5</f>
        <v>0.65168128654970758</v>
      </c>
    </row>
    <row r="6" spans="2:5" x14ac:dyDescent="0.25">
      <c r="B6" t="s">
        <v>22</v>
      </c>
      <c r="C6">
        <v>37.5</v>
      </c>
      <c r="D6">
        <v>85.4</v>
      </c>
      <c r="E6">
        <f t="shared" si="0"/>
        <v>0.43911007025761123</v>
      </c>
    </row>
    <row r="7" spans="2:5" x14ac:dyDescent="0.25">
      <c r="B7" t="s">
        <v>23</v>
      </c>
      <c r="C7">
        <v>22</v>
      </c>
      <c r="D7">
        <v>85.4</v>
      </c>
      <c r="E7">
        <f t="shared" si="0"/>
        <v>0.2576112412177986</v>
      </c>
    </row>
    <row r="9" spans="2:5" x14ac:dyDescent="0.25">
      <c r="B9" t="s">
        <v>26</v>
      </c>
    </row>
    <row r="10" spans="2:5" x14ac:dyDescent="0.25">
      <c r="C10" t="s">
        <v>18</v>
      </c>
      <c r="D10" t="s">
        <v>19</v>
      </c>
      <c r="E10" t="s">
        <v>24</v>
      </c>
    </row>
    <row r="11" spans="2:5" x14ac:dyDescent="0.25">
      <c r="B11" t="s">
        <v>20</v>
      </c>
      <c r="C11">
        <v>412.7</v>
      </c>
      <c r="D11">
        <v>549.9</v>
      </c>
      <c r="E11">
        <f>C11/D11</f>
        <v>0.75050009092562286</v>
      </c>
    </row>
    <row r="12" spans="2:5" x14ac:dyDescent="0.25">
      <c r="B12" t="s">
        <v>21</v>
      </c>
      <c r="C12">
        <v>178.3</v>
      </c>
      <c r="D12">
        <v>549.9</v>
      </c>
      <c r="E12">
        <f t="shared" ref="E12:E14" si="1">C12/D12</f>
        <v>0.32424077104928173</v>
      </c>
    </row>
    <row r="13" spans="2:5" x14ac:dyDescent="0.25">
      <c r="B13" t="s">
        <v>22</v>
      </c>
      <c r="C13">
        <v>77.8</v>
      </c>
      <c r="D13">
        <v>171.7</v>
      </c>
      <c r="E13">
        <f t="shared" si="1"/>
        <v>0.45311589982527667</v>
      </c>
    </row>
    <row r="14" spans="2:5" x14ac:dyDescent="0.25">
      <c r="B14" t="s">
        <v>23</v>
      </c>
      <c r="C14">
        <v>45.7</v>
      </c>
      <c r="D14">
        <v>171.7</v>
      </c>
      <c r="E14">
        <f t="shared" si="1"/>
        <v>0.26616191030867797</v>
      </c>
    </row>
    <row r="21" spans="2:5" x14ac:dyDescent="0.25">
      <c r="B21" t="s">
        <v>27</v>
      </c>
    </row>
    <row r="22" spans="2:5" x14ac:dyDescent="0.25">
      <c r="C22" t="s">
        <v>19</v>
      </c>
      <c r="D22" t="s">
        <v>18</v>
      </c>
    </row>
    <row r="23" spans="2:5" x14ac:dyDescent="0.25">
      <c r="B23" t="s">
        <v>20</v>
      </c>
      <c r="C23">
        <v>273.60000000000002</v>
      </c>
      <c r="D23">
        <f>D4-C4</f>
        <v>72.900000000000034</v>
      </c>
      <c r="E23" s="3">
        <f>(C23-D23)/C23</f>
        <v>0.73355263157894723</v>
      </c>
    </row>
    <row r="24" spans="2:5" x14ac:dyDescent="0.25">
      <c r="B24" t="s">
        <v>21</v>
      </c>
      <c r="C24">
        <v>273.60000000000002</v>
      </c>
      <c r="D24">
        <f>D5-C5</f>
        <v>95.300000000000011</v>
      </c>
      <c r="E24" s="3">
        <f t="shared" ref="E24:E26" si="2">(C24-D24)/C24</f>
        <v>0.65168128654970758</v>
      </c>
    </row>
    <row r="25" spans="2:5" x14ac:dyDescent="0.25">
      <c r="B25" t="s">
        <v>22</v>
      </c>
      <c r="C25">
        <v>85.4</v>
      </c>
      <c r="D25">
        <f>D6-C6</f>
        <v>47.900000000000006</v>
      </c>
      <c r="E25" s="3">
        <f>(C25-D25)/C25</f>
        <v>0.43911007025761123</v>
      </c>
    </row>
    <row r="26" spans="2:5" x14ac:dyDescent="0.25">
      <c r="B26" t="s">
        <v>23</v>
      </c>
      <c r="C26">
        <v>85.4</v>
      </c>
      <c r="D26">
        <f>D7-C7</f>
        <v>63.400000000000006</v>
      </c>
      <c r="E26" s="3">
        <f t="shared" si="2"/>
        <v>0.2576112412177986</v>
      </c>
    </row>
    <row r="30" spans="2:5" x14ac:dyDescent="0.25">
      <c r="B30" t="s">
        <v>28</v>
      </c>
    </row>
    <row r="31" spans="2:5" x14ac:dyDescent="0.25">
      <c r="C31" t="s">
        <v>19</v>
      </c>
      <c r="D31" t="s">
        <v>18</v>
      </c>
    </row>
    <row r="32" spans="2:5" x14ac:dyDescent="0.25">
      <c r="B32" t="s">
        <v>20</v>
      </c>
      <c r="C32">
        <f>D11</f>
        <v>549.9</v>
      </c>
      <c r="D32">
        <f>D11-C11</f>
        <v>137.19999999999999</v>
      </c>
      <c r="E32" s="3">
        <f>(C32-D32)/C32</f>
        <v>0.75050009092562286</v>
      </c>
    </row>
    <row r="33" spans="2:5" x14ac:dyDescent="0.25">
      <c r="B33" t="s">
        <v>21</v>
      </c>
      <c r="C33">
        <f t="shared" ref="C33:C35" si="3">D12</f>
        <v>549.9</v>
      </c>
      <c r="D33">
        <f>D12-C12</f>
        <v>371.59999999999997</v>
      </c>
      <c r="E33" s="3">
        <f t="shared" ref="E33" si="4">(C33-D33)/C33</f>
        <v>0.32424077104928173</v>
      </c>
    </row>
    <row r="34" spans="2:5" x14ac:dyDescent="0.25">
      <c r="B34" t="s">
        <v>22</v>
      </c>
      <c r="C34">
        <f t="shared" si="3"/>
        <v>171.7</v>
      </c>
      <c r="D34">
        <f t="shared" ref="D34:D35" si="5">D13-C13</f>
        <v>93.899999999999991</v>
      </c>
      <c r="E34" s="3">
        <f>(C34-D34)/C34</f>
        <v>0.45311589982527667</v>
      </c>
    </row>
    <row r="35" spans="2:5" x14ac:dyDescent="0.25">
      <c r="B35" t="s">
        <v>23</v>
      </c>
      <c r="C35">
        <f t="shared" si="3"/>
        <v>171.7</v>
      </c>
      <c r="D35">
        <f t="shared" si="5"/>
        <v>125.99999999999999</v>
      </c>
      <c r="E35" s="3">
        <f t="shared" ref="E35" si="6">(C35-D35)/C35</f>
        <v>0.26616191030867797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wildtype_percentinterventNoPM</vt:lpstr>
      <vt:lpstr>wildtype_percentinterventionPM</vt:lpstr>
      <vt:lpstr>output</vt:lpstr>
      <vt:lpstr>wildtype_percentinterventionset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calplug</dc:creator>
  <cp:lastModifiedBy>Michael Klopfer</cp:lastModifiedBy>
  <dcterms:created xsi:type="dcterms:W3CDTF">2019-02-05T21:22:38Z</dcterms:created>
  <dcterms:modified xsi:type="dcterms:W3CDTF">2019-11-04T04:57:16Z</dcterms:modified>
</cp:coreProperties>
</file>