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usan\Downloads\"/>
    </mc:Choice>
  </mc:AlternateContent>
  <xr:revisionPtr revIDLastSave="0" documentId="13_ncr:1_{D37C5459-A286-478D-89A3-E01047018A09}" xr6:coauthVersionLast="47" xr6:coauthVersionMax="47" xr10:uidLastSave="{00000000-0000-0000-0000-000000000000}"/>
  <bookViews>
    <workbookView xWindow="-120" yWindow="-120" windowWidth="20730" windowHeight="11040" firstSheet="2" activeTab="4" xr2:uid="{00000000-000D-0000-FFFF-FFFF00000000}"/>
  </bookViews>
  <sheets>
    <sheet name="Señales E1" sheetId="1" r:id="rId1"/>
    <sheet name="Opcodes E1" sheetId="2" r:id="rId2"/>
    <sheet name="Multiplexores E1" sheetId="3" r:id="rId3"/>
    <sheet name="Debug E1" sheetId="4" r:id="rId4"/>
    <sheet name="Señales E2" sheetId="5" r:id="rId5"/>
    <sheet name="Opcodes E2" sheetId="6" r:id="rId6"/>
    <sheet name="Multiplexores E2" sheetId="7" r:id="rId7"/>
    <sheet name="Debug E2" sheetId="8" r:id="rId8"/>
    <sheet name="ALU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92" i="5"/>
  <c r="E96" i="8"/>
  <c r="F96" i="8"/>
  <c r="L96" i="8" s="1" a="1"/>
  <c r="L96" i="8" s="1"/>
  <c r="G96" i="8"/>
  <c r="M96" i="8" s="1" a="1"/>
  <c r="M96" i="8" s="1"/>
  <c r="H96" i="8"/>
  <c r="N96" i="8" s="1" a="1"/>
  <c r="N96" i="8" s="1"/>
  <c r="I96" i="8"/>
  <c r="O96" i="8" s="1" a="1"/>
  <c r="O96" i="8" s="1"/>
  <c r="J96" i="8"/>
  <c r="P96" i="8" s="1" a="1"/>
  <c r="P96" i="8" s="1"/>
  <c r="K96" i="8"/>
  <c r="Q96" i="8" s="1" a="1"/>
  <c r="Q96" i="8" s="1"/>
  <c r="E97" i="8"/>
  <c r="F97" i="8"/>
  <c r="L97" i="8" s="1" a="1"/>
  <c r="L97" i="8" s="1"/>
  <c r="G97" i="8"/>
  <c r="M97" i="8" s="1" a="1"/>
  <c r="M97" i="8" s="1"/>
  <c r="H97" i="8"/>
  <c r="N97" i="8" s="1" a="1"/>
  <c r="N97" i="8" s="1"/>
  <c r="I97" i="8"/>
  <c r="O97" i="8" s="1" a="1"/>
  <c r="O97" i="8" s="1"/>
  <c r="J97" i="8"/>
  <c r="P97" i="8" s="1" a="1"/>
  <c r="P97" i="8" s="1"/>
  <c r="K97" i="8"/>
  <c r="Q97" i="8" s="1" a="1"/>
  <c r="Q97" i="8" s="1"/>
  <c r="E98" i="8"/>
  <c r="F98" i="8"/>
  <c r="L98" i="8" s="1" a="1"/>
  <c r="L98" i="8" s="1"/>
  <c r="G98" i="8"/>
  <c r="M98" i="8" s="1" a="1"/>
  <c r="M98" i="8" s="1"/>
  <c r="H98" i="8"/>
  <c r="N98" i="8" s="1" a="1"/>
  <c r="N98" i="8" s="1"/>
  <c r="I98" i="8"/>
  <c r="O98" i="8" s="1" a="1"/>
  <c r="O98" i="8" s="1"/>
  <c r="J98" i="8"/>
  <c r="P98" i="8" s="1" a="1"/>
  <c r="P98" i="8" s="1"/>
  <c r="K98" i="8"/>
  <c r="Q98" i="8" s="1" a="1"/>
  <c r="Q98" i="8" s="1"/>
  <c r="E96" i="6"/>
  <c r="E96" i="5" s="1"/>
  <c r="E95" i="5"/>
  <c r="E98" i="5"/>
  <c r="E97" i="6"/>
  <c r="E97" i="5" s="1"/>
  <c r="E98" i="6"/>
  <c r="K95" i="8"/>
  <c r="Q95" i="8" s="1" a="1"/>
  <c r="Q95" i="8" s="1"/>
  <c r="J95" i="8"/>
  <c r="P95" i="8" s="1" a="1"/>
  <c r="P95" i="8" s="1"/>
  <c r="I95" i="8"/>
  <c r="O95" i="8" s="1" a="1"/>
  <c r="O95" i="8" s="1"/>
  <c r="H95" i="8"/>
  <c r="N95" i="8" s="1" a="1"/>
  <c r="N95" i="8" s="1"/>
  <c r="G95" i="8"/>
  <c r="M95" i="8" s="1" a="1"/>
  <c r="M95" i="8" s="1"/>
  <c r="F95" i="8"/>
  <c r="L95" i="8" s="1" a="1"/>
  <c r="L95" i="8" s="1"/>
  <c r="E95" i="8"/>
  <c r="K94" i="8"/>
  <c r="Q94" i="8" s="1" a="1"/>
  <c r="Q94" i="8" s="1"/>
  <c r="J94" i="8"/>
  <c r="P94" i="8" s="1" a="1"/>
  <c r="P94" i="8" s="1"/>
  <c r="I94" i="8"/>
  <c r="O94" i="8" s="1" a="1"/>
  <c r="O94" i="8" s="1"/>
  <c r="H94" i="8"/>
  <c r="N94" i="8" s="1" a="1"/>
  <c r="N94" i="8" s="1"/>
  <c r="G94" i="8"/>
  <c r="M94" i="8" s="1" a="1"/>
  <c r="M94" i="8" s="1"/>
  <c r="F94" i="8"/>
  <c r="L94" i="8" s="1" a="1"/>
  <c r="L94" i="8" s="1"/>
  <c r="E94" i="8"/>
  <c r="K93" i="8"/>
  <c r="Q93" i="8" s="1" a="1"/>
  <c r="Q93" i="8" s="1"/>
  <c r="J93" i="8"/>
  <c r="P93" i="8" s="1" a="1"/>
  <c r="P93" i="8" s="1"/>
  <c r="I93" i="8"/>
  <c r="O93" i="8" s="1" a="1"/>
  <c r="O93" i="8" s="1"/>
  <c r="H93" i="8"/>
  <c r="N93" i="8" s="1" a="1"/>
  <c r="N93" i="8" s="1"/>
  <c r="G93" i="8"/>
  <c r="M93" i="8" s="1" a="1"/>
  <c r="M93" i="8" s="1"/>
  <c r="F93" i="8"/>
  <c r="L93" i="8" s="1" a="1"/>
  <c r="L93" i="8" s="1"/>
  <c r="E93" i="8"/>
  <c r="K92" i="8"/>
  <c r="Q92" i="8" s="1" a="1"/>
  <c r="Q92" i="8" s="1"/>
  <c r="J92" i="8"/>
  <c r="P92" i="8" s="1" a="1"/>
  <c r="P92" i="8" s="1"/>
  <c r="I92" i="8"/>
  <c r="O92" i="8" s="1" a="1"/>
  <c r="O92" i="8" s="1"/>
  <c r="H92" i="8"/>
  <c r="N92" i="8" s="1" a="1"/>
  <c r="N92" i="8" s="1"/>
  <c r="G92" i="8"/>
  <c r="M92" i="8" s="1" a="1"/>
  <c r="M92" i="8" s="1"/>
  <c r="F92" i="8"/>
  <c r="L92" i="8" s="1" a="1"/>
  <c r="L92" i="8" s="1"/>
  <c r="E92" i="8"/>
  <c r="K91" i="8"/>
  <c r="Q91" i="8" s="1" a="1"/>
  <c r="Q91" i="8" s="1"/>
  <c r="J91" i="8"/>
  <c r="P91" i="8" s="1" a="1"/>
  <c r="P91" i="8" s="1"/>
  <c r="I91" i="8"/>
  <c r="O91" i="8" s="1" a="1"/>
  <c r="O91" i="8" s="1"/>
  <c r="H91" i="8"/>
  <c r="N91" i="8" s="1" a="1"/>
  <c r="N91" i="8" s="1"/>
  <c r="G91" i="8"/>
  <c r="M91" i="8" s="1" a="1"/>
  <c r="M91" i="8" s="1"/>
  <c r="F91" i="8"/>
  <c r="L91" i="8" s="1" a="1"/>
  <c r="L91" i="8" s="1"/>
  <c r="E91" i="8"/>
  <c r="K90" i="8"/>
  <c r="Q90" i="8" s="1" a="1"/>
  <c r="Q90" i="8" s="1"/>
  <c r="J90" i="8"/>
  <c r="P90" i="8" s="1" a="1"/>
  <c r="P90" i="8" s="1"/>
  <c r="I90" i="8"/>
  <c r="O90" i="8" s="1" a="1"/>
  <c r="O90" i="8" s="1"/>
  <c r="H90" i="8"/>
  <c r="N90" i="8" s="1" a="1"/>
  <c r="N90" i="8" s="1"/>
  <c r="G90" i="8"/>
  <c r="M90" i="8" s="1" a="1"/>
  <c r="M90" i="8" s="1"/>
  <c r="F90" i="8"/>
  <c r="L90" i="8" s="1" a="1"/>
  <c r="L90" i="8" s="1"/>
  <c r="E90" i="8"/>
  <c r="K89" i="8"/>
  <c r="Q89" i="8" s="1" a="1"/>
  <c r="Q89" i="8" s="1"/>
  <c r="J89" i="8"/>
  <c r="P89" i="8" s="1" a="1"/>
  <c r="P89" i="8" s="1"/>
  <c r="I89" i="8"/>
  <c r="O89" i="8" s="1" a="1"/>
  <c r="O89" i="8" s="1"/>
  <c r="E89" i="8"/>
  <c r="K88" i="8"/>
  <c r="Q88" i="8" s="1" a="1"/>
  <c r="Q88" i="8" s="1"/>
  <c r="J88" i="8"/>
  <c r="P88" i="8" s="1" a="1"/>
  <c r="P88" i="8" s="1"/>
  <c r="I88" i="8"/>
  <c r="O88" i="8" s="1" a="1"/>
  <c r="O88" i="8" s="1"/>
  <c r="E88" i="8"/>
  <c r="K87" i="8"/>
  <c r="Q87" i="8" s="1" a="1"/>
  <c r="Q87" i="8" s="1"/>
  <c r="J87" i="8"/>
  <c r="P87" i="8" s="1" a="1"/>
  <c r="P87" i="8" s="1"/>
  <c r="I87" i="8"/>
  <c r="O87" i="8" s="1" a="1"/>
  <c r="O87" i="8" s="1"/>
  <c r="E87" i="8"/>
  <c r="K86" i="8"/>
  <c r="Q86" i="8" s="1" a="1"/>
  <c r="Q86" i="8" s="1"/>
  <c r="J86" i="8"/>
  <c r="P86" i="8" s="1" a="1"/>
  <c r="P86" i="8" s="1"/>
  <c r="I86" i="8"/>
  <c r="O86" i="8" s="1" a="1"/>
  <c r="O86" i="8" s="1"/>
  <c r="E86" i="8"/>
  <c r="K85" i="8"/>
  <c r="Q85" i="8" s="1" a="1"/>
  <c r="Q85" i="8" s="1"/>
  <c r="J85" i="8"/>
  <c r="P85" i="8" s="1" a="1"/>
  <c r="P85" i="8" s="1"/>
  <c r="I85" i="8"/>
  <c r="O85" i="8" s="1" a="1"/>
  <c r="O85" i="8" s="1"/>
  <c r="E85" i="8"/>
  <c r="K84" i="8"/>
  <c r="Q84" i="8" s="1" a="1"/>
  <c r="Q84" i="8" s="1"/>
  <c r="J84" i="8"/>
  <c r="P84" i="8" s="1" a="1"/>
  <c r="P84" i="8" s="1"/>
  <c r="I84" i="8"/>
  <c r="O84" i="8" s="1" a="1"/>
  <c r="O84" i="8" s="1"/>
  <c r="E84" i="8"/>
  <c r="K83" i="8"/>
  <c r="Q83" i="8" s="1" a="1"/>
  <c r="Q83" i="8" s="1"/>
  <c r="J83" i="8"/>
  <c r="P83" i="8" s="1" a="1"/>
  <c r="P83" i="8" s="1"/>
  <c r="I83" i="8"/>
  <c r="O83" i="8" s="1" a="1"/>
  <c r="O83" i="8" s="1"/>
  <c r="E83" i="8"/>
  <c r="K82" i="8"/>
  <c r="Q82" i="8" s="1" a="1"/>
  <c r="Q82" i="8" s="1"/>
  <c r="J82" i="8"/>
  <c r="P82" i="8" s="1" a="1"/>
  <c r="P82" i="8" s="1"/>
  <c r="I82" i="8"/>
  <c r="O82" i="8" s="1" a="1"/>
  <c r="O82" i="8" s="1"/>
  <c r="E82" i="8"/>
  <c r="K81" i="8"/>
  <c r="Q81" i="8" s="1" a="1"/>
  <c r="Q81" i="8" s="1"/>
  <c r="J81" i="8"/>
  <c r="P81" i="8" s="1" a="1"/>
  <c r="P81" i="8" s="1"/>
  <c r="I81" i="8"/>
  <c r="O81" i="8" s="1" a="1"/>
  <c r="O81" i="8" s="1"/>
  <c r="E81" i="8"/>
  <c r="K80" i="8"/>
  <c r="Q80" i="8" s="1" a="1"/>
  <c r="Q80" i="8" s="1"/>
  <c r="J80" i="8"/>
  <c r="P80" i="8" s="1" a="1"/>
  <c r="P80" i="8" s="1"/>
  <c r="I80" i="8"/>
  <c r="O80" i="8" s="1" a="1"/>
  <c r="O80" i="8" s="1"/>
  <c r="H80" i="8"/>
  <c r="N80" i="8" s="1" a="1"/>
  <c r="N80" i="8" s="1"/>
  <c r="G80" i="8"/>
  <c r="M80" i="8" s="1" a="1"/>
  <c r="M80" i="8" s="1"/>
  <c r="F80" i="8"/>
  <c r="L80" i="8" s="1" a="1"/>
  <c r="L80" i="8" s="1"/>
  <c r="E80" i="8"/>
  <c r="K79" i="8"/>
  <c r="Q79" i="8" s="1" a="1"/>
  <c r="Q79" i="8" s="1"/>
  <c r="J79" i="8"/>
  <c r="P79" i="8" s="1" a="1"/>
  <c r="P79" i="8" s="1"/>
  <c r="I79" i="8"/>
  <c r="O79" i="8" s="1" a="1"/>
  <c r="O79" i="8" s="1"/>
  <c r="E79" i="8"/>
  <c r="K78" i="8"/>
  <c r="Q78" i="8" s="1" a="1"/>
  <c r="Q78" i="8" s="1"/>
  <c r="J78" i="8"/>
  <c r="P78" i="8" s="1" a="1"/>
  <c r="P78" i="8" s="1"/>
  <c r="I78" i="8"/>
  <c r="O78" i="8" s="1" a="1"/>
  <c r="O78" i="8" s="1"/>
  <c r="E78" i="8"/>
  <c r="K77" i="8"/>
  <c r="Q77" i="8" s="1" a="1"/>
  <c r="Q77" i="8" s="1"/>
  <c r="J77" i="8"/>
  <c r="P77" i="8" s="1" a="1"/>
  <c r="P77" i="8" s="1"/>
  <c r="I77" i="8"/>
  <c r="O77" i="8" s="1" a="1"/>
  <c r="O77" i="8" s="1"/>
  <c r="E77" i="8"/>
  <c r="K76" i="8"/>
  <c r="Q76" i="8" s="1" a="1"/>
  <c r="Q76" i="8" s="1"/>
  <c r="J76" i="8"/>
  <c r="P76" i="8" s="1" a="1"/>
  <c r="P76" i="8" s="1"/>
  <c r="I76" i="8"/>
  <c r="O76" i="8" s="1" a="1"/>
  <c r="O76" i="8" s="1"/>
  <c r="E76" i="8"/>
  <c r="K75" i="8"/>
  <c r="Q75" i="8" s="1" a="1"/>
  <c r="Q75" i="8" s="1"/>
  <c r="J75" i="8"/>
  <c r="P75" i="8" s="1" a="1"/>
  <c r="P75" i="8" s="1"/>
  <c r="I75" i="8"/>
  <c r="O75" i="8" s="1" a="1"/>
  <c r="O75" i="8" s="1"/>
  <c r="H75" i="8"/>
  <c r="N75" i="8" s="1" a="1"/>
  <c r="N75" i="8" s="1"/>
  <c r="G75" i="8"/>
  <c r="M75" i="8" s="1" a="1"/>
  <c r="M75" i="8" s="1"/>
  <c r="F75" i="8"/>
  <c r="L75" i="8" s="1" a="1"/>
  <c r="L75" i="8" s="1"/>
  <c r="E75" i="8"/>
  <c r="K74" i="8"/>
  <c r="Q74" i="8" s="1" a="1"/>
  <c r="Q74" i="8" s="1"/>
  <c r="J74" i="8"/>
  <c r="P74" i="8" s="1" a="1"/>
  <c r="P74" i="8" s="1"/>
  <c r="I74" i="8"/>
  <c r="O74" i="8" s="1" a="1"/>
  <c r="O74" i="8" s="1"/>
  <c r="E74" i="8"/>
  <c r="K73" i="8"/>
  <c r="Q73" i="8" s="1" a="1"/>
  <c r="Q73" i="8" s="1"/>
  <c r="J73" i="8"/>
  <c r="P73" i="8" s="1" a="1"/>
  <c r="P73" i="8" s="1"/>
  <c r="I73" i="8"/>
  <c r="O73" i="8" s="1" a="1"/>
  <c r="O73" i="8" s="1"/>
  <c r="E73" i="8"/>
  <c r="K72" i="8"/>
  <c r="Q72" i="8" s="1" a="1"/>
  <c r="Q72" i="8" s="1"/>
  <c r="J72" i="8"/>
  <c r="P72" i="8" s="1" a="1"/>
  <c r="P72" i="8" s="1"/>
  <c r="I72" i="8"/>
  <c r="O72" i="8" s="1" a="1"/>
  <c r="O72" i="8" s="1"/>
  <c r="E72" i="8"/>
  <c r="K71" i="8"/>
  <c r="Q71" i="8" s="1" a="1"/>
  <c r="Q71" i="8" s="1"/>
  <c r="J71" i="8"/>
  <c r="P71" i="8" s="1" a="1"/>
  <c r="P71" i="8" s="1"/>
  <c r="I71" i="8"/>
  <c r="O71" i="8" s="1" a="1"/>
  <c r="O71" i="8" s="1"/>
  <c r="H71" i="8"/>
  <c r="N71" i="8" s="1" a="1"/>
  <c r="N71" i="8" s="1"/>
  <c r="G71" i="8"/>
  <c r="M71" i="8" s="1" a="1"/>
  <c r="M71" i="8" s="1"/>
  <c r="F71" i="8"/>
  <c r="L71" i="8" s="1" a="1"/>
  <c r="L71" i="8" s="1"/>
  <c r="E71" i="8"/>
  <c r="K70" i="8"/>
  <c r="Q70" i="8" s="1" a="1"/>
  <c r="Q70" i="8" s="1"/>
  <c r="J70" i="8"/>
  <c r="P70" i="8" s="1" a="1"/>
  <c r="P70" i="8" s="1"/>
  <c r="I70" i="8"/>
  <c r="O70" i="8" s="1" a="1"/>
  <c r="O70" i="8" s="1"/>
  <c r="E70" i="8"/>
  <c r="K69" i="8"/>
  <c r="Q69" i="8" s="1" a="1"/>
  <c r="Q69" i="8" s="1"/>
  <c r="J69" i="8"/>
  <c r="P69" i="8" s="1" a="1"/>
  <c r="P69" i="8" s="1"/>
  <c r="I69" i="8"/>
  <c r="O69" i="8" s="1" a="1"/>
  <c r="O69" i="8" s="1"/>
  <c r="E69" i="8"/>
  <c r="K68" i="8"/>
  <c r="Q68" i="8" s="1" a="1"/>
  <c r="Q68" i="8" s="1"/>
  <c r="J68" i="8"/>
  <c r="P68" i="8" s="1" a="1"/>
  <c r="P68" i="8" s="1"/>
  <c r="I68" i="8"/>
  <c r="O68" i="8" s="1" a="1"/>
  <c r="O68" i="8" s="1"/>
  <c r="E68" i="8"/>
  <c r="K67" i="8"/>
  <c r="Q67" i="8" s="1" a="1"/>
  <c r="Q67" i="8" s="1"/>
  <c r="J67" i="8"/>
  <c r="P67" i="8" s="1" a="1"/>
  <c r="P67" i="8" s="1"/>
  <c r="I67" i="8"/>
  <c r="O67" i="8" s="1" a="1"/>
  <c r="O67" i="8" s="1"/>
  <c r="H67" i="8"/>
  <c r="N67" i="8" s="1" a="1"/>
  <c r="N67" i="8" s="1"/>
  <c r="G67" i="8"/>
  <c r="M67" i="8" s="1" a="1"/>
  <c r="M67" i="8" s="1"/>
  <c r="F67" i="8"/>
  <c r="L67" i="8" s="1" a="1"/>
  <c r="L67" i="8" s="1"/>
  <c r="E67" i="8"/>
  <c r="K66" i="8"/>
  <c r="Q66" i="8" s="1" a="1"/>
  <c r="Q66" i="8" s="1"/>
  <c r="J66" i="8"/>
  <c r="P66" i="8" s="1" a="1"/>
  <c r="P66" i="8" s="1"/>
  <c r="I66" i="8"/>
  <c r="O66" i="8" s="1" a="1"/>
  <c r="O66" i="8" s="1"/>
  <c r="E66" i="8"/>
  <c r="K65" i="8"/>
  <c r="Q65" i="8" s="1" a="1"/>
  <c r="Q65" i="8" s="1"/>
  <c r="J65" i="8"/>
  <c r="P65" i="8" s="1" a="1"/>
  <c r="P65" i="8" s="1"/>
  <c r="I65" i="8"/>
  <c r="O65" i="8" s="1" a="1"/>
  <c r="O65" i="8" s="1"/>
  <c r="E65" i="8"/>
  <c r="K64" i="8"/>
  <c r="Q64" i="8" s="1" a="1"/>
  <c r="Q64" i="8" s="1"/>
  <c r="J64" i="8"/>
  <c r="P64" i="8" s="1" a="1"/>
  <c r="P64" i="8" s="1"/>
  <c r="I64" i="8"/>
  <c r="O64" i="8" s="1" a="1"/>
  <c r="O64" i="8" s="1"/>
  <c r="E64" i="8"/>
  <c r="K63" i="8"/>
  <c r="Q63" i="8" s="1" a="1"/>
  <c r="Q63" i="8" s="1"/>
  <c r="J63" i="8"/>
  <c r="P63" i="8" s="1" a="1"/>
  <c r="P63" i="8" s="1"/>
  <c r="I63" i="8"/>
  <c r="O63" i="8" s="1" a="1"/>
  <c r="O63" i="8" s="1"/>
  <c r="H63" i="8"/>
  <c r="N63" i="8" s="1" a="1"/>
  <c r="N63" i="8" s="1"/>
  <c r="G63" i="8"/>
  <c r="M63" i="8" s="1" a="1"/>
  <c r="M63" i="8" s="1"/>
  <c r="F63" i="8"/>
  <c r="L63" i="8" s="1" a="1"/>
  <c r="L63" i="8" s="1"/>
  <c r="E63" i="8"/>
  <c r="K62" i="8"/>
  <c r="Q62" i="8" s="1" a="1"/>
  <c r="Q62" i="8" s="1"/>
  <c r="J62" i="8"/>
  <c r="P62" i="8" s="1" a="1"/>
  <c r="P62" i="8" s="1"/>
  <c r="I62" i="8"/>
  <c r="O62" i="8" s="1" a="1"/>
  <c r="O62" i="8" s="1"/>
  <c r="E62" i="8"/>
  <c r="K61" i="8"/>
  <c r="Q61" i="8" s="1" a="1"/>
  <c r="Q61" i="8" s="1"/>
  <c r="J61" i="8"/>
  <c r="P61" i="8" s="1" a="1"/>
  <c r="P61" i="8" s="1"/>
  <c r="I61" i="8"/>
  <c r="O61" i="8" s="1" a="1"/>
  <c r="O61" i="8" s="1"/>
  <c r="E61" i="8"/>
  <c r="K60" i="8"/>
  <c r="Q60" i="8" s="1" a="1"/>
  <c r="Q60" i="8" s="1"/>
  <c r="J60" i="8"/>
  <c r="P60" i="8" s="1" a="1"/>
  <c r="P60" i="8" s="1"/>
  <c r="I60" i="8"/>
  <c r="O60" i="8" s="1" a="1"/>
  <c r="O60" i="8" s="1"/>
  <c r="E60" i="8"/>
  <c r="K59" i="8"/>
  <c r="Q59" i="8" s="1" a="1"/>
  <c r="Q59" i="8" s="1"/>
  <c r="J59" i="8"/>
  <c r="P59" i="8" s="1" a="1"/>
  <c r="P59" i="8" s="1"/>
  <c r="I59" i="8"/>
  <c r="O59" i="8" s="1" a="1"/>
  <c r="O59" i="8" s="1"/>
  <c r="H59" i="8"/>
  <c r="N59" i="8" s="1" a="1"/>
  <c r="N59" i="8" s="1"/>
  <c r="G59" i="8"/>
  <c r="M59" i="8" s="1" a="1"/>
  <c r="M59" i="8" s="1"/>
  <c r="F59" i="8"/>
  <c r="L59" i="8" s="1" a="1"/>
  <c r="L59" i="8" s="1"/>
  <c r="E59" i="8"/>
  <c r="K58" i="8"/>
  <c r="Q58" i="8" s="1" a="1"/>
  <c r="Q58" i="8" s="1"/>
  <c r="J58" i="8"/>
  <c r="P58" i="8" s="1" a="1"/>
  <c r="P58" i="8" s="1"/>
  <c r="I58" i="8"/>
  <c r="O58" i="8" s="1" a="1"/>
  <c r="O58" i="8" s="1"/>
  <c r="H58" i="8"/>
  <c r="N58" i="8" s="1" a="1"/>
  <c r="N58" i="8" s="1"/>
  <c r="G58" i="8"/>
  <c r="M58" i="8" s="1" a="1"/>
  <c r="M58" i="8" s="1"/>
  <c r="F58" i="8"/>
  <c r="L58" i="8" s="1" a="1"/>
  <c r="L58" i="8" s="1"/>
  <c r="E58" i="8"/>
  <c r="K57" i="8"/>
  <c r="Q57" i="8" s="1" a="1"/>
  <c r="Q57" i="8" s="1"/>
  <c r="J57" i="8"/>
  <c r="P57" i="8" s="1" a="1"/>
  <c r="P57" i="8" s="1"/>
  <c r="I57" i="8"/>
  <c r="O57" i="8" s="1" a="1"/>
  <c r="O57" i="8" s="1"/>
  <c r="E57" i="8"/>
  <c r="K56" i="8"/>
  <c r="Q56" i="8" s="1" a="1"/>
  <c r="Q56" i="8" s="1"/>
  <c r="J56" i="8"/>
  <c r="P56" i="8" s="1" a="1"/>
  <c r="P56" i="8" s="1"/>
  <c r="I56" i="8"/>
  <c r="O56" i="8" s="1" a="1"/>
  <c r="O56" i="8" s="1"/>
  <c r="E56" i="8"/>
  <c r="K55" i="8"/>
  <c r="Q55" i="8" s="1" a="1"/>
  <c r="Q55" i="8" s="1"/>
  <c r="J55" i="8"/>
  <c r="P55" i="8" s="1" a="1"/>
  <c r="P55" i="8" s="1"/>
  <c r="I55" i="8"/>
  <c r="O55" i="8" s="1" a="1"/>
  <c r="O55" i="8" s="1"/>
  <c r="E55" i="8"/>
  <c r="K54" i="8"/>
  <c r="Q54" i="8" s="1" a="1"/>
  <c r="Q54" i="8" s="1"/>
  <c r="J54" i="8"/>
  <c r="P54" i="8" s="1" a="1"/>
  <c r="P54" i="8" s="1"/>
  <c r="I54" i="8"/>
  <c r="O54" i="8" s="1" a="1"/>
  <c r="O54" i="8" s="1"/>
  <c r="E54" i="8"/>
  <c r="K53" i="8"/>
  <c r="Q53" i="8" s="1" a="1"/>
  <c r="Q53" i="8" s="1"/>
  <c r="J53" i="8"/>
  <c r="P53" i="8" s="1" a="1"/>
  <c r="P53" i="8" s="1"/>
  <c r="I53" i="8"/>
  <c r="O53" i="8" s="1" a="1"/>
  <c r="O53" i="8" s="1"/>
  <c r="E53" i="8"/>
  <c r="K52" i="8"/>
  <c r="Q52" i="8" s="1" a="1"/>
  <c r="Q52" i="8" s="1"/>
  <c r="J52" i="8"/>
  <c r="P52" i="8" s="1" a="1"/>
  <c r="P52" i="8" s="1"/>
  <c r="I52" i="8"/>
  <c r="O52" i="8" s="1" a="1"/>
  <c r="O52" i="8" s="1"/>
  <c r="E52" i="8"/>
  <c r="K51" i="8"/>
  <c r="Q51" i="8" s="1" a="1"/>
  <c r="Q51" i="8" s="1"/>
  <c r="J51" i="8"/>
  <c r="P51" i="8" s="1" a="1"/>
  <c r="P51" i="8" s="1"/>
  <c r="I51" i="8"/>
  <c r="O51" i="8" s="1" a="1"/>
  <c r="O51" i="8" s="1"/>
  <c r="E51" i="8"/>
  <c r="K50" i="8"/>
  <c r="Q50" i="8" s="1" a="1"/>
  <c r="Q50" i="8" s="1"/>
  <c r="J50" i="8"/>
  <c r="P50" i="8" s="1" a="1"/>
  <c r="P50" i="8" s="1"/>
  <c r="I50" i="8"/>
  <c r="O50" i="8" s="1" a="1"/>
  <c r="O50" i="8" s="1"/>
  <c r="H50" i="8"/>
  <c r="N50" i="8" s="1" a="1"/>
  <c r="N50" i="8" s="1"/>
  <c r="G50" i="8"/>
  <c r="M50" i="8" s="1" a="1"/>
  <c r="M50" i="8" s="1"/>
  <c r="F50" i="8"/>
  <c r="L50" i="8" s="1" a="1"/>
  <c r="L50" i="8" s="1"/>
  <c r="E50" i="8"/>
  <c r="K49" i="8"/>
  <c r="Q49" i="8" s="1" a="1"/>
  <c r="Q49" i="8" s="1"/>
  <c r="J49" i="8"/>
  <c r="P49" i="8" s="1" a="1"/>
  <c r="P49" i="8" s="1"/>
  <c r="I49" i="8"/>
  <c r="O49" i="8" s="1" a="1"/>
  <c r="O49" i="8" s="1"/>
  <c r="H49" i="8"/>
  <c r="N49" i="8" s="1" a="1"/>
  <c r="N49" i="8" s="1"/>
  <c r="G49" i="8"/>
  <c r="M49" i="8" s="1" a="1"/>
  <c r="M49" i="8" s="1"/>
  <c r="F49" i="8"/>
  <c r="L49" i="8" s="1" a="1"/>
  <c r="L49" i="8" s="1"/>
  <c r="E49" i="8"/>
  <c r="K48" i="8"/>
  <c r="Q48" i="8" s="1" a="1"/>
  <c r="Q48" i="8" s="1"/>
  <c r="J48" i="8"/>
  <c r="P48" i="8" s="1" a="1"/>
  <c r="P48" i="8" s="1"/>
  <c r="I48" i="8"/>
  <c r="O48" i="8" s="1" a="1"/>
  <c r="O48" i="8" s="1"/>
  <c r="E48" i="8"/>
  <c r="K47" i="8"/>
  <c r="Q47" i="8" s="1" a="1"/>
  <c r="Q47" i="8" s="1"/>
  <c r="J47" i="8"/>
  <c r="P47" i="8" s="1" a="1"/>
  <c r="P47" i="8" s="1"/>
  <c r="I47" i="8"/>
  <c r="O47" i="8" s="1" a="1"/>
  <c r="O47" i="8" s="1"/>
  <c r="E47" i="8"/>
  <c r="K46" i="8"/>
  <c r="Q46" i="8" s="1" a="1"/>
  <c r="Q46" i="8" s="1"/>
  <c r="J46" i="8"/>
  <c r="P46" i="8" s="1" a="1"/>
  <c r="P46" i="8" s="1"/>
  <c r="I46" i="8"/>
  <c r="O46" i="8" s="1" a="1"/>
  <c r="O46" i="8" s="1"/>
  <c r="E46" i="8"/>
  <c r="K45" i="8"/>
  <c r="Q45" i="8" s="1" a="1"/>
  <c r="Q45" i="8" s="1"/>
  <c r="J45" i="8"/>
  <c r="P45" i="8" s="1" a="1"/>
  <c r="P45" i="8" s="1"/>
  <c r="I45" i="8"/>
  <c r="O45" i="8" s="1" a="1"/>
  <c r="O45" i="8" s="1"/>
  <c r="E45" i="8"/>
  <c r="K44" i="8"/>
  <c r="Q44" i="8" s="1" a="1"/>
  <c r="Q44" i="8" s="1"/>
  <c r="J44" i="8"/>
  <c r="P44" i="8" s="1" a="1"/>
  <c r="P44" i="8" s="1"/>
  <c r="I44" i="8"/>
  <c r="O44" i="8" s="1" a="1"/>
  <c r="O44" i="8" s="1"/>
  <c r="E44" i="8"/>
  <c r="K43" i="8"/>
  <c r="Q43" i="8" s="1" a="1"/>
  <c r="Q43" i="8" s="1"/>
  <c r="J43" i="8"/>
  <c r="P43" i="8" s="1" a="1"/>
  <c r="P43" i="8" s="1"/>
  <c r="I43" i="8"/>
  <c r="O43" i="8" s="1" a="1"/>
  <c r="O43" i="8" s="1"/>
  <c r="E43" i="8"/>
  <c r="K42" i="8"/>
  <c r="Q42" i="8" s="1" a="1"/>
  <c r="Q42" i="8" s="1"/>
  <c r="J42" i="8"/>
  <c r="P42" i="8" s="1" a="1"/>
  <c r="P42" i="8" s="1"/>
  <c r="I42" i="8"/>
  <c r="O42" i="8" s="1" a="1"/>
  <c r="O42" i="8" s="1"/>
  <c r="E42" i="8"/>
  <c r="K41" i="8"/>
  <c r="Q41" i="8" s="1" a="1"/>
  <c r="Q41" i="8" s="1"/>
  <c r="J41" i="8"/>
  <c r="P41" i="8" s="1" a="1"/>
  <c r="P41" i="8" s="1"/>
  <c r="I41" i="8"/>
  <c r="O41" i="8" s="1" a="1"/>
  <c r="O41" i="8" s="1"/>
  <c r="H41" i="8"/>
  <c r="N41" i="8" s="1" a="1"/>
  <c r="N41" i="8" s="1"/>
  <c r="G41" i="8"/>
  <c r="M41" i="8" s="1" a="1"/>
  <c r="M41" i="8" s="1"/>
  <c r="F41" i="8"/>
  <c r="L41" i="8" s="1" a="1"/>
  <c r="L41" i="8" s="1"/>
  <c r="E41" i="8"/>
  <c r="K40" i="8"/>
  <c r="Q40" i="8" s="1" a="1"/>
  <c r="Q40" i="8" s="1"/>
  <c r="J40" i="8"/>
  <c r="P40" i="8" s="1" a="1"/>
  <c r="P40" i="8" s="1"/>
  <c r="I40" i="8"/>
  <c r="O40" i="8" s="1" a="1"/>
  <c r="O40" i="8" s="1"/>
  <c r="H40" i="8"/>
  <c r="N40" i="8" s="1" a="1"/>
  <c r="N40" i="8" s="1"/>
  <c r="G40" i="8"/>
  <c r="M40" i="8" s="1" a="1"/>
  <c r="M40" i="8" s="1"/>
  <c r="F40" i="8"/>
  <c r="L40" i="8" s="1" a="1"/>
  <c r="L40" i="8" s="1"/>
  <c r="E40" i="8"/>
  <c r="K39" i="8"/>
  <c r="Q39" i="8" s="1" a="1"/>
  <c r="Q39" i="8" s="1"/>
  <c r="J39" i="8"/>
  <c r="P39" i="8" s="1" a="1"/>
  <c r="P39" i="8" s="1"/>
  <c r="I39" i="8"/>
  <c r="O39" i="8" s="1" a="1"/>
  <c r="O39" i="8" s="1"/>
  <c r="E39" i="8"/>
  <c r="K38" i="8"/>
  <c r="Q38" i="8" s="1" a="1"/>
  <c r="Q38" i="8" s="1"/>
  <c r="J38" i="8"/>
  <c r="P38" i="8" s="1" a="1"/>
  <c r="P38" i="8" s="1"/>
  <c r="I38" i="8"/>
  <c r="O38" i="8" s="1" a="1"/>
  <c r="O38" i="8" s="1"/>
  <c r="E38" i="8"/>
  <c r="K37" i="8"/>
  <c r="Q37" i="8" s="1" a="1"/>
  <c r="Q37" i="8" s="1"/>
  <c r="J37" i="8"/>
  <c r="P37" i="8" s="1" a="1"/>
  <c r="P37" i="8" s="1"/>
  <c r="I37" i="8"/>
  <c r="O37" i="8" s="1" a="1"/>
  <c r="O37" i="8" s="1"/>
  <c r="E37" i="8"/>
  <c r="K36" i="8"/>
  <c r="Q36" i="8" s="1" a="1"/>
  <c r="Q36" i="8" s="1"/>
  <c r="J36" i="8"/>
  <c r="P36" i="8" s="1" a="1"/>
  <c r="P36" i="8" s="1"/>
  <c r="I36" i="8"/>
  <c r="O36" i="8" s="1" a="1"/>
  <c r="O36" i="8" s="1"/>
  <c r="E36" i="8"/>
  <c r="K35" i="8"/>
  <c r="Q35" i="8" s="1" a="1"/>
  <c r="Q35" i="8" s="1"/>
  <c r="J35" i="8"/>
  <c r="P35" i="8" s="1" a="1"/>
  <c r="P35" i="8" s="1"/>
  <c r="I35" i="8"/>
  <c r="O35" i="8" s="1" a="1"/>
  <c r="O35" i="8" s="1"/>
  <c r="E35" i="8"/>
  <c r="K34" i="8"/>
  <c r="Q34" i="8" s="1" a="1"/>
  <c r="Q34" i="8" s="1"/>
  <c r="J34" i="8"/>
  <c r="P34" i="8" s="1" a="1"/>
  <c r="P34" i="8" s="1"/>
  <c r="I34" i="8"/>
  <c r="O34" i="8" s="1" a="1"/>
  <c r="O34" i="8" s="1"/>
  <c r="E34" i="8"/>
  <c r="K33" i="8"/>
  <c r="Q33" i="8" s="1" a="1"/>
  <c r="Q33" i="8" s="1"/>
  <c r="J33" i="8"/>
  <c r="P33" i="8" s="1" a="1"/>
  <c r="P33" i="8" s="1"/>
  <c r="I33" i="8"/>
  <c r="O33" i="8" s="1" a="1"/>
  <c r="O33" i="8" s="1"/>
  <c r="E33" i="8"/>
  <c r="K32" i="8"/>
  <c r="Q32" i="8" s="1" a="1"/>
  <c r="Q32" i="8" s="1"/>
  <c r="J32" i="8"/>
  <c r="P32" i="8" s="1" a="1"/>
  <c r="P32" i="8" s="1"/>
  <c r="I32" i="8"/>
  <c r="O32" i="8" s="1" a="1"/>
  <c r="O32" i="8" s="1"/>
  <c r="H32" i="8"/>
  <c r="N32" i="8" s="1" a="1"/>
  <c r="N32" i="8" s="1"/>
  <c r="G32" i="8"/>
  <c r="M32" i="8" s="1" a="1"/>
  <c r="M32" i="8" s="1"/>
  <c r="F32" i="8"/>
  <c r="L32" i="8" s="1" a="1"/>
  <c r="L32" i="8" s="1"/>
  <c r="E32" i="8"/>
  <c r="K31" i="8"/>
  <c r="Q31" i="8" s="1" a="1"/>
  <c r="Q31" i="8" s="1"/>
  <c r="J31" i="8"/>
  <c r="P31" i="8" s="1" a="1"/>
  <c r="P31" i="8" s="1"/>
  <c r="I31" i="8"/>
  <c r="O31" i="8" s="1" a="1"/>
  <c r="O31" i="8" s="1"/>
  <c r="H31" i="8"/>
  <c r="N31" i="8" s="1" a="1"/>
  <c r="N31" i="8" s="1"/>
  <c r="G31" i="8"/>
  <c r="M31" i="8" s="1" a="1"/>
  <c r="M31" i="8" s="1"/>
  <c r="F31" i="8"/>
  <c r="L31" i="8" s="1" a="1"/>
  <c r="L31" i="8" s="1"/>
  <c r="E31" i="8"/>
  <c r="K30" i="8"/>
  <c r="Q30" i="8" s="1" a="1"/>
  <c r="Q30" i="8" s="1"/>
  <c r="J30" i="8"/>
  <c r="P30" i="8" s="1" a="1"/>
  <c r="P30" i="8" s="1"/>
  <c r="I30" i="8"/>
  <c r="O30" i="8" s="1" a="1"/>
  <c r="O30" i="8" s="1"/>
  <c r="E30" i="8"/>
  <c r="K29" i="8"/>
  <c r="Q29" i="8" s="1" a="1"/>
  <c r="Q29" i="8" s="1"/>
  <c r="J29" i="8"/>
  <c r="P29" i="8" s="1" a="1"/>
  <c r="P29" i="8" s="1"/>
  <c r="I29" i="8"/>
  <c r="O29" i="8" s="1" a="1"/>
  <c r="O29" i="8" s="1"/>
  <c r="E29" i="8"/>
  <c r="K28" i="8"/>
  <c r="Q28" i="8" s="1" a="1"/>
  <c r="Q28" i="8" s="1"/>
  <c r="J28" i="8"/>
  <c r="P28" i="8" s="1" a="1"/>
  <c r="P28" i="8" s="1"/>
  <c r="I28" i="8"/>
  <c r="O28" i="8" s="1" a="1"/>
  <c r="O28" i="8" s="1"/>
  <c r="E28" i="8"/>
  <c r="K27" i="8"/>
  <c r="Q27" i="8" s="1" a="1"/>
  <c r="Q27" i="8" s="1"/>
  <c r="J27" i="8"/>
  <c r="P27" i="8" s="1" a="1"/>
  <c r="P27" i="8" s="1"/>
  <c r="I27" i="8"/>
  <c r="O27" i="8" s="1" a="1"/>
  <c r="O27" i="8" s="1"/>
  <c r="E27" i="8"/>
  <c r="K26" i="8"/>
  <c r="Q26" i="8" s="1" a="1"/>
  <c r="Q26" i="8" s="1"/>
  <c r="J26" i="8"/>
  <c r="P26" i="8" s="1" a="1"/>
  <c r="P26" i="8" s="1"/>
  <c r="I26" i="8"/>
  <c r="O26" i="8" s="1" a="1"/>
  <c r="O26" i="8" s="1"/>
  <c r="E26" i="8"/>
  <c r="K25" i="8"/>
  <c r="Q25" i="8" s="1" a="1"/>
  <c r="Q25" i="8" s="1"/>
  <c r="J25" i="8"/>
  <c r="P25" i="8" s="1" a="1"/>
  <c r="P25" i="8" s="1"/>
  <c r="I25" i="8"/>
  <c r="O25" i="8" s="1" a="1"/>
  <c r="O25" i="8" s="1"/>
  <c r="E25" i="8"/>
  <c r="K24" i="8"/>
  <c r="Q24" i="8" s="1" a="1"/>
  <c r="Q24" i="8" s="1"/>
  <c r="J24" i="8"/>
  <c r="P24" i="8" s="1" a="1"/>
  <c r="P24" i="8" s="1"/>
  <c r="I24" i="8"/>
  <c r="O24" i="8" s="1" a="1"/>
  <c r="O24" i="8" s="1"/>
  <c r="E24" i="8"/>
  <c r="K23" i="8"/>
  <c r="Q23" i="8" s="1" a="1"/>
  <c r="Q23" i="8" s="1"/>
  <c r="J23" i="8"/>
  <c r="P23" i="8" s="1" a="1"/>
  <c r="P23" i="8" s="1"/>
  <c r="I23" i="8"/>
  <c r="O23" i="8" s="1" a="1"/>
  <c r="O23" i="8" s="1"/>
  <c r="H23" i="8"/>
  <c r="N23" i="8" s="1" a="1"/>
  <c r="N23" i="8" s="1"/>
  <c r="G23" i="8"/>
  <c r="M23" i="8" s="1" a="1"/>
  <c r="M23" i="8" s="1"/>
  <c r="F23" i="8"/>
  <c r="L23" i="8" s="1" a="1"/>
  <c r="L23" i="8" s="1"/>
  <c r="E23" i="8"/>
  <c r="K22" i="8"/>
  <c r="Q22" i="8" s="1" a="1"/>
  <c r="Q22" i="8" s="1"/>
  <c r="J22" i="8"/>
  <c r="P22" i="8" s="1" a="1"/>
  <c r="P22" i="8" s="1"/>
  <c r="I22" i="8"/>
  <c r="O22" i="8" s="1" a="1"/>
  <c r="O22" i="8" s="1"/>
  <c r="H22" i="8"/>
  <c r="N22" i="8" s="1" a="1"/>
  <c r="N22" i="8" s="1"/>
  <c r="G22" i="8"/>
  <c r="M22" i="8" s="1" a="1"/>
  <c r="M22" i="8" s="1"/>
  <c r="F22" i="8"/>
  <c r="L22" i="8" s="1" a="1"/>
  <c r="L22" i="8" s="1"/>
  <c r="E22" i="8"/>
  <c r="K21" i="8"/>
  <c r="Q21" i="8" s="1" a="1"/>
  <c r="Q21" i="8" s="1"/>
  <c r="J21" i="8"/>
  <c r="P21" i="8" s="1" a="1"/>
  <c r="P21" i="8" s="1"/>
  <c r="I21" i="8"/>
  <c r="O21" i="8" s="1" a="1"/>
  <c r="O21" i="8" s="1"/>
  <c r="E21" i="8"/>
  <c r="K20" i="8"/>
  <c r="Q20" i="8" s="1" a="1"/>
  <c r="Q20" i="8" s="1"/>
  <c r="J20" i="8"/>
  <c r="P20" i="8" s="1" a="1"/>
  <c r="P20" i="8" s="1"/>
  <c r="I20" i="8"/>
  <c r="O20" i="8" s="1" a="1"/>
  <c r="O20" i="8" s="1"/>
  <c r="E20" i="8"/>
  <c r="K19" i="8"/>
  <c r="Q19" i="8" s="1" a="1"/>
  <c r="Q19" i="8" s="1"/>
  <c r="J19" i="8"/>
  <c r="P19" i="8" s="1" a="1"/>
  <c r="P19" i="8" s="1"/>
  <c r="I19" i="8"/>
  <c r="O19" i="8" s="1" a="1"/>
  <c r="O19" i="8" s="1"/>
  <c r="E19" i="8"/>
  <c r="K18" i="8"/>
  <c r="Q18" i="8" s="1" a="1"/>
  <c r="Q18" i="8" s="1"/>
  <c r="J18" i="8"/>
  <c r="P18" i="8" s="1" a="1"/>
  <c r="P18" i="8" s="1"/>
  <c r="I18" i="8"/>
  <c r="O18" i="8" s="1" a="1"/>
  <c r="O18" i="8" s="1"/>
  <c r="E18" i="8"/>
  <c r="K17" i="8"/>
  <c r="Q17" i="8" s="1" a="1"/>
  <c r="Q17" i="8" s="1"/>
  <c r="J17" i="8"/>
  <c r="P17" i="8" s="1" a="1"/>
  <c r="P17" i="8" s="1"/>
  <c r="I17" i="8"/>
  <c r="O17" i="8" s="1" a="1"/>
  <c r="O17" i="8" s="1"/>
  <c r="E17" i="8"/>
  <c r="K16" i="8"/>
  <c r="Q16" i="8" s="1" a="1"/>
  <c r="Q16" i="8" s="1"/>
  <c r="J16" i="8"/>
  <c r="P16" i="8" s="1" a="1"/>
  <c r="P16" i="8" s="1"/>
  <c r="I16" i="8"/>
  <c r="O16" i="8" s="1" a="1"/>
  <c r="O16" i="8" s="1"/>
  <c r="E16" i="8"/>
  <c r="K15" i="8"/>
  <c r="Q15" i="8" s="1" a="1"/>
  <c r="Q15" i="8" s="1"/>
  <c r="J15" i="8"/>
  <c r="P15" i="8" s="1" a="1"/>
  <c r="P15" i="8" s="1"/>
  <c r="I15" i="8"/>
  <c r="O15" i="8" s="1" a="1"/>
  <c r="O15" i="8" s="1"/>
  <c r="E15" i="8"/>
  <c r="K14" i="8"/>
  <c r="Q14" i="8" s="1" a="1"/>
  <c r="Q14" i="8" s="1"/>
  <c r="J14" i="8"/>
  <c r="P14" i="8" s="1" a="1"/>
  <c r="P14" i="8" s="1"/>
  <c r="I14" i="8"/>
  <c r="O14" i="8" s="1" a="1"/>
  <c r="O14" i="8" s="1"/>
  <c r="H14" i="8"/>
  <c r="N14" i="8" s="1" a="1"/>
  <c r="N14" i="8" s="1"/>
  <c r="G14" i="8"/>
  <c r="M14" i="8" s="1" a="1"/>
  <c r="M14" i="8" s="1"/>
  <c r="F14" i="8"/>
  <c r="L14" i="8" s="1" a="1"/>
  <c r="L14" i="8" s="1"/>
  <c r="E14" i="8"/>
  <c r="K13" i="8"/>
  <c r="Q13" i="8" s="1" a="1"/>
  <c r="Q13" i="8" s="1"/>
  <c r="J13" i="8"/>
  <c r="P13" i="8" s="1" a="1"/>
  <c r="P13" i="8" s="1"/>
  <c r="I13" i="8"/>
  <c r="O13" i="8" s="1" a="1"/>
  <c r="O13" i="8" s="1"/>
  <c r="H13" i="8"/>
  <c r="N13" i="8" s="1" a="1"/>
  <c r="N13" i="8" s="1"/>
  <c r="G13" i="8"/>
  <c r="M13" i="8" s="1" a="1"/>
  <c r="M13" i="8" s="1"/>
  <c r="F13" i="8"/>
  <c r="L13" i="8" s="1" a="1"/>
  <c r="L13" i="8" s="1"/>
  <c r="E13" i="8"/>
  <c r="K12" i="8"/>
  <c r="Q12" i="8" s="1" a="1"/>
  <c r="Q12" i="8" s="1"/>
  <c r="J12" i="8"/>
  <c r="P12" i="8" s="1" a="1"/>
  <c r="P12" i="8" s="1"/>
  <c r="I12" i="8"/>
  <c r="O12" i="8" s="1" a="1"/>
  <c r="O12" i="8" s="1"/>
  <c r="H12" i="8"/>
  <c r="N12" i="8" s="1" a="1"/>
  <c r="N12" i="8" s="1"/>
  <c r="G12" i="8"/>
  <c r="M12" i="8" s="1" a="1"/>
  <c r="M12" i="8" s="1"/>
  <c r="F12" i="8"/>
  <c r="L12" i="8" s="1" a="1"/>
  <c r="L12" i="8" s="1"/>
  <c r="E12" i="8"/>
  <c r="K11" i="8"/>
  <c r="Q11" i="8" s="1" a="1"/>
  <c r="Q11" i="8" s="1"/>
  <c r="J11" i="8"/>
  <c r="P11" i="8" s="1" a="1"/>
  <c r="P11" i="8" s="1"/>
  <c r="I11" i="8"/>
  <c r="O11" i="8" s="1" a="1"/>
  <c r="O11" i="8" s="1"/>
  <c r="H11" i="8"/>
  <c r="N11" i="8" s="1" a="1"/>
  <c r="N11" i="8" s="1"/>
  <c r="G11" i="8"/>
  <c r="M11" i="8" s="1" a="1"/>
  <c r="M11" i="8" s="1"/>
  <c r="F11" i="8"/>
  <c r="L11" i="8" s="1" a="1"/>
  <c r="L11" i="8" s="1"/>
  <c r="E11" i="8"/>
  <c r="K10" i="8"/>
  <c r="Q10" i="8" s="1" a="1"/>
  <c r="Q10" i="8" s="1"/>
  <c r="J10" i="8"/>
  <c r="P10" i="8" s="1" a="1"/>
  <c r="P10" i="8" s="1"/>
  <c r="I10" i="8"/>
  <c r="O10" i="8" s="1" a="1"/>
  <c r="O10" i="8" s="1"/>
  <c r="E10" i="8"/>
  <c r="K9" i="8"/>
  <c r="Q9" i="8" s="1" a="1"/>
  <c r="Q9" i="8" s="1"/>
  <c r="J9" i="8"/>
  <c r="P9" i="8" s="1" a="1"/>
  <c r="P9" i="8" s="1"/>
  <c r="I9" i="8"/>
  <c r="O9" i="8" s="1" a="1"/>
  <c r="O9" i="8" s="1"/>
  <c r="E9" i="8"/>
  <c r="K8" i="8"/>
  <c r="Q8" i="8" s="1" a="1"/>
  <c r="Q8" i="8" s="1"/>
  <c r="J8" i="8"/>
  <c r="P8" i="8" s="1" a="1"/>
  <c r="P8" i="8" s="1"/>
  <c r="I8" i="8"/>
  <c r="O8" i="8" s="1" a="1"/>
  <c r="O8" i="8" s="1"/>
  <c r="E8" i="8"/>
  <c r="K7" i="8"/>
  <c r="Q7" i="8" s="1" a="1"/>
  <c r="Q7" i="8" s="1"/>
  <c r="J7" i="8"/>
  <c r="P7" i="8" s="1" a="1"/>
  <c r="P7" i="8" s="1"/>
  <c r="I7" i="8"/>
  <c r="O7" i="8" s="1" a="1"/>
  <c r="O7" i="8" s="1"/>
  <c r="E7" i="8"/>
  <c r="K6" i="8"/>
  <c r="Q6" i="8" s="1" a="1"/>
  <c r="Q6" i="8" s="1"/>
  <c r="J6" i="8"/>
  <c r="P6" i="8" s="1" a="1"/>
  <c r="P6" i="8" s="1"/>
  <c r="I6" i="8"/>
  <c r="O6" i="8" s="1" a="1"/>
  <c r="O6" i="8" s="1"/>
  <c r="E6" i="8"/>
  <c r="K5" i="8"/>
  <c r="Q5" i="8" s="1" a="1"/>
  <c r="Q5" i="8" s="1"/>
  <c r="J5" i="8"/>
  <c r="P5" i="8" s="1" a="1"/>
  <c r="P5" i="8" s="1"/>
  <c r="I5" i="8"/>
  <c r="O5" i="8" s="1" a="1"/>
  <c r="O5" i="8" s="1"/>
  <c r="E5" i="8"/>
  <c r="K4" i="8"/>
  <c r="Q4" i="8" s="1" a="1"/>
  <c r="Q4" i="8" s="1"/>
  <c r="J4" i="8"/>
  <c r="P4" i="8" s="1" a="1"/>
  <c r="P4" i="8" s="1"/>
  <c r="I4" i="8"/>
  <c r="O4" i="8" s="1" a="1"/>
  <c r="O4" i="8" s="1"/>
  <c r="E4" i="8"/>
  <c r="K3" i="8"/>
  <c r="Q3" i="8" s="1" a="1"/>
  <c r="Q3" i="8" s="1"/>
  <c r="J3" i="8"/>
  <c r="P3" i="8" s="1" a="1"/>
  <c r="P3" i="8" s="1"/>
  <c r="I3" i="8"/>
  <c r="O3" i="8" s="1" a="1"/>
  <c r="O3" i="8" s="1"/>
  <c r="E3" i="8"/>
  <c r="E95" i="6"/>
  <c r="E94" i="6"/>
  <c r="E94" i="5" s="1"/>
  <c r="E93" i="6"/>
  <c r="E93" i="5" s="1"/>
  <c r="E92" i="6"/>
  <c r="E91" i="6"/>
  <c r="E91" i="5" s="1"/>
  <c r="E90" i="6"/>
  <c r="E90" i="5" s="1"/>
  <c r="E89" i="6"/>
  <c r="E89" i="5" s="1"/>
  <c r="E88" i="6"/>
  <c r="E87" i="6"/>
  <c r="E87" i="5" s="1"/>
  <c r="E86" i="6"/>
  <c r="E85" i="6"/>
  <c r="E85" i="5" s="1"/>
  <c r="E84" i="6"/>
  <c r="E84" i="5" s="1"/>
  <c r="E83" i="6"/>
  <c r="E83" i="5" s="1"/>
  <c r="E82" i="6"/>
  <c r="E82" i="5" s="1"/>
  <c r="E81" i="6"/>
  <c r="E81" i="5" s="1"/>
  <c r="E80" i="6"/>
  <c r="E79" i="6"/>
  <c r="E79" i="5" s="1"/>
  <c r="E78" i="6"/>
  <c r="E77" i="6"/>
  <c r="E76" i="6"/>
  <c r="E76" i="5" s="1"/>
  <c r="E75" i="6"/>
  <c r="E75" i="5" s="1"/>
  <c r="E74" i="6"/>
  <c r="E74" i="5" s="1"/>
  <c r="E73" i="6"/>
  <c r="E72" i="6"/>
  <c r="E71" i="6"/>
  <c r="E71" i="5" s="1"/>
  <c r="E70" i="6"/>
  <c r="E69" i="6"/>
  <c r="E68" i="6"/>
  <c r="E68" i="5" s="1"/>
  <c r="E67" i="6"/>
  <c r="E66" i="6"/>
  <c r="E66" i="5" s="1"/>
  <c r="E65" i="6"/>
  <c r="E64" i="6"/>
  <c r="E63" i="6"/>
  <c r="E62" i="6"/>
  <c r="E61" i="6"/>
  <c r="E60" i="6"/>
  <c r="E59" i="6"/>
  <c r="E58" i="6"/>
  <c r="E58" i="5" s="1"/>
  <c r="E57" i="6"/>
  <c r="E56" i="6"/>
  <c r="E55" i="6"/>
  <c r="E55" i="5" s="1"/>
  <c r="E54" i="6"/>
  <c r="E53" i="6"/>
  <c r="E52" i="6"/>
  <c r="E52" i="5" s="1"/>
  <c r="E51" i="6"/>
  <c r="E50" i="6"/>
  <c r="E50" i="5" s="1"/>
  <c r="E49" i="6"/>
  <c r="E48" i="6"/>
  <c r="E47" i="6"/>
  <c r="E47" i="5" s="1"/>
  <c r="E46" i="6"/>
  <c r="E45" i="6"/>
  <c r="E44" i="6"/>
  <c r="E43" i="6"/>
  <c r="E43" i="5" s="1"/>
  <c r="E42" i="6"/>
  <c r="E42" i="5" s="1"/>
  <c r="E41" i="6"/>
  <c r="E40" i="6"/>
  <c r="E39" i="6"/>
  <c r="E38" i="6"/>
  <c r="E37" i="6"/>
  <c r="E36" i="6"/>
  <c r="E36" i="5" s="1"/>
  <c r="E35" i="6"/>
  <c r="E34" i="6"/>
  <c r="E34" i="5" s="1"/>
  <c r="E33" i="6"/>
  <c r="E32" i="6"/>
  <c r="E31" i="6"/>
  <c r="E31" i="5" s="1"/>
  <c r="E30" i="6"/>
  <c r="E29" i="6"/>
  <c r="E28" i="6"/>
  <c r="E28" i="5" s="1"/>
  <c r="E27" i="6"/>
  <c r="E27" i="5" s="1"/>
  <c r="E26" i="6"/>
  <c r="E26" i="5" s="1"/>
  <c r="E25" i="6"/>
  <c r="E24" i="6"/>
  <c r="E23" i="6"/>
  <c r="E23" i="5" s="1"/>
  <c r="E22" i="6"/>
  <c r="E21" i="6"/>
  <c r="E20" i="6"/>
  <c r="E20" i="5" s="1"/>
  <c r="E19" i="6"/>
  <c r="E18" i="6"/>
  <c r="E18" i="5" s="1"/>
  <c r="E17" i="6"/>
  <c r="E16" i="6"/>
  <c r="E15" i="6"/>
  <c r="E14" i="6"/>
  <c r="E13" i="6"/>
  <c r="E12" i="6"/>
  <c r="E12" i="5" s="1"/>
  <c r="E11" i="6"/>
  <c r="E10" i="6"/>
  <c r="E10" i="5" s="1"/>
  <c r="E9" i="6"/>
  <c r="E8" i="6"/>
  <c r="E7" i="6"/>
  <c r="E6" i="6"/>
  <c r="E5" i="6"/>
  <c r="E4" i="6"/>
  <c r="E4" i="5" s="1"/>
  <c r="E3" i="6"/>
  <c r="W98" i="5"/>
  <c r="W96" i="5"/>
  <c r="W95" i="5"/>
  <c r="W94" i="5"/>
  <c r="W91" i="5"/>
  <c r="W90" i="5"/>
  <c r="W89" i="5"/>
  <c r="P89" i="5"/>
  <c r="O89" i="5"/>
  <c r="N89" i="5"/>
  <c r="M89" i="5"/>
  <c r="L89" i="5"/>
  <c r="K89" i="5"/>
  <c r="J89" i="5"/>
  <c r="G89" i="8" s="1"/>
  <c r="M89" i="8" s="1" a="1"/>
  <c r="M89" i="8" s="1"/>
  <c r="I89" i="5"/>
  <c r="H89" i="5"/>
  <c r="G89" i="5"/>
  <c r="F89" i="5"/>
  <c r="W88" i="5"/>
  <c r="P88" i="5"/>
  <c r="O88" i="5"/>
  <c r="N88" i="5"/>
  <c r="M88" i="5"/>
  <c r="L88" i="5"/>
  <c r="K88" i="5"/>
  <c r="J88" i="5"/>
  <c r="G88" i="8" s="1"/>
  <c r="M88" i="8" s="1" a="1"/>
  <c r="M88" i="8" s="1"/>
  <c r="I88" i="5"/>
  <c r="H88" i="5"/>
  <c r="G88" i="5"/>
  <c r="F88" i="5"/>
  <c r="E88" i="5"/>
  <c r="W87" i="5"/>
  <c r="P87" i="5"/>
  <c r="O87" i="5"/>
  <c r="N87" i="5"/>
  <c r="M87" i="5"/>
  <c r="L87" i="5"/>
  <c r="K87" i="5"/>
  <c r="J87" i="5"/>
  <c r="I87" i="5"/>
  <c r="H87" i="5"/>
  <c r="G87" i="5"/>
  <c r="F87" i="5"/>
  <c r="W86" i="5"/>
  <c r="P86" i="5"/>
  <c r="O86" i="5"/>
  <c r="N86" i="5"/>
  <c r="M86" i="5"/>
  <c r="L86" i="5"/>
  <c r="K86" i="5"/>
  <c r="J86" i="5"/>
  <c r="I86" i="5"/>
  <c r="H86" i="5"/>
  <c r="G86" i="5"/>
  <c r="F86" i="5"/>
  <c r="E86" i="5"/>
  <c r="W85" i="5"/>
  <c r="P85" i="5"/>
  <c r="O85" i="5"/>
  <c r="N85" i="5"/>
  <c r="M85" i="5"/>
  <c r="L85" i="5"/>
  <c r="K85" i="5"/>
  <c r="J85" i="5"/>
  <c r="I85" i="5"/>
  <c r="H85" i="5"/>
  <c r="F85" i="8" s="1"/>
  <c r="L85" i="8" s="1" a="1"/>
  <c r="L85" i="8" s="1"/>
  <c r="G85" i="5"/>
  <c r="F85" i="5"/>
  <c r="W84" i="5"/>
  <c r="P84" i="5"/>
  <c r="O84" i="5"/>
  <c r="N84" i="5"/>
  <c r="M84" i="5"/>
  <c r="L84" i="5"/>
  <c r="K84" i="5"/>
  <c r="J84" i="5"/>
  <c r="I84" i="5"/>
  <c r="H84" i="5"/>
  <c r="G84" i="5"/>
  <c r="F84" i="5"/>
  <c r="W83" i="5"/>
  <c r="P83" i="5"/>
  <c r="O83" i="5"/>
  <c r="N83" i="5"/>
  <c r="M83" i="5"/>
  <c r="L83" i="5"/>
  <c r="K83" i="5"/>
  <c r="J83" i="5"/>
  <c r="I83" i="5"/>
  <c r="H83" i="5"/>
  <c r="G83" i="5"/>
  <c r="F83" i="5"/>
  <c r="W82" i="5"/>
  <c r="P82" i="5"/>
  <c r="O82" i="5"/>
  <c r="N82" i="5"/>
  <c r="M82" i="5"/>
  <c r="L82" i="5"/>
  <c r="K82" i="5"/>
  <c r="J82" i="5"/>
  <c r="I82" i="5"/>
  <c r="H82" i="5"/>
  <c r="G82" i="5"/>
  <c r="F82" i="5"/>
  <c r="W81" i="5"/>
  <c r="P81" i="5"/>
  <c r="O81" i="5"/>
  <c r="N81" i="5"/>
  <c r="M81" i="5"/>
  <c r="L81" i="5"/>
  <c r="K81" i="5"/>
  <c r="J81" i="5"/>
  <c r="G81" i="8" s="1"/>
  <c r="M81" i="8" s="1" a="1"/>
  <c r="M81" i="8" s="1"/>
  <c r="I81" i="5"/>
  <c r="H81" i="5"/>
  <c r="F81" i="8" s="1"/>
  <c r="L81" i="8" s="1" a="1"/>
  <c r="L81" i="8" s="1"/>
  <c r="G81" i="5"/>
  <c r="F81" i="5"/>
  <c r="W80" i="5"/>
  <c r="E80" i="5"/>
  <c r="W79" i="5"/>
  <c r="P79" i="5"/>
  <c r="O79" i="5"/>
  <c r="N79" i="5"/>
  <c r="M79" i="5"/>
  <c r="L79" i="5"/>
  <c r="K79" i="5"/>
  <c r="J79" i="5"/>
  <c r="I79" i="5"/>
  <c r="H79" i="5"/>
  <c r="F79" i="8" s="1"/>
  <c r="L79" i="8" s="1" a="1"/>
  <c r="L79" i="8" s="1"/>
  <c r="G79" i="5"/>
  <c r="F79" i="5"/>
  <c r="W78" i="5"/>
  <c r="P78" i="5"/>
  <c r="O78" i="5"/>
  <c r="N78" i="5"/>
  <c r="M78" i="5"/>
  <c r="L78" i="5"/>
  <c r="K78" i="5"/>
  <c r="J78" i="5"/>
  <c r="G78" i="8" s="1"/>
  <c r="M78" i="8" s="1" a="1"/>
  <c r="M78" i="8" s="1"/>
  <c r="I78" i="5"/>
  <c r="H78" i="5"/>
  <c r="F78" i="8" s="1"/>
  <c r="L78" i="8" s="1" a="1"/>
  <c r="L78" i="8" s="1"/>
  <c r="G78" i="5"/>
  <c r="F78" i="5"/>
  <c r="E78" i="5"/>
  <c r="W77" i="5"/>
  <c r="P77" i="5"/>
  <c r="O77" i="5"/>
  <c r="N77" i="5"/>
  <c r="M77" i="5"/>
  <c r="L77" i="5"/>
  <c r="K77" i="5"/>
  <c r="J77" i="5"/>
  <c r="I77" i="5"/>
  <c r="H77" i="5"/>
  <c r="G77" i="5"/>
  <c r="F77" i="5"/>
  <c r="E77" i="5"/>
  <c r="W76" i="5"/>
  <c r="P76" i="5"/>
  <c r="O76" i="5"/>
  <c r="N76" i="5"/>
  <c r="M76" i="5"/>
  <c r="L76" i="5"/>
  <c r="K76" i="5"/>
  <c r="J76" i="5"/>
  <c r="G76" i="8" s="1"/>
  <c r="M76" i="8" s="1" a="1"/>
  <c r="M76" i="8" s="1"/>
  <c r="I76" i="5"/>
  <c r="H76" i="5"/>
  <c r="F76" i="8" s="1"/>
  <c r="L76" i="8" s="1" a="1"/>
  <c r="L76" i="8" s="1"/>
  <c r="G76" i="5"/>
  <c r="F76" i="5"/>
  <c r="W75" i="5"/>
  <c r="W74" i="5"/>
  <c r="P74" i="5"/>
  <c r="O74" i="5"/>
  <c r="N74" i="5"/>
  <c r="M74" i="5"/>
  <c r="L74" i="5"/>
  <c r="K74" i="5"/>
  <c r="J74" i="5"/>
  <c r="I74" i="5"/>
  <c r="H74" i="5"/>
  <c r="G74" i="5"/>
  <c r="F74" i="5"/>
  <c r="W73" i="5"/>
  <c r="P73" i="5"/>
  <c r="O73" i="5"/>
  <c r="N73" i="5"/>
  <c r="M73" i="5"/>
  <c r="L73" i="5"/>
  <c r="K73" i="5"/>
  <c r="J73" i="5"/>
  <c r="G73" i="8" s="1"/>
  <c r="M73" i="8" s="1" a="1"/>
  <c r="M73" i="8" s="1"/>
  <c r="I73" i="5"/>
  <c r="H73" i="5"/>
  <c r="F73" i="8" s="1"/>
  <c r="L73" i="8" s="1" a="1"/>
  <c r="L73" i="8" s="1"/>
  <c r="G73" i="5"/>
  <c r="F73" i="5"/>
  <c r="E73" i="5"/>
  <c r="W72" i="5"/>
  <c r="P72" i="5"/>
  <c r="O72" i="5"/>
  <c r="N72" i="5"/>
  <c r="M72" i="5"/>
  <c r="L72" i="5"/>
  <c r="K72" i="5"/>
  <c r="J72" i="5"/>
  <c r="I72" i="5"/>
  <c r="H72" i="5"/>
  <c r="G72" i="5"/>
  <c r="F72" i="5"/>
  <c r="E72" i="5"/>
  <c r="W71" i="5"/>
  <c r="W70" i="5"/>
  <c r="P70" i="5"/>
  <c r="O70" i="5"/>
  <c r="N70" i="5"/>
  <c r="M70" i="5"/>
  <c r="L70" i="5"/>
  <c r="K70" i="5"/>
  <c r="J70" i="5"/>
  <c r="I70" i="5"/>
  <c r="H70" i="5"/>
  <c r="G70" i="5"/>
  <c r="F70" i="5"/>
  <c r="E70" i="5"/>
  <c r="W69" i="5"/>
  <c r="P69" i="5"/>
  <c r="O69" i="5"/>
  <c r="N69" i="5"/>
  <c r="M69" i="5"/>
  <c r="L69" i="5"/>
  <c r="K69" i="5"/>
  <c r="J69" i="5"/>
  <c r="I69" i="5"/>
  <c r="H69" i="5"/>
  <c r="G69" i="5"/>
  <c r="F69" i="5"/>
  <c r="E69" i="5"/>
  <c r="W68" i="5"/>
  <c r="P68" i="5"/>
  <c r="O68" i="5"/>
  <c r="N68" i="5"/>
  <c r="M68" i="5"/>
  <c r="L68" i="5"/>
  <c r="K68" i="5"/>
  <c r="J68" i="5"/>
  <c r="I68" i="5"/>
  <c r="H68" i="5"/>
  <c r="G68" i="5"/>
  <c r="F68" i="5"/>
  <c r="W67" i="5"/>
  <c r="E67" i="5"/>
  <c r="W66" i="5"/>
  <c r="P66" i="5"/>
  <c r="O66" i="5"/>
  <c r="N66" i="5"/>
  <c r="M66" i="5"/>
  <c r="L66" i="5"/>
  <c r="K66" i="5"/>
  <c r="J66" i="5"/>
  <c r="I66" i="5"/>
  <c r="H66" i="5"/>
  <c r="G66" i="5"/>
  <c r="F66" i="5"/>
  <c r="W65" i="5"/>
  <c r="P65" i="5"/>
  <c r="O65" i="5"/>
  <c r="N65" i="5"/>
  <c r="M65" i="5"/>
  <c r="L65" i="5"/>
  <c r="K65" i="5"/>
  <c r="J65" i="5"/>
  <c r="I65" i="5"/>
  <c r="H65" i="5"/>
  <c r="G65" i="5"/>
  <c r="F65" i="5"/>
  <c r="E65" i="5"/>
  <c r="W64" i="5"/>
  <c r="P64" i="5"/>
  <c r="O64" i="5"/>
  <c r="N64" i="5"/>
  <c r="M64" i="5"/>
  <c r="L64" i="5"/>
  <c r="K64" i="5"/>
  <c r="J64" i="5"/>
  <c r="I64" i="5"/>
  <c r="H64" i="5"/>
  <c r="G64" i="5"/>
  <c r="F64" i="5"/>
  <c r="E64" i="5"/>
  <c r="W63" i="5"/>
  <c r="E63" i="5"/>
  <c r="W62" i="5"/>
  <c r="P62" i="5"/>
  <c r="O62" i="5"/>
  <c r="N62" i="5"/>
  <c r="M62" i="5"/>
  <c r="L62" i="5"/>
  <c r="K62" i="5"/>
  <c r="J62" i="5"/>
  <c r="I62" i="5"/>
  <c r="H62" i="5"/>
  <c r="G62" i="5"/>
  <c r="F62" i="5"/>
  <c r="E62" i="5"/>
  <c r="W61" i="5"/>
  <c r="P61" i="5"/>
  <c r="O61" i="5"/>
  <c r="N61" i="5"/>
  <c r="M61" i="5"/>
  <c r="L61" i="5"/>
  <c r="K61" i="5"/>
  <c r="J61" i="5"/>
  <c r="I61" i="5"/>
  <c r="H61" i="5"/>
  <c r="G61" i="5"/>
  <c r="F61" i="5"/>
  <c r="E61" i="5"/>
  <c r="W60" i="5"/>
  <c r="P60" i="5"/>
  <c r="O60" i="5"/>
  <c r="N60" i="5"/>
  <c r="M60" i="5"/>
  <c r="L60" i="5"/>
  <c r="K60" i="5"/>
  <c r="J60" i="5"/>
  <c r="I60" i="5"/>
  <c r="H60" i="5"/>
  <c r="G60" i="5"/>
  <c r="F60" i="5"/>
  <c r="E60" i="5"/>
  <c r="W59" i="5"/>
  <c r="E59" i="5"/>
  <c r="W58" i="5"/>
  <c r="W57" i="5"/>
  <c r="P57" i="5"/>
  <c r="O57" i="5"/>
  <c r="N57" i="5"/>
  <c r="M57" i="5"/>
  <c r="L57" i="5"/>
  <c r="K57" i="5"/>
  <c r="J57" i="5"/>
  <c r="I57" i="5"/>
  <c r="H57" i="5"/>
  <c r="G57" i="5"/>
  <c r="F57" i="5"/>
  <c r="E57" i="5"/>
  <c r="W56" i="5"/>
  <c r="P56" i="5"/>
  <c r="O56" i="5"/>
  <c r="N56" i="5"/>
  <c r="M56" i="5"/>
  <c r="L56" i="5"/>
  <c r="K56" i="5"/>
  <c r="J56" i="5"/>
  <c r="I56" i="5"/>
  <c r="H56" i="5"/>
  <c r="G56" i="5"/>
  <c r="F56" i="5"/>
  <c r="E56" i="5"/>
  <c r="W55" i="5"/>
  <c r="P55" i="5"/>
  <c r="O55" i="5"/>
  <c r="N55" i="5"/>
  <c r="M55" i="5"/>
  <c r="L55" i="5"/>
  <c r="K55" i="5"/>
  <c r="J55" i="5"/>
  <c r="I55" i="5"/>
  <c r="H55" i="5"/>
  <c r="G55" i="5"/>
  <c r="F55" i="5"/>
  <c r="W54" i="5"/>
  <c r="P54" i="5"/>
  <c r="O54" i="5"/>
  <c r="N54" i="5"/>
  <c r="M54" i="5"/>
  <c r="L54" i="5"/>
  <c r="H54" i="8" s="1"/>
  <c r="N54" i="8" s="1" a="1"/>
  <c r="N54" i="8" s="1"/>
  <c r="K54" i="5"/>
  <c r="J54" i="5"/>
  <c r="I54" i="5"/>
  <c r="H54" i="5"/>
  <c r="F54" i="8" s="1"/>
  <c r="L54" i="8" s="1" a="1"/>
  <c r="L54" i="8" s="1"/>
  <c r="G54" i="5"/>
  <c r="F54" i="5"/>
  <c r="E54" i="5"/>
  <c r="W53" i="5"/>
  <c r="P53" i="5"/>
  <c r="O53" i="5"/>
  <c r="N53" i="5"/>
  <c r="M53" i="5"/>
  <c r="L53" i="5"/>
  <c r="K53" i="5"/>
  <c r="J53" i="5"/>
  <c r="I53" i="5"/>
  <c r="H53" i="5"/>
  <c r="G53" i="5"/>
  <c r="F53" i="5"/>
  <c r="E53" i="5"/>
  <c r="W52" i="5"/>
  <c r="P52" i="5"/>
  <c r="O52" i="5"/>
  <c r="N52" i="5"/>
  <c r="M52" i="5"/>
  <c r="L52" i="5"/>
  <c r="K52" i="5"/>
  <c r="J52" i="5"/>
  <c r="G52" i="8" s="1"/>
  <c r="M52" i="8" s="1" a="1"/>
  <c r="M52" i="8" s="1"/>
  <c r="I52" i="5"/>
  <c r="H52" i="5"/>
  <c r="F52" i="8" s="1"/>
  <c r="L52" i="8" s="1" a="1"/>
  <c r="L52" i="8" s="1"/>
  <c r="G52" i="5"/>
  <c r="F52" i="5"/>
  <c r="W51" i="5"/>
  <c r="P51" i="5"/>
  <c r="O51" i="5"/>
  <c r="N51" i="5"/>
  <c r="M51" i="5"/>
  <c r="L51" i="5"/>
  <c r="K51" i="5"/>
  <c r="J51" i="5"/>
  <c r="I51" i="5"/>
  <c r="H51" i="5"/>
  <c r="G51" i="5"/>
  <c r="F51" i="5"/>
  <c r="E51" i="5"/>
  <c r="W50" i="5"/>
  <c r="W49" i="5"/>
  <c r="E49" i="5"/>
  <c r="W48" i="5"/>
  <c r="P48" i="5"/>
  <c r="O48" i="5"/>
  <c r="N48" i="5"/>
  <c r="M48" i="5"/>
  <c r="L48" i="5"/>
  <c r="H48" i="8" s="1"/>
  <c r="N48" i="8" s="1" a="1"/>
  <c r="N48" i="8" s="1"/>
  <c r="K48" i="5"/>
  <c r="J48" i="5"/>
  <c r="G48" i="8" s="1"/>
  <c r="M48" i="8" s="1" a="1"/>
  <c r="M48" i="8" s="1"/>
  <c r="I48" i="5"/>
  <c r="H48" i="5"/>
  <c r="F48" i="8" s="1"/>
  <c r="L48" i="8" s="1" a="1"/>
  <c r="L48" i="8" s="1"/>
  <c r="G48" i="5"/>
  <c r="F48" i="5"/>
  <c r="E48" i="5"/>
  <c r="W47" i="5"/>
  <c r="P47" i="5"/>
  <c r="O47" i="5"/>
  <c r="N47" i="5"/>
  <c r="M47" i="5"/>
  <c r="L47" i="5"/>
  <c r="K47" i="5"/>
  <c r="J47" i="5"/>
  <c r="I47" i="5"/>
  <c r="H47" i="5"/>
  <c r="G47" i="5"/>
  <c r="F47" i="5"/>
  <c r="W46" i="5"/>
  <c r="P46" i="5"/>
  <c r="O46" i="5"/>
  <c r="N46" i="5"/>
  <c r="M46" i="5"/>
  <c r="L46" i="5"/>
  <c r="K46" i="5"/>
  <c r="J46" i="5"/>
  <c r="I46" i="5"/>
  <c r="H46" i="5"/>
  <c r="G46" i="5"/>
  <c r="F46" i="5"/>
  <c r="E46" i="5"/>
  <c r="W45" i="5"/>
  <c r="P45" i="5"/>
  <c r="O45" i="5"/>
  <c r="N45" i="5"/>
  <c r="M45" i="5"/>
  <c r="L45" i="5"/>
  <c r="K45" i="5"/>
  <c r="J45" i="5"/>
  <c r="I45" i="5"/>
  <c r="H45" i="5"/>
  <c r="F45" i="8" s="1"/>
  <c r="L45" i="8" s="1" a="1"/>
  <c r="L45" i="8" s="1"/>
  <c r="G45" i="5"/>
  <c r="F45" i="5"/>
  <c r="E45" i="5"/>
  <c r="W44" i="5"/>
  <c r="P44" i="5"/>
  <c r="O44" i="5"/>
  <c r="N44" i="5"/>
  <c r="M44" i="5"/>
  <c r="L44" i="5"/>
  <c r="K44" i="5"/>
  <c r="J44" i="5"/>
  <c r="I44" i="5"/>
  <c r="H44" i="5"/>
  <c r="G44" i="5"/>
  <c r="F44" i="5"/>
  <c r="E44" i="5"/>
  <c r="W43" i="5"/>
  <c r="P43" i="5"/>
  <c r="O43" i="5"/>
  <c r="N43" i="5"/>
  <c r="M43" i="5"/>
  <c r="L43" i="5"/>
  <c r="K43" i="5"/>
  <c r="J43" i="5"/>
  <c r="I43" i="5"/>
  <c r="H43" i="5"/>
  <c r="G43" i="5"/>
  <c r="F43" i="5"/>
  <c r="W42" i="5"/>
  <c r="P42" i="5"/>
  <c r="O42" i="5"/>
  <c r="N42" i="5"/>
  <c r="M42" i="5"/>
  <c r="L42" i="5"/>
  <c r="K42" i="5"/>
  <c r="J42" i="5"/>
  <c r="I42" i="5"/>
  <c r="H42" i="5"/>
  <c r="G42" i="5"/>
  <c r="F42" i="5"/>
  <c r="W41" i="5"/>
  <c r="E41" i="5"/>
  <c r="W40" i="5"/>
  <c r="E40" i="5"/>
  <c r="W39" i="5"/>
  <c r="P39" i="5"/>
  <c r="O39" i="5"/>
  <c r="N39" i="5"/>
  <c r="M39" i="5"/>
  <c r="L39" i="5"/>
  <c r="K39" i="5"/>
  <c r="J39" i="5"/>
  <c r="I39" i="5"/>
  <c r="H39" i="5"/>
  <c r="G39" i="5"/>
  <c r="F39" i="5"/>
  <c r="E39" i="5"/>
  <c r="W38" i="5"/>
  <c r="P38" i="5"/>
  <c r="O38" i="5"/>
  <c r="N38" i="5"/>
  <c r="M38" i="5"/>
  <c r="L38" i="5"/>
  <c r="K38" i="5"/>
  <c r="J38" i="5"/>
  <c r="I38" i="5"/>
  <c r="H38" i="5"/>
  <c r="G38" i="5"/>
  <c r="F38" i="5"/>
  <c r="E38" i="5"/>
  <c r="W37" i="5"/>
  <c r="P37" i="5"/>
  <c r="O37" i="5"/>
  <c r="N37" i="5"/>
  <c r="M37" i="5"/>
  <c r="L37" i="5"/>
  <c r="K37" i="5"/>
  <c r="J37" i="5"/>
  <c r="I37" i="5"/>
  <c r="H37" i="5"/>
  <c r="G37" i="5"/>
  <c r="F37" i="5"/>
  <c r="E37" i="5"/>
  <c r="W36" i="5"/>
  <c r="P36" i="5"/>
  <c r="O36" i="5"/>
  <c r="N36" i="5"/>
  <c r="M36" i="5"/>
  <c r="L36" i="5"/>
  <c r="K36" i="5"/>
  <c r="J36" i="5"/>
  <c r="I36" i="5"/>
  <c r="H36" i="5"/>
  <c r="G36" i="5"/>
  <c r="F36" i="5"/>
  <c r="W35" i="5"/>
  <c r="P35" i="5"/>
  <c r="O35" i="5"/>
  <c r="N35" i="5"/>
  <c r="M35" i="5"/>
  <c r="L35" i="5"/>
  <c r="K35" i="5"/>
  <c r="J35" i="5"/>
  <c r="I35" i="5"/>
  <c r="H35" i="5"/>
  <c r="G35" i="5"/>
  <c r="F35" i="5"/>
  <c r="E35" i="5"/>
  <c r="W34" i="5"/>
  <c r="P34" i="5"/>
  <c r="O34" i="5"/>
  <c r="N34" i="5"/>
  <c r="M34" i="5"/>
  <c r="L34" i="5"/>
  <c r="K34" i="5"/>
  <c r="J34" i="5"/>
  <c r="I34" i="5"/>
  <c r="H34" i="5"/>
  <c r="G34" i="5"/>
  <c r="F34" i="5"/>
  <c r="W33" i="5"/>
  <c r="P33" i="5"/>
  <c r="O33" i="5"/>
  <c r="N33" i="5"/>
  <c r="M33" i="5"/>
  <c r="L33" i="5"/>
  <c r="K33" i="5"/>
  <c r="J33" i="5"/>
  <c r="I33" i="5"/>
  <c r="H33" i="5"/>
  <c r="G33" i="5"/>
  <c r="F33" i="5"/>
  <c r="E33" i="5"/>
  <c r="W32" i="5"/>
  <c r="E32" i="5"/>
  <c r="W31" i="5"/>
  <c r="W30" i="5"/>
  <c r="P30" i="5"/>
  <c r="O30" i="5"/>
  <c r="N30" i="5"/>
  <c r="M30" i="5"/>
  <c r="L30" i="5"/>
  <c r="K30" i="5"/>
  <c r="J30" i="5"/>
  <c r="I30" i="5"/>
  <c r="H30" i="5"/>
  <c r="G30" i="5"/>
  <c r="F30" i="5"/>
  <c r="E30" i="5"/>
  <c r="W29" i="5"/>
  <c r="P29" i="5"/>
  <c r="O29" i="5"/>
  <c r="N29" i="5"/>
  <c r="M29" i="5"/>
  <c r="L29" i="5"/>
  <c r="K29" i="5"/>
  <c r="J29" i="5"/>
  <c r="I29" i="5"/>
  <c r="H29" i="5"/>
  <c r="G29" i="5"/>
  <c r="F29" i="5"/>
  <c r="E29" i="5"/>
  <c r="W28" i="5"/>
  <c r="P28" i="5"/>
  <c r="O28" i="5"/>
  <c r="N28" i="5"/>
  <c r="M28" i="5"/>
  <c r="L28" i="5"/>
  <c r="K28" i="5"/>
  <c r="J28" i="5"/>
  <c r="I28" i="5"/>
  <c r="H28" i="5"/>
  <c r="G28" i="5"/>
  <c r="F28" i="5"/>
  <c r="W27" i="5"/>
  <c r="P27" i="5"/>
  <c r="O27" i="5"/>
  <c r="N27" i="5"/>
  <c r="M27" i="5"/>
  <c r="L27" i="5"/>
  <c r="K27" i="5"/>
  <c r="J27" i="5"/>
  <c r="I27" i="5"/>
  <c r="H27" i="5"/>
  <c r="G27" i="5"/>
  <c r="F27" i="5"/>
  <c r="W26" i="5"/>
  <c r="P26" i="5"/>
  <c r="O26" i="5"/>
  <c r="N26" i="5"/>
  <c r="M26" i="5"/>
  <c r="L26" i="5"/>
  <c r="K26" i="5"/>
  <c r="J26" i="5"/>
  <c r="I26" i="5"/>
  <c r="H26" i="5"/>
  <c r="G26" i="5"/>
  <c r="F26" i="5"/>
  <c r="W25" i="5"/>
  <c r="P25" i="5"/>
  <c r="O25" i="5"/>
  <c r="N25" i="5"/>
  <c r="M25" i="5"/>
  <c r="L25" i="5"/>
  <c r="K25" i="5"/>
  <c r="J25" i="5"/>
  <c r="I25" i="5"/>
  <c r="H25" i="5"/>
  <c r="G25" i="5"/>
  <c r="F25" i="5"/>
  <c r="E25" i="5"/>
  <c r="W24" i="5"/>
  <c r="P24" i="5"/>
  <c r="O24" i="5"/>
  <c r="N24" i="5"/>
  <c r="M24" i="5"/>
  <c r="L24" i="5"/>
  <c r="K24" i="5"/>
  <c r="J24" i="5"/>
  <c r="I24" i="5"/>
  <c r="H24" i="5"/>
  <c r="G24" i="5"/>
  <c r="F24" i="5"/>
  <c r="E24" i="5"/>
  <c r="W23" i="5"/>
  <c r="W22" i="5"/>
  <c r="E22" i="5"/>
  <c r="W21" i="5"/>
  <c r="P21" i="5"/>
  <c r="O21" i="5"/>
  <c r="N21" i="5"/>
  <c r="M21" i="5"/>
  <c r="L21" i="5"/>
  <c r="K21" i="5"/>
  <c r="J21" i="5"/>
  <c r="I21" i="5"/>
  <c r="H21" i="5"/>
  <c r="G21" i="5"/>
  <c r="F21" i="5"/>
  <c r="E21" i="5"/>
  <c r="W20" i="5"/>
  <c r="P20" i="5"/>
  <c r="O20" i="5"/>
  <c r="N20" i="5"/>
  <c r="M20" i="5"/>
  <c r="L20" i="5"/>
  <c r="K20" i="5"/>
  <c r="J20" i="5"/>
  <c r="G20" i="8" s="1"/>
  <c r="M20" i="8" s="1" a="1"/>
  <c r="M20" i="8" s="1"/>
  <c r="I20" i="5"/>
  <c r="H20" i="5"/>
  <c r="G20" i="5"/>
  <c r="F20" i="5"/>
  <c r="W19" i="5"/>
  <c r="P19" i="5"/>
  <c r="O19" i="5"/>
  <c r="N19" i="5"/>
  <c r="M19" i="5"/>
  <c r="L19" i="5"/>
  <c r="K19" i="5"/>
  <c r="J19" i="5"/>
  <c r="I19" i="5"/>
  <c r="H19" i="5"/>
  <c r="G19" i="5"/>
  <c r="F19" i="5"/>
  <c r="E19" i="5"/>
  <c r="W18" i="5"/>
  <c r="P18" i="5"/>
  <c r="O18" i="5"/>
  <c r="N18" i="5"/>
  <c r="M18" i="5"/>
  <c r="L18" i="5"/>
  <c r="K18" i="5"/>
  <c r="J18" i="5"/>
  <c r="G18" i="8" s="1"/>
  <c r="M18" i="8" s="1" a="1"/>
  <c r="M18" i="8" s="1"/>
  <c r="I18" i="5"/>
  <c r="H18" i="5"/>
  <c r="F18" i="8" s="1"/>
  <c r="L18" i="8" s="1" a="1"/>
  <c r="L18" i="8" s="1"/>
  <c r="G18" i="5"/>
  <c r="F18" i="5"/>
  <c r="W17" i="5"/>
  <c r="P17" i="5"/>
  <c r="O17" i="5"/>
  <c r="N17" i="5"/>
  <c r="M17" i="5"/>
  <c r="L17" i="5"/>
  <c r="K17" i="5"/>
  <c r="J17" i="5"/>
  <c r="I17" i="5"/>
  <c r="H17" i="5"/>
  <c r="G17" i="5"/>
  <c r="F17" i="5"/>
  <c r="E17" i="5"/>
  <c r="W16" i="5"/>
  <c r="P16" i="5"/>
  <c r="O16" i="5"/>
  <c r="N16" i="5"/>
  <c r="M16" i="5"/>
  <c r="L16" i="5"/>
  <c r="K16" i="5"/>
  <c r="J16" i="5"/>
  <c r="G16" i="8" s="1"/>
  <c r="M16" i="8" s="1" a="1"/>
  <c r="M16" i="8" s="1"/>
  <c r="I16" i="5"/>
  <c r="H16" i="5"/>
  <c r="G16" i="5"/>
  <c r="F16" i="5"/>
  <c r="E16" i="5"/>
  <c r="W15" i="5"/>
  <c r="P15" i="5"/>
  <c r="O15" i="5"/>
  <c r="N15" i="5"/>
  <c r="M15" i="5"/>
  <c r="H15" i="8" s="1"/>
  <c r="N15" i="8" s="1" a="1"/>
  <c r="N15" i="8" s="1"/>
  <c r="L15" i="5"/>
  <c r="K15" i="5"/>
  <c r="J15" i="5"/>
  <c r="I15" i="5"/>
  <c r="H15" i="5"/>
  <c r="G15" i="5"/>
  <c r="F15" i="5"/>
  <c r="E15" i="5"/>
  <c r="W14" i="5"/>
  <c r="E14" i="5"/>
  <c r="W13" i="5"/>
  <c r="E13" i="5"/>
  <c r="W12" i="5"/>
  <c r="W11" i="5"/>
  <c r="E11" i="5"/>
  <c r="W10" i="5"/>
  <c r="P10" i="5"/>
  <c r="O10" i="5"/>
  <c r="N10" i="5"/>
  <c r="M10" i="5"/>
  <c r="L10" i="5"/>
  <c r="K10" i="5"/>
  <c r="J10" i="5"/>
  <c r="G10" i="8" s="1"/>
  <c r="M10" i="8" s="1" a="1"/>
  <c r="M10" i="8" s="1"/>
  <c r="I10" i="5"/>
  <c r="H10" i="5"/>
  <c r="F10" i="8" s="1"/>
  <c r="L10" i="8" s="1" a="1"/>
  <c r="L10" i="8" s="1"/>
  <c r="G10" i="5"/>
  <c r="F10" i="5"/>
  <c r="W9" i="5"/>
  <c r="P9" i="5"/>
  <c r="O9" i="5"/>
  <c r="N9" i="5"/>
  <c r="M9" i="5"/>
  <c r="L9" i="5"/>
  <c r="K9" i="5"/>
  <c r="J9" i="5"/>
  <c r="I9" i="5"/>
  <c r="H9" i="5"/>
  <c r="G9" i="5"/>
  <c r="F9" i="5"/>
  <c r="E9" i="5"/>
  <c r="W8" i="5"/>
  <c r="P8" i="5"/>
  <c r="O8" i="5"/>
  <c r="N8" i="5"/>
  <c r="M8" i="5"/>
  <c r="L8" i="5"/>
  <c r="K8" i="5"/>
  <c r="J8" i="5"/>
  <c r="G8" i="8" s="1"/>
  <c r="M8" i="8" s="1" a="1"/>
  <c r="M8" i="8" s="1"/>
  <c r="I8" i="5"/>
  <c r="H8" i="5"/>
  <c r="G8" i="5"/>
  <c r="F8" i="5"/>
  <c r="E8" i="5"/>
  <c r="W7" i="5"/>
  <c r="P7" i="5"/>
  <c r="O7" i="5"/>
  <c r="N7" i="5"/>
  <c r="M7" i="5"/>
  <c r="L7" i="5"/>
  <c r="K7" i="5"/>
  <c r="J7" i="5"/>
  <c r="I7" i="5"/>
  <c r="H7" i="5"/>
  <c r="G7" i="5"/>
  <c r="F7" i="5"/>
  <c r="E7" i="5"/>
  <c r="W6" i="5"/>
  <c r="P6" i="5"/>
  <c r="O6" i="5"/>
  <c r="N6" i="5"/>
  <c r="M6" i="5"/>
  <c r="L6" i="5"/>
  <c r="K6" i="5"/>
  <c r="J6" i="5"/>
  <c r="G6" i="8" s="1"/>
  <c r="M6" i="8" s="1" a="1"/>
  <c r="M6" i="8" s="1"/>
  <c r="I6" i="5"/>
  <c r="H6" i="5"/>
  <c r="F6" i="8" s="1"/>
  <c r="L6" i="8" s="1" a="1"/>
  <c r="L6" i="8" s="1"/>
  <c r="G6" i="5"/>
  <c r="F6" i="5"/>
  <c r="E6" i="5"/>
  <c r="W5" i="5"/>
  <c r="P5" i="5"/>
  <c r="O5" i="5"/>
  <c r="N5" i="5"/>
  <c r="M5" i="5"/>
  <c r="L5" i="5"/>
  <c r="K5" i="5"/>
  <c r="J5" i="5"/>
  <c r="I5" i="5"/>
  <c r="F5" i="8" s="1"/>
  <c r="L5" i="8" s="1" a="1"/>
  <c r="L5" i="8" s="1"/>
  <c r="H5" i="5"/>
  <c r="G5" i="5"/>
  <c r="F5" i="5"/>
  <c r="E5" i="5"/>
  <c r="W4" i="5"/>
  <c r="P4" i="5"/>
  <c r="O4" i="5"/>
  <c r="N4" i="5"/>
  <c r="M4" i="5"/>
  <c r="L4" i="5"/>
  <c r="K4" i="5"/>
  <c r="J4" i="5"/>
  <c r="G4" i="8" s="1"/>
  <c r="M4" i="8" s="1" a="1"/>
  <c r="M4" i="8" s="1"/>
  <c r="I4" i="5"/>
  <c r="H4" i="5"/>
  <c r="G4" i="5"/>
  <c r="F4" i="5"/>
  <c r="W3" i="5"/>
  <c r="P3" i="5"/>
  <c r="O3" i="5"/>
  <c r="N3" i="5"/>
  <c r="M3" i="5"/>
  <c r="L3" i="5"/>
  <c r="K3" i="5"/>
  <c r="J3" i="5"/>
  <c r="I3" i="5"/>
  <c r="H3" i="5"/>
  <c r="G3" i="5"/>
  <c r="F3" i="5"/>
  <c r="H70" i="4" a="1"/>
  <c r="H70" i="4"/>
  <c r="G70" i="4"/>
  <c r="J70" i="4" s="1" a="1"/>
  <c r="J70" i="4" s="1"/>
  <c r="F70" i="4"/>
  <c r="I70" i="4" s="1" a="1"/>
  <c r="I70" i="4" s="1"/>
  <c r="E70" i="4"/>
  <c r="D70" i="4"/>
  <c r="H69" i="4" a="1"/>
  <c r="H69" i="4" s="1"/>
  <c r="G69" i="4"/>
  <c r="J69" i="4" s="1" a="1"/>
  <c r="J69" i="4" s="1"/>
  <c r="F69" i="4"/>
  <c r="I69" i="4" s="1" a="1"/>
  <c r="I69" i="4" s="1"/>
  <c r="E69" i="4"/>
  <c r="D69" i="4"/>
  <c r="J68" i="4" a="1"/>
  <c r="J68" i="4"/>
  <c r="G68" i="4"/>
  <c r="F68" i="4"/>
  <c r="I68" i="4" s="1" a="1"/>
  <c r="I68" i="4" s="1"/>
  <c r="E68" i="4"/>
  <c r="H68" i="4" s="1" a="1"/>
  <c r="H68" i="4" s="1"/>
  <c r="D68" i="4"/>
  <c r="J67" i="4" a="1"/>
  <c r="J67" i="4"/>
  <c r="G67" i="4"/>
  <c r="F67" i="4"/>
  <c r="I67" i="4" s="1" a="1"/>
  <c r="I67" i="4" s="1"/>
  <c r="E67" i="4"/>
  <c r="H67" i="4" s="1" a="1"/>
  <c r="H67" i="4" s="1"/>
  <c r="D67" i="4"/>
  <c r="H66" i="4" a="1"/>
  <c r="H66" i="4"/>
  <c r="G66" i="4"/>
  <c r="J66" i="4" s="1" a="1"/>
  <c r="J66" i="4" s="1"/>
  <c r="F66" i="4"/>
  <c r="I66" i="4" s="1" a="1"/>
  <c r="I66" i="4" s="1"/>
  <c r="E66" i="4"/>
  <c r="D66" i="4"/>
  <c r="H65" i="4" a="1"/>
  <c r="H65" i="4" s="1"/>
  <c r="G65" i="4"/>
  <c r="J65" i="4" s="1" a="1"/>
  <c r="J65" i="4" s="1"/>
  <c r="F65" i="4"/>
  <c r="I65" i="4" s="1" a="1"/>
  <c r="I65" i="4" s="1"/>
  <c r="E65" i="4"/>
  <c r="D65" i="4"/>
  <c r="J64" i="4" a="1"/>
  <c r="J64" i="4" s="1"/>
  <c r="I64" i="4" a="1"/>
  <c r="I64" i="4" s="1"/>
  <c r="H64" i="4" a="1"/>
  <c r="H64" i="4" s="1"/>
  <c r="G64" i="4"/>
  <c r="F64" i="4"/>
  <c r="E64" i="4"/>
  <c r="D64" i="4"/>
  <c r="J63" i="4" a="1"/>
  <c r="J63" i="4" s="1"/>
  <c r="I63" i="4" a="1"/>
  <c r="I63" i="4" s="1"/>
  <c r="H63" i="4"/>
  <c r="G63" i="4"/>
  <c r="F63" i="4"/>
  <c r="E63" i="4"/>
  <c r="H63" i="4" s="1" a="1"/>
  <c r="D63" i="4"/>
  <c r="I62" i="4"/>
  <c r="G62" i="4"/>
  <c r="J62" i="4" s="1" a="1"/>
  <c r="J62" i="4" s="1"/>
  <c r="F62" i="4"/>
  <c r="I62" i="4" s="1" a="1"/>
  <c r="E62" i="4"/>
  <c r="H62" i="4" s="1" a="1"/>
  <c r="H62" i="4" s="1"/>
  <c r="D62" i="4"/>
  <c r="J61" i="4" a="1"/>
  <c r="J61" i="4" s="1"/>
  <c r="G61" i="4"/>
  <c r="F61" i="4"/>
  <c r="I61" i="4" s="1" a="1"/>
  <c r="I61" i="4" s="1"/>
  <c r="E61" i="4"/>
  <c r="H61" i="4" s="1" a="1"/>
  <c r="H61" i="4" s="1"/>
  <c r="D61" i="4"/>
  <c r="H60" i="4" a="1"/>
  <c r="H60" i="4" s="1"/>
  <c r="G60" i="4"/>
  <c r="J60" i="4" s="1" a="1"/>
  <c r="J60" i="4" s="1"/>
  <c r="F60" i="4"/>
  <c r="I60" i="4" s="1" a="1"/>
  <c r="I60" i="4" s="1"/>
  <c r="E60" i="4"/>
  <c r="D60" i="4"/>
  <c r="J59" i="4" a="1"/>
  <c r="J59" i="4" s="1"/>
  <c r="I59" i="4" a="1"/>
  <c r="I59" i="4" s="1"/>
  <c r="H59" i="4" a="1"/>
  <c r="H59" i="4" s="1"/>
  <c r="G59" i="4"/>
  <c r="F59" i="4"/>
  <c r="E59" i="4"/>
  <c r="D59" i="4"/>
  <c r="I58" i="4" a="1"/>
  <c r="I58" i="4" s="1"/>
  <c r="G58" i="4"/>
  <c r="J58" i="4" s="1" a="1"/>
  <c r="J58" i="4" s="1"/>
  <c r="F58" i="4"/>
  <c r="E58" i="4"/>
  <c r="H58" i="4" s="1" a="1"/>
  <c r="H58" i="4" s="1"/>
  <c r="D58" i="4"/>
  <c r="J57" i="4" a="1"/>
  <c r="J57" i="4" s="1"/>
  <c r="G57" i="4"/>
  <c r="F57" i="4"/>
  <c r="I57" i="4" s="1" a="1"/>
  <c r="I57" i="4" s="1"/>
  <c r="E57" i="4"/>
  <c r="H57" i="4" s="1" a="1"/>
  <c r="H57" i="4" s="1"/>
  <c r="D57" i="4"/>
  <c r="H56" i="4" a="1"/>
  <c r="H56" i="4" s="1"/>
  <c r="G56" i="4"/>
  <c r="J56" i="4" s="1" a="1"/>
  <c r="J56" i="4" s="1"/>
  <c r="F56" i="4"/>
  <c r="I56" i="4" s="1" a="1"/>
  <c r="I56" i="4" s="1"/>
  <c r="E56" i="4"/>
  <c r="D56" i="4"/>
  <c r="J55" i="4" a="1"/>
  <c r="J55" i="4" s="1"/>
  <c r="I55" i="4" a="1"/>
  <c r="I55" i="4" s="1"/>
  <c r="H55" i="4" a="1"/>
  <c r="H55" i="4" s="1"/>
  <c r="G55" i="4"/>
  <c r="F55" i="4"/>
  <c r="E55" i="4"/>
  <c r="D55" i="4"/>
  <c r="I54" i="4" a="1"/>
  <c r="I54" i="4" s="1"/>
  <c r="G54" i="4"/>
  <c r="J54" i="4" s="1" a="1"/>
  <c r="J54" i="4" s="1"/>
  <c r="F54" i="4"/>
  <c r="E54" i="4"/>
  <c r="H54" i="4" s="1" a="1"/>
  <c r="H54" i="4" s="1"/>
  <c r="D54" i="4"/>
  <c r="J53" i="4" a="1"/>
  <c r="J53" i="4" s="1"/>
  <c r="I53" i="4" a="1"/>
  <c r="I53" i="4" s="1"/>
  <c r="G53" i="4"/>
  <c r="F53" i="4"/>
  <c r="E53" i="4"/>
  <c r="H53" i="4" s="1" a="1"/>
  <c r="H53" i="4" s="1"/>
  <c r="D53" i="4"/>
  <c r="H52" i="4" a="1"/>
  <c r="H52" i="4" s="1"/>
  <c r="G52" i="4"/>
  <c r="J52" i="4" s="1" a="1"/>
  <c r="J52" i="4" s="1"/>
  <c r="F52" i="4"/>
  <c r="I52" i="4" s="1" a="1"/>
  <c r="I52" i="4" s="1"/>
  <c r="E52" i="4"/>
  <c r="D52" i="4"/>
  <c r="J51" i="4" a="1"/>
  <c r="J51" i="4" s="1"/>
  <c r="I51" i="4" a="1"/>
  <c r="I51" i="4" s="1"/>
  <c r="H51" i="4" a="1"/>
  <c r="H51" i="4" s="1"/>
  <c r="G51" i="4"/>
  <c r="F51" i="4"/>
  <c r="E51" i="4"/>
  <c r="D51" i="4"/>
  <c r="I50" i="4" a="1"/>
  <c r="I50" i="4" s="1"/>
  <c r="G50" i="4"/>
  <c r="J50" i="4" s="1" a="1"/>
  <c r="J50" i="4" s="1"/>
  <c r="F50" i="4"/>
  <c r="E50" i="4"/>
  <c r="H50" i="4" s="1" a="1"/>
  <c r="H50" i="4" s="1"/>
  <c r="D50" i="4"/>
  <c r="J49" i="4" a="1"/>
  <c r="J49" i="4" s="1"/>
  <c r="I49" i="4" a="1"/>
  <c r="I49" i="4" s="1"/>
  <c r="G49" i="4"/>
  <c r="F49" i="4"/>
  <c r="E49" i="4"/>
  <c r="H49" i="4" s="1" a="1"/>
  <c r="H49" i="4" s="1"/>
  <c r="D49" i="4"/>
  <c r="H48" i="4" a="1"/>
  <c r="H48" i="4" s="1"/>
  <c r="G48" i="4"/>
  <c r="J48" i="4" s="1" a="1"/>
  <c r="J48" i="4" s="1"/>
  <c r="F48" i="4"/>
  <c r="I48" i="4" s="1" a="1"/>
  <c r="I48" i="4" s="1"/>
  <c r="E48" i="4"/>
  <c r="D48" i="4"/>
  <c r="J47" i="4" a="1"/>
  <c r="J47" i="4" s="1"/>
  <c r="I47" i="4" a="1"/>
  <c r="I47" i="4" s="1"/>
  <c r="H47" i="4" a="1"/>
  <c r="H47" i="4" s="1"/>
  <c r="G47" i="4"/>
  <c r="F47" i="4"/>
  <c r="E47" i="4"/>
  <c r="D47" i="4"/>
  <c r="I46" i="4" a="1"/>
  <c r="I46" i="4" s="1"/>
  <c r="G46" i="4"/>
  <c r="J46" i="4" s="1" a="1"/>
  <c r="J46" i="4" s="1"/>
  <c r="F46" i="4"/>
  <c r="E46" i="4"/>
  <c r="H46" i="4" s="1" a="1"/>
  <c r="H46" i="4" s="1"/>
  <c r="D46" i="4"/>
  <c r="J45" i="4" a="1"/>
  <c r="J45" i="4" s="1"/>
  <c r="I45" i="4" a="1"/>
  <c r="I45" i="4" s="1"/>
  <c r="G45" i="4"/>
  <c r="F45" i="4"/>
  <c r="E45" i="4"/>
  <c r="H45" i="4" s="1" a="1"/>
  <c r="H45" i="4" s="1"/>
  <c r="D45" i="4"/>
  <c r="H44" i="4" a="1"/>
  <c r="H44" i="4" s="1"/>
  <c r="G44" i="4"/>
  <c r="J44" i="4" s="1" a="1"/>
  <c r="J44" i="4" s="1"/>
  <c r="F44" i="4"/>
  <c r="I44" i="4" s="1" a="1"/>
  <c r="I44" i="4" s="1"/>
  <c r="E44" i="4"/>
  <c r="D44" i="4"/>
  <c r="J43" i="4" a="1"/>
  <c r="J43" i="4" s="1"/>
  <c r="I43" i="4" a="1"/>
  <c r="I43" i="4" s="1"/>
  <c r="H43" i="4" a="1"/>
  <c r="H43" i="4" s="1"/>
  <c r="G43" i="4"/>
  <c r="F43" i="4"/>
  <c r="E43" i="4"/>
  <c r="D43" i="4"/>
  <c r="I42" i="4" a="1"/>
  <c r="I42" i="4" s="1"/>
  <c r="G42" i="4"/>
  <c r="J42" i="4" s="1" a="1"/>
  <c r="J42" i="4" s="1"/>
  <c r="F42" i="4"/>
  <c r="E42" i="4"/>
  <c r="H42" i="4" s="1" a="1"/>
  <c r="H42" i="4" s="1"/>
  <c r="D42" i="4"/>
  <c r="J41" i="4" a="1"/>
  <c r="J41" i="4" s="1"/>
  <c r="I41" i="4" a="1"/>
  <c r="I41" i="4" s="1"/>
  <c r="G41" i="4"/>
  <c r="F41" i="4"/>
  <c r="E41" i="4"/>
  <c r="H41" i="4" s="1" a="1"/>
  <c r="H41" i="4" s="1"/>
  <c r="D41" i="4"/>
  <c r="H40" i="4" a="1"/>
  <c r="H40" i="4" s="1"/>
  <c r="G40" i="4"/>
  <c r="J40" i="4" s="1" a="1"/>
  <c r="J40" i="4" s="1"/>
  <c r="F40" i="4"/>
  <c r="I40" i="4" s="1" a="1"/>
  <c r="I40" i="4" s="1"/>
  <c r="E40" i="4"/>
  <c r="D40" i="4"/>
  <c r="J39" i="4" a="1"/>
  <c r="J39" i="4" s="1"/>
  <c r="I39" i="4" a="1"/>
  <c r="I39" i="4" s="1"/>
  <c r="H39" i="4" a="1"/>
  <c r="H39" i="4" s="1"/>
  <c r="G39" i="4"/>
  <c r="F39" i="4"/>
  <c r="E39" i="4"/>
  <c r="D39" i="4"/>
  <c r="I38" i="4" a="1"/>
  <c r="I38" i="4" s="1"/>
  <c r="G38" i="4"/>
  <c r="J38" i="4" s="1" a="1"/>
  <c r="J38" i="4" s="1"/>
  <c r="F38" i="4"/>
  <c r="E38" i="4"/>
  <c r="H38" i="4" s="1" a="1"/>
  <c r="H38" i="4" s="1"/>
  <c r="D38" i="4"/>
  <c r="J37" i="4" a="1"/>
  <c r="J37" i="4" s="1"/>
  <c r="I37" i="4" a="1"/>
  <c r="I37" i="4" s="1"/>
  <c r="G37" i="4"/>
  <c r="F37" i="4"/>
  <c r="E37" i="4"/>
  <c r="H37" i="4" s="1" a="1"/>
  <c r="H37" i="4" s="1"/>
  <c r="D37" i="4"/>
  <c r="H36" i="4" a="1"/>
  <c r="H36" i="4" s="1"/>
  <c r="G36" i="4"/>
  <c r="J36" i="4" s="1" a="1"/>
  <c r="J36" i="4" s="1"/>
  <c r="F36" i="4"/>
  <c r="I36" i="4" s="1" a="1"/>
  <c r="I36" i="4" s="1"/>
  <c r="E36" i="4"/>
  <c r="D36" i="4"/>
  <c r="J35" i="4" a="1"/>
  <c r="J35" i="4" s="1"/>
  <c r="I35" i="4" a="1"/>
  <c r="I35" i="4" s="1"/>
  <c r="H35" i="4" a="1"/>
  <c r="H35" i="4" s="1"/>
  <c r="G35" i="4"/>
  <c r="F35" i="4"/>
  <c r="E35" i="4"/>
  <c r="D35" i="4"/>
  <c r="I34" i="4" a="1"/>
  <c r="I34" i="4" s="1"/>
  <c r="G34" i="4"/>
  <c r="J34" i="4" s="1" a="1"/>
  <c r="J34" i="4" s="1"/>
  <c r="F34" i="4"/>
  <c r="E34" i="4"/>
  <c r="H34" i="4" s="1" a="1"/>
  <c r="H34" i="4" s="1"/>
  <c r="D34" i="4"/>
  <c r="J33" i="4" a="1"/>
  <c r="J33" i="4" s="1"/>
  <c r="I33" i="4" a="1"/>
  <c r="I33" i="4" s="1"/>
  <c r="G33" i="4"/>
  <c r="F33" i="4"/>
  <c r="E33" i="4"/>
  <c r="H33" i="4" s="1" a="1"/>
  <c r="H33" i="4" s="1"/>
  <c r="D33" i="4"/>
  <c r="H32" i="4" a="1"/>
  <c r="H32" i="4" s="1"/>
  <c r="G32" i="4"/>
  <c r="J32" i="4" s="1" a="1"/>
  <c r="J32" i="4" s="1"/>
  <c r="F32" i="4"/>
  <c r="I32" i="4" s="1" a="1"/>
  <c r="I32" i="4" s="1"/>
  <c r="E32" i="4"/>
  <c r="D32" i="4"/>
  <c r="J31" i="4" a="1"/>
  <c r="J31" i="4" s="1"/>
  <c r="I31" i="4" a="1"/>
  <c r="I31" i="4" s="1"/>
  <c r="H31" i="4" a="1"/>
  <c r="H31" i="4" s="1"/>
  <c r="G31" i="4"/>
  <c r="F31" i="4"/>
  <c r="E31" i="4"/>
  <c r="D31" i="4"/>
  <c r="I30" i="4" a="1"/>
  <c r="I30" i="4" s="1"/>
  <c r="G30" i="4"/>
  <c r="J30" i="4" s="1" a="1"/>
  <c r="J30" i="4" s="1"/>
  <c r="F30" i="4"/>
  <c r="E30" i="4"/>
  <c r="H30" i="4" s="1" a="1"/>
  <c r="H30" i="4" s="1"/>
  <c r="D30" i="4"/>
  <c r="J29" i="4" a="1"/>
  <c r="J29" i="4" s="1"/>
  <c r="I29" i="4" a="1"/>
  <c r="I29" i="4" s="1"/>
  <c r="G29" i="4"/>
  <c r="F29" i="4"/>
  <c r="E29" i="4"/>
  <c r="H29" i="4" s="1" a="1"/>
  <c r="H29" i="4" s="1"/>
  <c r="D29" i="4"/>
  <c r="H28" i="4" a="1"/>
  <c r="H28" i="4" s="1"/>
  <c r="G28" i="4"/>
  <c r="J28" i="4" s="1" a="1"/>
  <c r="J28" i="4" s="1"/>
  <c r="F28" i="4"/>
  <c r="I28" i="4" s="1" a="1"/>
  <c r="I28" i="4" s="1"/>
  <c r="E28" i="4"/>
  <c r="D28" i="4"/>
  <c r="J27" i="4" a="1"/>
  <c r="J27" i="4" s="1"/>
  <c r="I27" i="4" a="1"/>
  <c r="I27" i="4" s="1"/>
  <c r="H27" i="4" a="1"/>
  <c r="H27" i="4" s="1"/>
  <c r="G27" i="4"/>
  <c r="F27" i="4"/>
  <c r="E27" i="4"/>
  <c r="D27" i="4"/>
  <c r="I26" i="4" a="1"/>
  <c r="I26" i="4" s="1"/>
  <c r="G26" i="4"/>
  <c r="J26" i="4" s="1" a="1"/>
  <c r="J26" i="4" s="1"/>
  <c r="F26" i="4"/>
  <c r="E26" i="4"/>
  <c r="H26" i="4" s="1" a="1"/>
  <c r="H26" i="4" s="1"/>
  <c r="D26" i="4"/>
  <c r="J25" i="4" a="1"/>
  <c r="J25" i="4" s="1"/>
  <c r="I25" i="4" a="1"/>
  <c r="I25" i="4" s="1"/>
  <c r="G25" i="4"/>
  <c r="F25" i="4"/>
  <c r="E25" i="4"/>
  <c r="H25" i="4" s="1" a="1"/>
  <c r="H25" i="4" s="1"/>
  <c r="D25" i="4"/>
  <c r="H24" i="4" a="1"/>
  <c r="H24" i="4" s="1"/>
  <c r="G24" i="4"/>
  <c r="J24" i="4" s="1" a="1"/>
  <c r="J24" i="4" s="1"/>
  <c r="F24" i="4"/>
  <c r="I24" i="4" s="1" a="1"/>
  <c r="I24" i="4" s="1"/>
  <c r="E24" i="4"/>
  <c r="D24" i="4"/>
  <c r="J23" i="4" a="1"/>
  <c r="J23" i="4" s="1"/>
  <c r="I23" i="4" a="1"/>
  <c r="I23" i="4" s="1"/>
  <c r="H23" i="4" a="1"/>
  <c r="H23" i="4" s="1"/>
  <c r="G23" i="4"/>
  <c r="F23" i="4"/>
  <c r="E23" i="4"/>
  <c r="D23" i="4"/>
  <c r="I22" i="4" a="1"/>
  <c r="I22" i="4" s="1"/>
  <c r="G22" i="4"/>
  <c r="J22" i="4" s="1" a="1"/>
  <c r="J22" i="4" s="1"/>
  <c r="F22" i="4"/>
  <c r="E22" i="4"/>
  <c r="H22" i="4" s="1" a="1"/>
  <c r="H22" i="4" s="1"/>
  <c r="D22" i="4"/>
  <c r="J21" i="4" a="1"/>
  <c r="J21" i="4" s="1"/>
  <c r="I21" i="4" a="1"/>
  <c r="I21" i="4" s="1"/>
  <c r="G21" i="4"/>
  <c r="F21" i="4"/>
  <c r="E21" i="4"/>
  <c r="H21" i="4" s="1" a="1"/>
  <c r="H21" i="4" s="1"/>
  <c r="D21" i="4"/>
  <c r="H20" i="4" a="1"/>
  <c r="H20" i="4" s="1"/>
  <c r="G20" i="4"/>
  <c r="J20" i="4" s="1" a="1"/>
  <c r="J20" i="4" s="1"/>
  <c r="F20" i="4"/>
  <c r="I20" i="4" s="1" a="1"/>
  <c r="I20" i="4" s="1"/>
  <c r="E20" i="4"/>
  <c r="D20" i="4"/>
  <c r="J19" i="4" a="1"/>
  <c r="J19" i="4" s="1"/>
  <c r="I19" i="4" a="1"/>
  <c r="I19" i="4" s="1"/>
  <c r="H19" i="4" a="1"/>
  <c r="H19" i="4" s="1"/>
  <c r="G19" i="4"/>
  <c r="F19" i="4"/>
  <c r="E19" i="4"/>
  <c r="D19" i="4"/>
  <c r="I18" i="4" a="1"/>
  <c r="I18" i="4" s="1"/>
  <c r="G18" i="4"/>
  <c r="J18" i="4" s="1" a="1"/>
  <c r="J18" i="4" s="1"/>
  <c r="F18" i="4"/>
  <c r="E18" i="4"/>
  <c r="H18" i="4" s="1" a="1"/>
  <c r="H18" i="4" s="1"/>
  <c r="D18" i="4"/>
  <c r="J17" i="4" a="1"/>
  <c r="J17" i="4" s="1"/>
  <c r="I17" i="4" a="1"/>
  <c r="I17" i="4" s="1"/>
  <c r="G17" i="4"/>
  <c r="F17" i="4"/>
  <c r="E17" i="4"/>
  <c r="H17" i="4" s="1" a="1"/>
  <c r="H17" i="4" s="1"/>
  <c r="D17" i="4"/>
  <c r="H16" i="4" a="1"/>
  <c r="H16" i="4" s="1"/>
  <c r="G16" i="4"/>
  <c r="J16" i="4" s="1" a="1"/>
  <c r="J16" i="4" s="1"/>
  <c r="F16" i="4"/>
  <c r="I16" i="4" s="1" a="1"/>
  <c r="I16" i="4" s="1"/>
  <c r="E16" i="4"/>
  <c r="D16" i="4"/>
  <c r="J15" i="4" a="1"/>
  <c r="J15" i="4" s="1"/>
  <c r="I15" i="4" a="1"/>
  <c r="I15" i="4" s="1"/>
  <c r="H15" i="4" a="1"/>
  <c r="H15" i="4" s="1"/>
  <c r="G15" i="4"/>
  <c r="F15" i="4"/>
  <c r="E15" i="4"/>
  <c r="D15" i="4"/>
  <c r="I14" i="4" a="1"/>
  <c r="I14" i="4" s="1"/>
  <c r="G14" i="4"/>
  <c r="J14" i="4" s="1" a="1"/>
  <c r="J14" i="4" s="1"/>
  <c r="F14" i="4"/>
  <c r="E14" i="4"/>
  <c r="H14" i="4" s="1" a="1"/>
  <c r="H14" i="4" s="1"/>
  <c r="D14" i="4"/>
  <c r="J13" i="4" a="1"/>
  <c r="J13" i="4" s="1"/>
  <c r="I13" i="4" a="1"/>
  <c r="I13" i="4" s="1"/>
  <c r="G13" i="4"/>
  <c r="F13" i="4"/>
  <c r="E13" i="4"/>
  <c r="H13" i="4" s="1" a="1"/>
  <c r="H13" i="4" s="1"/>
  <c r="D13" i="4"/>
  <c r="G12" i="4"/>
  <c r="J12" i="4" s="1" a="1"/>
  <c r="J12" i="4" s="1"/>
  <c r="F12" i="4"/>
  <c r="I12" i="4" s="1" a="1"/>
  <c r="I12" i="4" s="1"/>
  <c r="E12" i="4"/>
  <c r="H12" i="4" s="1" a="1"/>
  <c r="H12" i="4" s="1"/>
  <c r="D12" i="4"/>
  <c r="J11" i="4" a="1"/>
  <c r="J11" i="4" s="1"/>
  <c r="I11" i="4" a="1"/>
  <c r="I11" i="4" s="1"/>
  <c r="H11" i="4" a="1"/>
  <c r="H11" i="4" s="1"/>
  <c r="G11" i="4"/>
  <c r="F11" i="4"/>
  <c r="E11" i="4"/>
  <c r="D11" i="4"/>
  <c r="I10" i="4" a="1"/>
  <c r="I10" i="4" s="1"/>
  <c r="H10" i="4" a="1"/>
  <c r="H10" i="4" s="1"/>
  <c r="G10" i="4"/>
  <c r="J10" i="4" s="1" a="1"/>
  <c r="J10" i="4" s="1"/>
  <c r="F10" i="4"/>
  <c r="E10" i="4"/>
  <c r="D10" i="4"/>
  <c r="J9" i="4" a="1"/>
  <c r="J9" i="4" s="1"/>
  <c r="I9" i="4" a="1"/>
  <c r="I9" i="4" s="1"/>
  <c r="G9" i="4"/>
  <c r="F9" i="4"/>
  <c r="E9" i="4"/>
  <c r="H9" i="4" s="1" a="1"/>
  <c r="H9" i="4" s="1"/>
  <c r="D9" i="4"/>
  <c r="G8" i="4"/>
  <c r="J8" i="4" s="1" a="1"/>
  <c r="J8" i="4" s="1"/>
  <c r="F8" i="4"/>
  <c r="I8" i="4" s="1" a="1"/>
  <c r="I8" i="4" s="1"/>
  <c r="E8" i="4"/>
  <c r="H8" i="4" s="1" a="1"/>
  <c r="H8" i="4" s="1"/>
  <c r="D8" i="4"/>
  <c r="J7" i="4" a="1"/>
  <c r="J7" i="4" s="1"/>
  <c r="I7" i="4" a="1"/>
  <c r="I7" i="4" s="1"/>
  <c r="H7" i="4" a="1"/>
  <c r="H7" i="4" s="1"/>
  <c r="G7" i="4"/>
  <c r="F7" i="4"/>
  <c r="E7" i="4"/>
  <c r="D7" i="4"/>
  <c r="I6" i="4" a="1"/>
  <c r="I6" i="4" s="1"/>
  <c r="H6" i="4" a="1"/>
  <c r="H6" i="4" s="1"/>
  <c r="G6" i="4"/>
  <c r="J6" i="4" s="1" a="1"/>
  <c r="J6" i="4" s="1"/>
  <c r="F6" i="4"/>
  <c r="E6" i="4"/>
  <c r="D6" i="4"/>
  <c r="J5" i="4" a="1"/>
  <c r="J5" i="4" s="1"/>
  <c r="I5" i="4" a="1"/>
  <c r="I5" i="4" s="1"/>
  <c r="G5" i="4"/>
  <c r="F5" i="4"/>
  <c r="E5" i="4"/>
  <c r="H5" i="4" s="1" a="1"/>
  <c r="H5" i="4" s="1"/>
  <c r="D5" i="4"/>
  <c r="G4" i="4"/>
  <c r="J4" i="4" s="1" a="1"/>
  <c r="J4" i="4" s="1"/>
  <c r="F4" i="4"/>
  <c r="I4" i="4" s="1" a="1"/>
  <c r="I4" i="4" s="1"/>
  <c r="E4" i="4"/>
  <c r="H4" i="4" s="1" a="1"/>
  <c r="H4" i="4" s="1"/>
  <c r="D4" i="4"/>
  <c r="J3" i="4" a="1"/>
  <c r="J3" i="4" s="1"/>
  <c r="I3" i="4" a="1"/>
  <c r="I3" i="4" s="1"/>
  <c r="H3" i="4" a="1"/>
  <c r="H3" i="4" s="1"/>
  <c r="G3" i="4"/>
  <c r="F3" i="4"/>
  <c r="E3" i="4"/>
  <c r="D3" i="4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H39" i="8" l="1"/>
  <c r="N39" i="8" s="1" a="1"/>
  <c r="N39" i="8" s="1"/>
  <c r="H89" i="8"/>
  <c r="N89" i="8" s="1" a="1"/>
  <c r="N89" i="8" s="1"/>
  <c r="H10" i="8"/>
  <c r="N10" i="8" s="1" a="1"/>
  <c r="N10" i="8" s="1"/>
  <c r="F3" i="8"/>
  <c r="L3" i="8" s="1" a="1"/>
  <c r="L3" i="8" s="1"/>
  <c r="G9" i="8"/>
  <c r="M9" i="8" s="1" a="1"/>
  <c r="M9" i="8" s="1"/>
  <c r="F15" i="8"/>
  <c r="L15" i="8" s="1" a="1"/>
  <c r="L15" i="8" s="1"/>
  <c r="H19" i="8"/>
  <c r="N19" i="8" s="1" a="1"/>
  <c r="N19" i="8" s="1"/>
  <c r="G21" i="8"/>
  <c r="M21" i="8" s="1" a="1"/>
  <c r="M21" i="8" s="1"/>
  <c r="H5" i="8"/>
  <c r="N5" i="8" s="1" a="1"/>
  <c r="N5" i="8" s="1"/>
  <c r="G7" i="8"/>
  <c r="M7" i="8" s="1" a="1"/>
  <c r="M7" i="8" s="1"/>
  <c r="F9" i="8"/>
  <c r="L9" i="8" s="1" a="1"/>
  <c r="L9" i="8" s="1"/>
  <c r="H17" i="8"/>
  <c r="N17" i="8" s="1" a="1"/>
  <c r="N17" i="8" s="1"/>
  <c r="G19" i="8"/>
  <c r="M19" i="8" s="1" a="1"/>
  <c r="M19" i="8" s="1"/>
  <c r="F21" i="8"/>
  <c r="L21" i="8" s="1" a="1"/>
  <c r="L21" i="8" s="1"/>
  <c r="F24" i="8"/>
  <c r="L24" i="8" s="1" a="1"/>
  <c r="L24" i="8" s="1"/>
  <c r="H28" i="8"/>
  <c r="N28" i="8" s="1" a="1"/>
  <c r="N28" i="8" s="1"/>
  <c r="G30" i="8"/>
  <c r="M30" i="8" s="1" a="1"/>
  <c r="M30" i="8" s="1"/>
  <c r="H34" i="8"/>
  <c r="N34" i="8" s="1" a="1"/>
  <c r="N34" i="8" s="1"/>
  <c r="G36" i="8"/>
  <c r="M36" i="8" s="1" a="1"/>
  <c r="M36" i="8" s="1"/>
  <c r="F38" i="8"/>
  <c r="L38" i="8" s="1" a="1"/>
  <c r="L38" i="8" s="1"/>
  <c r="G42" i="8"/>
  <c r="M42" i="8" s="1" a="1"/>
  <c r="M42" i="8" s="1"/>
  <c r="F44" i="8"/>
  <c r="L44" i="8" s="1" a="1"/>
  <c r="L44" i="8" s="1"/>
  <c r="G47" i="8"/>
  <c r="M47" i="8" s="1" a="1"/>
  <c r="M47" i="8" s="1"/>
  <c r="H56" i="8"/>
  <c r="N56" i="8" s="1" a="1"/>
  <c r="N56" i="8" s="1"/>
  <c r="H62" i="8"/>
  <c r="N62" i="8" s="1" a="1"/>
  <c r="N62" i="8" s="1"/>
  <c r="F65" i="8"/>
  <c r="L65" i="8" s="1" a="1"/>
  <c r="L65" i="8" s="1"/>
  <c r="H68" i="8"/>
  <c r="N68" i="8" s="1" a="1"/>
  <c r="N68" i="8" s="1"/>
  <c r="G70" i="8"/>
  <c r="M70" i="8" s="1" a="1"/>
  <c r="M70" i="8" s="1"/>
  <c r="H87" i="8"/>
  <c r="N87" i="8" s="1" a="1"/>
  <c r="N87" i="8" s="1"/>
  <c r="G24" i="8"/>
  <c r="M24" i="8" s="1" a="1"/>
  <c r="M24" i="8" s="1"/>
  <c r="F26" i="8"/>
  <c r="L26" i="8" s="1" a="1"/>
  <c r="L26" i="8" s="1"/>
  <c r="F29" i="8"/>
  <c r="L29" i="8" s="1" a="1"/>
  <c r="L29" i="8" s="1"/>
  <c r="G38" i="8"/>
  <c r="M38" i="8" s="1" a="1"/>
  <c r="M38" i="8" s="1"/>
  <c r="H42" i="8"/>
  <c r="N42" i="8" s="1" a="1"/>
  <c r="N42" i="8" s="1"/>
  <c r="G44" i="8"/>
  <c r="M44" i="8" s="1" a="1"/>
  <c r="M44" i="8" s="1"/>
  <c r="F46" i="8"/>
  <c r="L46" i="8" s="1" a="1"/>
  <c r="L46" i="8" s="1"/>
  <c r="F60" i="8"/>
  <c r="L60" i="8" s="1" a="1"/>
  <c r="L60" i="8" s="1"/>
  <c r="G65" i="8"/>
  <c r="M65" i="8" s="1" a="1"/>
  <c r="M65" i="8" s="1"/>
  <c r="F83" i="8"/>
  <c r="L83" i="8" s="1" a="1"/>
  <c r="L83" i="8" s="1"/>
  <c r="H7" i="8"/>
  <c r="N7" i="8" s="1" a="1"/>
  <c r="N7" i="8" s="1"/>
  <c r="F8" i="8"/>
  <c r="L8" i="8" s="1" a="1"/>
  <c r="L8" i="8" s="1"/>
  <c r="F20" i="8"/>
  <c r="L20" i="8" s="1" a="1"/>
  <c r="L20" i="8" s="1"/>
  <c r="G3" i="8"/>
  <c r="M3" i="8" s="1" a="1"/>
  <c r="M3" i="8" s="1"/>
  <c r="H9" i="8"/>
  <c r="N9" i="8" s="1" a="1"/>
  <c r="N9" i="8" s="1"/>
  <c r="G15" i="8"/>
  <c r="M15" i="8" s="1" a="1"/>
  <c r="M15" i="8" s="1"/>
  <c r="F17" i="8"/>
  <c r="L17" i="8" s="1" a="1"/>
  <c r="L17" i="8" s="1"/>
  <c r="H21" i="8"/>
  <c r="N21" i="8" s="1" a="1"/>
  <c r="N21" i="8" s="1"/>
  <c r="H24" i="8"/>
  <c r="N24" i="8" s="1" a="1"/>
  <c r="N24" i="8" s="1"/>
  <c r="G26" i="8"/>
  <c r="M26" i="8" s="1" a="1"/>
  <c r="M26" i="8" s="1"/>
  <c r="F28" i="8"/>
  <c r="L28" i="8" s="1" a="1"/>
  <c r="L28" i="8" s="1"/>
  <c r="H33" i="8"/>
  <c r="N33" i="8" s="1" a="1"/>
  <c r="N33" i="8" s="1"/>
  <c r="F34" i="8"/>
  <c r="L34" i="8" s="1" a="1"/>
  <c r="L34" i="8" s="1"/>
  <c r="H38" i="8"/>
  <c r="N38" i="8" s="1" a="1"/>
  <c r="N38" i="8" s="1"/>
  <c r="H44" i="8"/>
  <c r="N44" i="8" s="1" a="1"/>
  <c r="N44" i="8" s="1"/>
  <c r="G46" i="8"/>
  <c r="M46" i="8" s="1" a="1"/>
  <c r="M46" i="8" s="1"/>
  <c r="F56" i="8"/>
  <c r="L56" i="8" s="1" a="1"/>
  <c r="L56" i="8" s="1"/>
  <c r="G60" i="8"/>
  <c r="M60" i="8" s="1" a="1"/>
  <c r="M60" i="8" s="1"/>
  <c r="F62" i="8"/>
  <c r="L62" i="8" s="1" a="1"/>
  <c r="L62" i="8" s="1"/>
  <c r="F68" i="8"/>
  <c r="L68" i="8" s="1" a="1"/>
  <c r="L68" i="8" s="1"/>
  <c r="G83" i="8"/>
  <c r="M83" i="8" s="1" a="1"/>
  <c r="M83" i="8" s="1"/>
  <c r="F87" i="8"/>
  <c r="L87" i="8" s="1" a="1"/>
  <c r="L87" i="8" s="1"/>
  <c r="G54" i="8"/>
  <c r="M54" i="8" s="1" a="1"/>
  <c r="M54" i="8" s="1"/>
  <c r="H73" i="8"/>
  <c r="N73" i="8" s="1" a="1"/>
  <c r="N73" i="8" s="1"/>
  <c r="H81" i="8"/>
  <c r="N81" i="8" s="1" a="1"/>
  <c r="N81" i="8" s="1"/>
  <c r="G85" i="8"/>
  <c r="M85" i="8" s="1" a="1"/>
  <c r="M85" i="8" s="1"/>
  <c r="F89" i="8"/>
  <c r="L89" i="8" s="1" a="1"/>
  <c r="L89" i="8" s="1"/>
  <c r="G28" i="8"/>
  <c r="M28" i="8" s="1" a="1"/>
  <c r="M28" i="8" s="1"/>
  <c r="F30" i="8"/>
  <c r="L30" i="8" s="1" a="1"/>
  <c r="L30" i="8" s="1"/>
  <c r="G34" i="8"/>
  <c r="M34" i="8" s="1" a="1"/>
  <c r="M34" i="8" s="1"/>
  <c r="F36" i="8"/>
  <c r="L36" i="8" s="1" a="1"/>
  <c r="L36" i="8" s="1"/>
  <c r="F42" i="8"/>
  <c r="L42" i="8" s="1" a="1"/>
  <c r="L42" i="8" s="1"/>
  <c r="G56" i="8"/>
  <c r="M56" i="8" s="1" a="1"/>
  <c r="M56" i="8" s="1"/>
  <c r="H60" i="8"/>
  <c r="N60" i="8" s="1" a="1"/>
  <c r="N60" i="8" s="1"/>
  <c r="G62" i="8"/>
  <c r="M62" i="8" s="1" a="1"/>
  <c r="M62" i="8" s="1"/>
  <c r="G68" i="8"/>
  <c r="M68" i="8" s="1" a="1"/>
  <c r="M68" i="8" s="1"/>
  <c r="F70" i="8"/>
  <c r="L70" i="8" s="1" a="1"/>
  <c r="L70" i="8" s="1"/>
  <c r="H83" i="8"/>
  <c r="N83" i="8" s="1" a="1"/>
  <c r="N83" i="8" s="1"/>
  <c r="G87" i="8"/>
  <c r="M87" i="8" s="1" a="1"/>
  <c r="M87" i="8" s="1"/>
  <c r="F4" i="8"/>
  <c r="L4" i="8" s="1" a="1"/>
  <c r="L4" i="8" s="1"/>
  <c r="H8" i="8"/>
  <c r="N8" i="8" s="1" a="1"/>
  <c r="N8" i="8" s="1"/>
  <c r="F16" i="8"/>
  <c r="L16" i="8" s="1" a="1"/>
  <c r="L16" i="8" s="1"/>
  <c r="H20" i="8"/>
  <c r="N20" i="8" s="1" a="1"/>
  <c r="N20" i="8" s="1"/>
  <c r="G25" i="8"/>
  <c r="M25" i="8" s="1" a="1"/>
  <c r="M25" i="8" s="1"/>
  <c r="F27" i="8"/>
  <c r="L27" i="8" s="1" a="1"/>
  <c r="L27" i="8" s="1"/>
  <c r="G39" i="8"/>
  <c r="M39" i="8" s="1" a="1"/>
  <c r="M39" i="8" s="1"/>
  <c r="H25" i="8"/>
  <c r="N25" i="8" s="1" a="1"/>
  <c r="N25" i="8" s="1"/>
  <c r="G27" i="8"/>
  <c r="M27" i="8" s="1" a="1"/>
  <c r="M27" i="8" s="1"/>
  <c r="H30" i="8"/>
  <c r="N30" i="8" s="1" a="1"/>
  <c r="N30" i="8" s="1"/>
  <c r="H36" i="8"/>
  <c r="N36" i="8" s="1" a="1"/>
  <c r="N36" i="8" s="1"/>
  <c r="H4" i="8"/>
  <c r="N4" i="8" s="1" a="1"/>
  <c r="N4" i="8" s="1"/>
  <c r="H16" i="8"/>
  <c r="N16" i="8" s="1" a="1"/>
  <c r="N16" i="8" s="1"/>
  <c r="H27" i="8"/>
  <c r="N27" i="8" s="1" a="1"/>
  <c r="N27" i="8" s="1"/>
  <c r="G29" i="8"/>
  <c r="M29" i="8" s="1" a="1"/>
  <c r="M29" i="8" s="1"/>
  <c r="G35" i="8"/>
  <c r="M35" i="8" s="1" a="1"/>
  <c r="M35" i="8" s="1"/>
  <c r="F37" i="8"/>
  <c r="L37" i="8" s="1" a="1"/>
  <c r="L37" i="8" s="1"/>
  <c r="H6" i="8"/>
  <c r="N6" i="8" s="1" a="1"/>
  <c r="N6" i="8" s="1"/>
  <c r="H18" i="8"/>
  <c r="N18" i="8" s="1" a="1"/>
  <c r="N18" i="8" s="1"/>
  <c r="F25" i="8"/>
  <c r="L25" i="8" s="1" a="1"/>
  <c r="L25" i="8" s="1"/>
  <c r="H29" i="8"/>
  <c r="N29" i="8" s="1" a="1"/>
  <c r="N29" i="8" s="1"/>
  <c r="H52" i="8"/>
  <c r="N52" i="8" s="1" a="1"/>
  <c r="N52" i="8" s="1"/>
  <c r="H3" i="8"/>
  <c r="N3" i="8" s="1" a="1"/>
  <c r="N3" i="8" s="1"/>
  <c r="G5" i="8"/>
  <c r="M5" i="8" s="1" a="1"/>
  <c r="M5" i="8" s="1"/>
  <c r="F7" i="8"/>
  <c r="L7" i="8" s="1" a="1"/>
  <c r="L7" i="8" s="1"/>
  <c r="G17" i="8"/>
  <c r="M17" i="8" s="1" a="1"/>
  <c r="M17" i="8" s="1"/>
  <c r="F19" i="8"/>
  <c r="L19" i="8" s="1" a="1"/>
  <c r="L19" i="8" s="1"/>
  <c r="H26" i="8"/>
  <c r="N26" i="8" s="1" a="1"/>
  <c r="N26" i="8" s="1"/>
  <c r="H46" i="8"/>
  <c r="N46" i="8" s="1" a="1"/>
  <c r="N46" i="8" s="1"/>
  <c r="G33" i="8"/>
  <c r="M33" i="8" s="1" a="1"/>
  <c r="M33" i="8" s="1"/>
  <c r="F35" i="8"/>
  <c r="L35" i="8" s="1" a="1"/>
  <c r="L35" i="8" s="1"/>
  <c r="H45" i="8"/>
  <c r="N45" i="8" s="1" a="1"/>
  <c r="N45" i="8" s="1"/>
  <c r="H51" i="8"/>
  <c r="N51" i="8" s="1" a="1"/>
  <c r="N51" i="8" s="1"/>
  <c r="G53" i="8"/>
  <c r="M53" i="8" s="1" a="1"/>
  <c r="M53" i="8" s="1"/>
  <c r="F55" i="8"/>
  <c r="L55" i="8" s="1" a="1"/>
  <c r="L55" i="8" s="1"/>
  <c r="F61" i="8"/>
  <c r="L61" i="8" s="1" a="1"/>
  <c r="L61" i="8" s="1"/>
  <c r="H64" i="8"/>
  <c r="N64" i="8" s="1" a="1"/>
  <c r="N64" i="8" s="1"/>
  <c r="G66" i="8"/>
  <c r="M66" i="8" s="1" a="1"/>
  <c r="M66" i="8" s="1"/>
  <c r="G72" i="8"/>
  <c r="M72" i="8" s="1" a="1"/>
  <c r="M72" i="8" s="1"/>
  <c r="F74" i="8"/>
  <c r="L74" i="8" s="1" a="1"/>
  <c r="L74" i="8" s="1"/>
  <c r="H77" i="8"/>
  <c r="N77" i="8" s="1" a="1"/>
  <c r="N77" i="8" s="1"/>
  <c r="G79" i="8"/>
  <c r="M79" i="8" s="1" a="1"/>
  <c r="M79" i="8" s="1"/>
  <c r="H84" i="8"/>
  <c r="N84" i="8" s="1" a="1"/>
  <c r="N84" i="8" s="1"/>
  <c r="G86" i="8"/>
  <c r="M86" i="8" s="1" a="1"/>
  <c r="M86" i="8" s="1"/>
  <c r="F88" i="8"/>
  <c r="L88" i="8" s="1" a="1"/>
  <c r="L88" i="8" s="1"/>
  <c r="F43" i="8"/>
  <c r="L43" i="8" s="1" a="1"/>
  <c r="L43" i="8" s="1"/>
  <c r="H47" i="8"/>
  <c r="N47" i="8" s="1" a="1"/>
  <c r="N47" i="8" s="1"/>
  <c r="H53" i="8"/>
  <c r="N53" i="8" s="1" a="1"/>
  <c r="N53" i="8" s="1"/>
  <c r="G55" i="8"/>
  <c r="M55" i="8" s="1" a="1"/>
  <c r="M55" i="8" s="1"/>
  <c r="F57" i="8"/>
  <c r="L57" i="8" s="1" a="1"/>
  <c r="L57" i="8" s="1"/>
  <c r="G61" i="8"/>
  <c r="M61" i="8" s="1" a="1"/>
  <c r="M61" i="8" s="1"/>
  <c r="H66" i="8"/>
  <c r="N66" i="8" s="1" a="1"/>
  <c r="N66" i="8" s="1"/>
  <c r="F69" i="8"/>
  <c r="L69" i="8" s="1" a="1"/>
  <c r="L69" i="8" s="1"/>
  <c r="H72" i="8"/>
  <c r="N72" i="8" s="1" a="1"/>
  <c r="N72" i="8" s="1"/>
  <c r="G74" i="8"/>
  <c r="M74" i="8" s="1" a="1"/>
  <c r="M74" i="8" s="1"/>
  <c r="H79" i="8"/>
  <c r="N79" i="8" s="1" a="1"/>
  <c r="N79" i="8" s="1"/>
  <c r="F82" i="8"/>
  <c r="L82" i="8" s="1" a="1"/>
  <c r="L82" i="8" s="1"/>
  <c r="H86" i="8"/>
  <c r="N86" i="8" s="1" a="1"/>
  <c r="N86" i="8" s="1"/>
  <c r="H70" i="8"/>
  <c r="N70" i="8" s="1" a="1"/>
  <c r="N70" i="8" s="1"/>
  <c r="H76" i="8"/>
  <c r="N76" i="8" s="1" a="1"/>
  <c r="N76" i="8" s="1"/>
  <c r="H35" i="8"/>
  <c r="N35" i="8" s="1" a="1"/>
  <c r="N35" i="8" s="1"/>
  <c r="G37" i="8"/>
  <c r="M37" i="8" s="1" a="1"/>
  <c r="M37" i="8" s="1"/>
  <c r="F39" i="8"/>
  <c r="L39" i="8" s="1" a="1"/>
  <c r="L39" i="8" s="1"/>
  <c r="G43" i="8"/>
  <c r="M43" i="8" s="1" a="1"/>
  <c r="M43" i="8" s="1"/>
  <c r="F51" i="8"/>
  <c r="L51" i="8" s="1" a="1"/>
  <c r="L51" i="8" s="1"/>
  <c r="H55" i="8"/>
  <c r="N55" i="8" s="1" a="1"/>
  <c r="N55" i="8" s="1"/>
  <c r="G57" i="8"/>
  <c r="M57" i="8" s="1" a="1"/>
  <c r="M57" i="8" s="1"/>
  <c r="H61" i="8"/>
  <c r="N61" i="8" s="1" a="1"/>
  <c r="N61" i="8" s="1"/>
  <c r="F64" i="8"/>
  <c r="L64" i="8" s="1" a="1"/>
  <c r="L64" i="8" s="1"/>
  <c r="G69" i="8"/>
  <c r="M69" i="8" s="1" a="1"/>
  <c r="M69" i="8" s="1"/>
  <c r="H74" i="8"/>
  <c r="N74" i="8" s="1" a="1"/>
  <c r="N74" i="8" s="1"/>
  <c r="F77" i="8"/>
  <c r="L77" i="8" s="1" a="1"/>
  <c r="L77" i="8" s="1"/>
  <c r="G82" i="8"/>
  <c r="M82" i="8" s="1" a="1"/>
  <c r="M82" i="8" s="1"/>
  <c r="F84" i="8"/>
  <c r="L84" i="8" s="1" a="1"/>
  <c r="L84" i="8" s="1"/>
  <c r="H88" i="8"/>
  <c r="N88" i="8" s="1" a="1"/>
  <c r="N88" i="8" s="1"/>
  <c r="H65" i="8"/>
  <c r="N65" i="8" s="1" a="1"/>
  <c r="N65" i="8" s="1"/>
  <c r="H78" i="8"/>
  <c r="N78" i="8" s="1" a="1"/>
  <c r="N78" i="8" s="1"/>
  <c r="H85" i="8"/>
  <c r="N85" i="8" s="1" a="1"/>
  <c r="N85" i="8" s="1"/>
  <c r="F33" i="8"/>
  <c r="L33" i="8" s="1" a="1"/>
  <c r="L33" i="8" s="1"/>
  <c r="H37" i="8"/>
  <c r="N37" i="8" s="1" a="1"/>
  <c r="N37" i="8" s="1"/>
  <c r="H43" i="8"/>
  <c r="N43" i="8" s="1" a="1"/>
  <c r="N43" i="8" s="1"/>
  <c r="G45" i="8"/>
  <c r="M45" i="8" s="1" a="1"/>
  <c r="M45" i="8" s="1"/>
  <c r="F47" i="8"/>
  <c r="L47" i="8" s="1" a="1"/>
  <c r="L47" i="8" s="1"/>
  <c r="G51" i="8"/>
  <c r="M51" i="8" s="1" a="1"/>
  <c r="M51" i="8" s="1"/>
  <c r="F53" i="8"/>
  <c r="L53" i="8" s="1" a="1"/>
  <c r="L53" i="8" s="1"/>
  <c r="H57" i="8"/>
  <c r="N57" i="8" s="1" a="1"/>
  <c r="N57" i="8" s="1"/>
  <c r="G64" i="8"/>
  <c r="M64" i="8" s="1" a="1"/>
  <c r="M64" i="8" s="1"/>
  <c r="F66" i="8"/>
  <c r="L66" i="8" s="1" a="1"/>
  <c r="L66" i="8" s="1"/>
  <c r="H69" i="8"/>
  <c r="N69" i="8" s="1" a="1"/>
  <c r="N69" i="8" s="1"/>
  <c r="F72" i="8"/>
  <c r="L72" i="8" s="1" a="1"/>
  <c r="L72" i="8" s="1"/>
  <c r="G77" i="8"/>
  <c r="M77" i="8" s="1" a="1"/>
  <c r="M77" i="8" s="1"/>
  <c r="H82" i="8"/>
  <c r="N82" i="8" s="1" a="1"/>
  <c r="N82" i="8" s="1"/>
  <c r="G84" i="8"/>
  <c r="M84" i="8" s="1" a="1"/>
  <c r="M84" i="8" s="1"/>
  <c r="F86" i="8"/>
  <c r="L86" i="8" s="1" a="1"/>
  <c r="L86" i="8" s="1"/>
</calcChain>
</file>

<file path=xl/sharedStrings.xml><?xml version="1.0" encoding="utf-8"?>
<sst xmlns="http://schemas.openxmlformats.org/spreadsheetml/2006/main" count="754" uniqueCount="110">
  <si>
    <t>Instruccion</t>
  </si>
  <si>
    <t>Operandos</t>
  </si>
  <si>
    <t>Opcode</t>
  </si>
  <si>
    <t>Señales</t>
  </si>
  <si>
    <t>enableA</t>
  </si>
  <si>
    <t>enableB</t>
  </si>
  <si>
    <t>SelA1</t>
  </si>
  <si>
    <t>SelA0</t>
  </si>
  <si>
    <t>SelB1</t>
  </si>
  <si>
    <t>SelB0</t>
  </si>
  <si>
    <t>selALU2</t>
  </si>
  <si>
    <t>selALU1</t>
  </si>
  <si>
    <t>selALU0</t>
  </si>
  <si>
    <t>loadPC</t>
  </si>
  <si>
    <t>w</t>
  </si>
  <si>
    <t>MOV</t>
  </si>
  <si>
    <t>A, B</t>
  </si>
  <si>
    <t>Deben completar todas las señales de esta forma!</t>
  </si>
  <si>
    <t>B, A</t>
  </si>
  <si>
    <t>A, Lit</t>
  </si>
  <si>
    <t>B, Lit</t>
  </si>
  <si>
    <t>A, (Dir)</t>
  </si>
  <si>
    <t>B, (Dir)</t>
  </si>
  <si>
    <t>(Dir), A</t>
  </si>
  <si>
    <t>(Dir), B</t>
  </si>
  <si>
    <t>ADD</t>
  </si>
  <si>
    <t>(Dir)</t>
  </si>
  <si>
    <t>SUB</t>
  </si>
  <si>
    <t>AND</t>
  </si>
  <si>
    <t>OR</t>
  </si>
  <si>
    <t>XOR</t>
  </si>
  <si>
    <t>NOT</t>
  </si>
  <si>
    <t>A</t>
  </si>
  <si>
    <t>SHL</t>
  </si>
  <si>
    <t>SHR</t>
  </si>
  <si>
    <t>INC</t>
  </si>
  <si>
    <t>B</t>
  </si>
  <si>
    <t>DEC</t>
  </si>
  <si>
    <t>CMP</t>
  </si>
  <si>
    <t>JMP</t>
  </si>
  <si>
    <t>Ins</t>
  </si>
  <si>
    <t>JEQ</t>
  </si>
  <si>
    <t>JNE</t>
  </si>
  <si>
    <t>JGT</t>
  </si>
  <si>
    <t>JGE</t>
  </si>
  <si>
    <t>JLT</t>
  </si>
  <si>
    <t>JLE</t>
  </si>
  <si>
    <t>JCR</t>
  </si>
  <si>
    <t>NOP</t>
  </si>
  <si>
    <t>0000001</t>
  </si>
  <si>
    <t xml:space="preserve">El opcode que le asignen a su instruccion aca, </t>
  </si>
  <si>
    <t>actualizara automaticamente el opcode de la hojas "Señales"</t>
  </si>
  <si>
    <t>0000000</t>
  </si>
  <si>
    <t>Conviene usar la señal de 0 para el NOP</t>
  </si>
  <si>
    <t xml:space="preserve">Aca definan que señales van a "sacar" sus multiplexores segun el selector. </t>
  </si>
  <si>
    <t>Acuerdense que el multiplexor selecciona gracias a la señal de control (Selector), que entrada sera la que se "conectara" a la salida.</t>
  </si>
  <si>
    <t>Mux A</t>
  </si>
  <si>
    <t>Valor</t>
  </si>
  <si>
    <t>A0</t>
  </si>
  <si>
    <t>A1</t>
  </si>
  <si>
    <t>A2</t>
  </si>
  <si>
    <t>A3</t>
  </si>
  <si>
    <t>Deben cambiar los valores de la columna valor a los que quieren "pasarle" al multiplexor</t>
  </si>
  <si>
    <t>Mux B</t>
  </si>
  <si>
    <t>B0</t>
  </si>
  <si>
    <t>B1</t>
  </si>
  <si>
    <t>B2</t>
  </si>
  <si>
    <t>B3</t>
  </si>
  <si>
    <t>Operacion</t>
  </si>
  <si>
    <t>ID E1</t>
  </si>
  <si>
    <t>ID E2</t>
  </si>
  <si>
    <t>Señales E1</t>
  </si>
  <si>
    <t>Señales E2</t>
  </si>
  <si>
    <t>selAdd1</t>
  </si>
  <si>
    <t>selAdd2</t>
  </si>
  <si>
    <t>incSP</t>
  </si>
  <si>
    <t>decSP</t>
  </si>
  <si>
    <t>selPC</t>
  </si>
  <si>
    <t>selDin</t>
  </si>
  <si>
    <t>A, (B)</t>
  </si>
  <si>
    <t>B, (B)</t>
  </si>
  <si>
    <t>(B), A</t>
  </si>
  <si>
    <t>(B), Lit</t>
  </si>
  <si>
    <t>(B)</t>
  </si>
  <si>
    <t>PUSH</t>
  </si>
  <si>
    <t>POP</t>
  </si>
  <si>
    <t>CALL</t>
  </si>
  <si>
    <t>RET</t>
  </si>
  <si>
    <t>Mux Datain</t>
  </si>
  <si>
    <t>D0</t>
  </si>
  <si>
    <t>D1</t>
  </si>
  <si>
    <t>Mux S</t>
  </si>
  <si>
    <t>S0</t>
  </si>
  <si>
    <t>S1</t>
  </si>
  <si>
    <t>S2</t>
  </si>
  <si>
    <t>S3</t>
  </si>
  <si>
    <t>Mux PC</t>
  </si>
  <si>
    <t>P0</t>
  </si>
  <si>
    <t>P1</t>
  </si>
  <si>
    <t>Valores</t>
  </si>
  <si>
    <t>ALU</t>
  </si>
  <si>
    <t>No tocar!!!!</t>
  </si>
  <si>
    <t>A + B</t>
  </si>
  <si>
    <t>A - B</t>
  </si>
  <si>
    <t>A AND B</t>
  </si>
  <si>
    <t>A OR B</t>
  </si>
  <si>
    <t>A XOR B</t>
  </si>
  <si>
    <t>NOT A</t>
  </si>
  <si>
    <t>SHR A</t>
  </si>
  <si>
    <t>SHL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</si>
</sst>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b/>
      <sz val="25"/>
      <color theme="1"/>
      <name val="Arial"/>
      <scheme val="minor"/>
    </font>
    <font>
      <b/>
      <sz val="14"/>
      <color rgb="FFFF0000"/>
      <name val="Arial"/>
      <scheme val="minor"/>
    </font>
    <font>
      <b/>
      <sz val="24"/>
      <color rgb="FFFF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7AA7"/>
        <bgColor rgb="FFF57AA7"/>
      </patternFill>
    </fill>
    <fill>
      <patternFill patternType="solid">
        <fgColor rgb="FFF8A6C4"/>
        <bgColor rgb="FFF8A6C4"/>
      </patternFill>
    </fill>
    <fill>
      <patternFill patternType="solid">
        <fgColor rgb="FFFCD3E2"/>
        <bgColor rgb="FFFCD3E2"/>
      </patternFill>
    </fill>
  </fills>
  <borders count="6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/>
    <xf numFmtId="49" fontId="1" fillId="3" borderId="10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3" fillId="0" borderId="0" xfId="0" applyFont="1"/>
    <xf numFmtId="0" fontId="1" fillId="2" borderId="10" xfId="0" applyFont="1" applyFill="1" applyBorder="1" applyAlignment="1">
      <alignment horizontal="center"/>
    </xf>
    <xf numFmtId="0" fontId="1" fillId="3" borderId="15" xfId="0" applyFont="1" applyFill="1" applyBorder="1"/>
    <xf numFmtId="49" fontId="1" fillId="3" borderId="16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20" xfId="0" applyFont="1" applyFill="1" applyBorder="1"/>
    <xf numFmtId="49" fontId="1" fillId="3" borderId="21" xfId="0" applyNumberFormat="1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1" fillId="3" borderId="25" xfId="0" applyNumberFormat="1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3" borderId="32" xfId="0" applyFont="1" applyFill="1" applyBorder="1"/>
    <xf numFmtId="0" fontId="1" fillId="3" borderId="33" xfId="0" applyFont="1" applyFill="1" applyBorder="1"/>
    <xf numFmtId="0" fontId="1" fillId="2" borderId="7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7" xfId="0" applyNumberFormat="1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8" xfId="0" applyFont="1" applyFill="1" applyBorder="1"/>
    <xf numFmtId="49" fontId="1" fillId="4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0" xfId="0" applyFont="1" applyFill="1" applyBorder="1"/>
    <xf numFmtId="49" fontId="1" fillId="4" borderId="10" xfId="0" applyNumberFormat="1" applyFont="1" applyFill="1" applyBorder="1" applyAlignment="1">
      <alignment horizontal="center"/>
    </xf>
    <xf numFmtId="0" fontId="1" fillId="0" borderId="0" xfId="0" applyFont="1"/>
    <xf numFmtId="0" fontId="1" fillId="3" borderId="25" xfId="0" applyFont="1" applyFill="1" applyBorder="1"/>
    <xf numFmtId="49" fontId="1" fillId="4" borderId="25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/>
    </xf>
    <xf numFmtId="49" fontId="1" fillId="4" borderId="21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21" xfId="0" applyFont="1" applyFill="1" applyBorder="1"/>
    <xf numFmtId="0" fontId="1" fillId="3" borderId="7" xfId="0" applyFont="1" applyFill="1" applyBorder="1"/>
    <xf numFmtId="49" fontId="1" fillId="4" borderId="14" xfId="0" applyNumberFormat="1" applyFont="1" applyFill="1" applyBorder="1" applyAlignment="1">
      <alignment horizontal="center"/>
    </xf>
    <xf numFmtId="0" fontId="1" fillId="3" borderId="14" xfId="0" applyFont="1" applyFill="1" applyBorder="1"/>
    <xf numFmtId="49" fontId="1" fillId="4" borderId="7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3" borderId="6" xfId="0" applyFont="1" applyFill="1" applyBorder="1"/>
    <xf numFmtId="0" fontId="1" fillId="2" borderId="25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4" borderId="7" xfId="0" applyFont="1" applyFill="1" applyBorder="1"/>
    <xf numFmtId="0" fontId="5" fillId="0" borderId="0" xfId="0" applyFont="1"/>
    <xf numFmtId="0" fontId="1" fillId="3" borderId="1" xfId="0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49" fontId="1" fillId="4" borderId="44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49" fontId="1" fillId="4" borderId="45" xfId="0" applyNumberFormat="1" applyFont="1" applyFill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49" fontId="1" fillId="3" borderId="32" xfId="0" applyNumberFormat="1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18" xfId="0" applyNumberFormat="1" applyFont="1" applyFill="1" applyBorder="1" applyAlignment="1">
      <alignment horizontal="center"/>
    </xf>
    <xf numFmtId="49" fontId="1" fillId="4" borderId="47" xfId="0" applyNumberFormat="1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49" fontId="1" fillId="3" borderId="33" xfId="0" applyNumberFormat="1" applyFont="1" applyFill="1" applyBorder="1" applyAlignment="1">
      <alignment horizontal="center"/>
    </xf>
    <xf numFmtId="49" fontId="1" fillId="4" borderId="48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49" fontId="1" fillId="4" borderId="49" xfId="0" applyNumberFormat="1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3" borderId="20" xfId="0" applyNumberFormat="1" applyFont="1" applyFill="1" applyBorder="1" applyAlignment="1">
      <alignment horizontal="center"/>
    </xf>
    <xf numFmtId="49" fontId="1" fillId="4" borderId="50" xfId="0" applyNumberFormat="1" applyFont="1" applyFill="1" applyBorder="1" applyAlignment="1">
      <alignment horizontal="center"/>
    </xf>
    <xf numFmtId="49" fontId="1" fillId="4" borderId="23" xfId="0" applyNumberFormat="1" applyFont="1" applyFill="1" applyBorder="1" applyAlignment="1">
      <alignment horizontal="center"/>
    </xf>
    <xf numFmtId="49" fontId="1" fillId="4" borderId="51" xfId="0" applyNumberFormat="1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49" fontId="1" fillId="4" borderId="52" xfId="0" applyNumberFormat="1" applyFont="1" applyFill="1" applyBorder="1" applyAlignment="1">
      <alignment horizontal="center"/>
    </xf>
    <xf numFmtId="49" fontId="1" fillId="4" borderId="27" xfId="0" applyNumberFormat="1" applyFont="1" applyFill="1" applyBorder="1" applyAlignment="1">
      <alignment horizontal="center"/>
    </xf>
    <xf numFmtId="49" fontId="1" fillId="4" borderId="53" xfId="0" applyNumberFormat="1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4" borderId="54" xfId="0" applyNumberFormat="1" applyFont="1" applyFill="1" applyBorder="1" applyAlignment="1">
      <alignment horizontal="center"/>
    </xf>
    <xf numFmtId="49" fontId="1" fillId="4" borderId="35" xfId="0" applyNumberFormat="1" applyFont="1" applyFill="1" applyBorder="1" applyAlignment="1">
      <alignment horizontal="center"/>
    </xf>
    <xf numFmtId="49" fontId="1" fillId="4" borderId="55" xfId="0" applyNumberFormat="1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49" fontId="1" fillId="4" borderId="56" xfId="0" applyNumberFormat="1" applyFont="1" applyFill="1" applyBorder="1" applyAlignment="1">
      <alignment horizontal="center"/>
    </xf>
    <xf numFmtId="49" fontId="1" fillId="4" borderId="39" xfId="0" applyNumberFormat="1" applyFont="1" applyFill="1" applyBorder="1" applyAlignment="1">
      <alignment horizontal="center"/>
    </xf>
    <xf numFmtId="49" fontId="1" fillId="4" borderId="57" xfId="0" applyNumberFormat="1" applyFont="1" applyFill="1" applyBorder="1" applyAlignment="1">
      <alignment horizontal="center"/>
    </xf>
    <xf numFmtId="0" fontId="1" fillId="4" borderId="56" xfId="0" applyFont="1" applyFill="1" applyBorder="1" applyAlignment="1">
      <alignment horizontal="center"/>
    </xf>
    <xf numFmtId="49" fontId="1" fillId="4" borderId="58" xfId="0" applyNumberFormat="1" applyFont="1" applyFill="1" applyBorder="1" applyAlignment="1">
      <alignment horizontal="center"/>
    </xf>
    <xf numFmtId="49" fontId="1" fillId="4" borderId="59" xfId="0" applyNumberFormat="1" applyFont="1" applyFill="1" applyBorder="1" applyAlignment="1">
      <alignment horizontal="center"/>
    </xf>
    <xf numFmtId="49" fontId="1" fillId="4" borderId="60" xfId="0" applyNumberFormat="1" applyFont="1" applyFill="1" applyBorder="1" applyAlignment="1">
      <alignment horizontal="center"/>
    </xf>
    <xf numFmtId="0" fontId="1" fillId="4" borderId="58" xfId="0" applyFont="1" applyFill="1" applyBorder="1" applyAlignment="1">
      <alignment horizontal="center"/>
    </xf>
    <xf numFmtId="0" fontId="1" fillId="4" borderId="59" xfId="0" applyFont="1" applyFill="1" applyBorder="1" applyAlignment="1">
      <alignment horizontal="center"/>
    </xf>
    <xf numFmtId="0" fontId="1" fillId="4" borderId="61" xfId="0" applyFont="1" applyFill="1" applyBorder="1" applyAlignment="1">
      <alignment horizontal="center"/>
    </xf>
    <xf numFmtId="49" fontId="1" fillId="0" borderId="0" xfId="0" applyNumberFormat="1" applyFont="1"/>
    <xf numFmtId="0" fontId="1" fillId="3" borderId="2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55" xfId="0" applyFont="1" applyFill="1" applyBorder="1" applyAlignment="1">
      <alignment horizontal="center"/>
    </xf>
    <xf numFmtId="0" fontId="1" fillId="4" borderId="51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4" borderId="57" xfId="0" applyFont="1" applyFill="1" applyBorder="1" applyAlignment="1">
      <alignment horizontal="center"/>
    </xf>
    <xf numFmtId="0" fontId="1" fillId="4" borderId="62" xfId="0" applyFont="1" applyFill="1" applyBorder="1" applyAlignment="1">
      <alignment horizontal="center"/>
    </xf>
    <xf numFmtId="0" fontId="1" fillId="4" borderId="63" xfId="0" applyFont="1" applyFill="1" applyBorder="1" applyAlignment="1">
      <alignment horizontal="center"/>
    </xf>
    <xf numFmtId="0" fontId="1" fillId="4" borderId="6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1" fillId="2" borderId="42" xfId="0" applyFont="1" applyFill="1" applyBorder="1" applyAlignment="1">
      <alignment horizontal="center" vertical="center"/>
    </xf>
    <xf numFmtId="0" fontId="2" fillId="0" borderId="43" xfId="0" applyFont="1" applyBorder="1"/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65" xfId="0" applyFont="1" applyFill="1" applyBorder="1" applyAlignment="1">
      <alignment horizontal="left" vertical="center"/>
    </xf>
    <xf numFmtId="0" fontId="1" fillId="3" borderId="41" xfId="0" applyFont="1" applyFill="1" applyBorder="1" applyAlignment="1">
      <alignment horizontal="left" vertical="center"/>
    </xf>
    <xf numFmtId="0" fontId="1" fillId="3" borderId="66" xfId="0" applyFont="1" applyFill="1" applyBorder="1" applyAlignment="1">
      <alignment horizontal="center"/>
    </xf>
    <xf numFmtId="0" fontId="1" fillId="3" borderId="67" xfId="0" applyFont="1" applyFill="1" applyBorder="1" applyAlignment="1">
      <alignment horizontal="center"/>
    </xf>
    <xf numFmtId="0" fontId="1" fillId="3" borderId="6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57AA7"/>
    <outlinePr summaryBelow="0" summaryRight="0"/>
  </sheetPr>
  <dimension ref="A1:Q72"/>
  <sheetViews>
    <sheetView workbookViewId="0"/>
  </sheetViews>
  <sheetFormatPr baseColWidth="10" defaultColWidth="12.5703125" defaultRowHeight="15.75" customHeight="1" x14ac:dyDescent="0.2"/>
  <cols>
    <col min="1" max="1" width="5.85546875" customWidth="1"/>
    <col min="3" max="3" width="10.5703125" customWidth="1"/>
    <col min="4" max="4" width="22.85546875" customWidth="1"/>
  </cols>
  <sheetData>
    <row r="1" spans="1:17" x14ac:dyDescent="0.2">
      <c r="A1" s="1"/>
      <c r="B1" s="128" t="s">
        <v>0</v>
      </c>
      <c r="C1" s="128" t="s">
        <v>1</v>
      </c>
      <c r="D1" s="128" t="s">
        <v>2</v>
      </c>
      <c r="E1" s="131" t="s">
        <v>3</v>
      </c>
      <c r="F1" s="132"/>
      <c r="G1" s="132"/>
      <c r="H1" s="132"/>
      <c r="I1" s="132"/>
      <c r="J1" s="132"/>
      <c r="K1" s="132"/>
      <c r="L1" s="132"/>
      <c r="M1" s="132"/>
      <c r="N1" s="132"/>
      <c r="O1" s="133"/>
    </row>
    <row r="2" spans="1:17" x14ac:dyDescent="0.2">
      <c r="A2" s="2"/>
      <c r="B2" s="130"/>
      <c r="C2" s="130"/>
      <c r="D2" s="130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7" x14ac:dyDescent="0.2">
      <c r="A3" s="4">
        <v>1</v>
      </c>
      <c r="B3" s="128" t="s">
        <v>15</v>
      </c>
      <c r="C3" s="5" t="s">
        <v>16</v>
      </c>
      <c r="D3" s="6" t="str">
        <f>VLOOKUP(A3,'Opcodes E1'!$A$3:$D$70,4,0)</f>
        <v>0000001</v>
      </c>
      <c r="E3" s="7">
        <v>1</v>
      </c>
      <c r="F3" s="8">
        <v>0</v>
      </c>
      <c r="G3" s="8"/>
      <c r="H3" s="8"/>
      <c r="I3" s="8"/>
      <c r="J3" s="8"/>
      <c r="K3" s="8">
        <v>0</v>
      </c>
      <c r="L3" s="8">
        <v>0</v>
      </c>
      <c r="M3" s="8">
        <v>0</v>
      </c>
      <c r="N3" s="8">
        <v>0</v>
      </c>
      <c r="O3" s="9">
        <v>0</v>
      </c>
      <c r="Q3" s="10" t="s">
        <v>17</v>
      </c>
    </row>
    <row r="4" spans="1:17" x14ac:dyDescent="0.2">
      <c r="A4" s="11">
        <v>2</v>
      </c>
      <c r="B4" s="129"/>
      <c r="C4" s="12" t="s">
        <v>18</v>
      </c>
      <c r="D4" s="13">
        <f>VLOOKUP(A4,'Opcodes E1'!$A$3:$D$70,4,0)</f>
        <v>0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7" x14ac:dyDescent="0.2">
      <c r="A5" s="11">
        <v>3</v>
      </c>
      <c r="B5" s="129"/>
      <c r="C5" s="12" t="s">
        <v>19</v>
      </c>
      <c r="D5" s="13">
        <f>VLOOKUP(A5,'Opcodes E1'!$A$3:$D$70,4,0)</f>
        <v>0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1:17" x14ac:dyDescent="0.2">
      <c r="A6" s="11">
        <v>4</v>
      </c>
      <c r="B6" s="129"/>
      <c r="C6" s="12" t="s">
        <v>20</v>
      </c>
      <c r="D6" s="6">
        <f>VLOOKUP(A6,'Opcodes E1'!$A$3:$D$70,4,0)</f>
        <v>0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1:17" x14ac:dyDescent="0.2">
      <c r="A7" s="11">
        <v>5</v>
      </c>
      <c r="B7" s="129"/>
      <c r="C7" s="12" t="s">
        <v>21</v>
      </c>
      <c r="D7" s="6">
        <f>VLOOKUP(A7,'Opcodes E1'!$A$3:$D$70,4,0)</f>
        <v>0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17" x14ac:dyDescent="0.2">
      <c r="A8" s="11">
        <v>6</v>
      </c>
      <c r="B8" s="129"/>
      <c r="C8" s="12" t="s">
        <v>22</v>
      </c>
      <c r="D8" s="6">
        <f>VLOOKUP(A8,'Opcodes E1'!$A$3:$D$70,4,0)</f>
        <v>0</v>
      </c>
      <c r="E8" s="14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1:17" x14ac:dyDescent="0.2">
      <c r="A9" s="11">
        <v>7</v>
      </c>
      <c r="B9" s="129"/>
      <c r="C9" s="12" t="s">
        <v>23</v>
      </c>
      <c r="D9" s="6">
        <f>VLOOKUP(A9,'Opcodes E1'!$A$3:$D$70,4,0)</f>
        <v>0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1:17" x14ac:dyDescent="0.2">
      <c r="A10" s="11">
        <v>8</v>
      </c>
      <c r="B10" s="130"/>
      <c r="C10" s="17" t="s">
        <v>24</v>
      </c>
      <c r="D10" s="18">
        <f>VLOOKUP(A10,'Opcodes E1'!$A$3:$D$70,4,0)</f>
        <v>0</v>
      </c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1:17" x14ac:dyDescent="0.2">
      <c r="A11" s="11">
        <v>9</v>
      </c>
      <c r="B11" s="128" t="s">
        <v>25</v>
      </c>
      <c r="C11" s="5" t="s">
        <v>16</v>
      </c>
      <c r="D11" s="22">
        <f>VLOOKUP(A11,'Opcodes E1'!$A$3:$D$70,4,0)</f>
        <v>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7" x14ac:dyDescent="0.2">
      <c r="A12" s="11">
        <v>10</v>
      </c>
      <c r="B12" s="129"/>
      <c r="C12" s="12" t="s">
        <v>18</v>
      </c>
      <c r="D12" s="6">
        <f>VLOOKUP(A12,'Opcodes E1'!$A$3:$D$70,4,0)</f>
        <v>0</v>
      </c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 spans="1:17" x14ac:dyDescent="0.2">
      <c r="A13" s="11">
        <v>11</v>
      </c>
      <c r="B13" s="129"/>
      <c r="C13" s="12" t="s">
        <v>19</v>
      </c>
      <c r="D13" s="6">
        <f>VLOOKUP(A13,'Opcodes E1'!$A$3:$D$70,4,0)</f>
        <v>0</v>
      </c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7" x14ac:dyDescent="0.2">
      <c r="A14" s="11">
        <v>12</v>
      </c>
      <c r="B14" s="129"/>
      <c r="C14" s="12" t="s">
        <v>20</v>
      </c>
      <c r="D14" s="6">
        <f>VLOOKUP(A14,'Opcodes E1'!$A$3:$D$70,4,0)</f>
        <v>0</v>
      </c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7" x14ac:dyDescent="0.2">
      <c r="A15" s="11">
        <v>13</v>
      </c>
      <c r="B15" s="129"/>
      <c r="C15" s="12" t="s">
        <v>21</v>
      </c>
      <c r="D15" s="6">
        <f>VLOOKUP(A15,'Opcodes E1'!$A$3:$D$70,4,0)</f>
        <v>0</v>
      </c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17" x14ac:dyDescent="0.2">
      <c r="A16" s="11">
        <v>14</v>
      </c>
      <c r="B16" s="129"/>
      <c r="C16" s="12" t="s">
        <v>22</v>
      </c>
      <c r="D16" s="6">
        <f>VLOOKUP(A16,'Opcodes E1'!$A$3:$D$70,4,0)</f>
        <v>0</v>
      </c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1:15" x14ac:dyDescent="0.2">
      <c r="A17" s="11">
        <v>15</v>
      </c>
      <c r="B17" s="130"/>
      <c r="C17" s="17" t="s">
        <v>26</v>
      </c>
      <c r="D17" s="23">
        <f>VLOOKUP(A17,'Opcodes E1'!$A$3:$D$70,4,0)</f>
        <v>0</v>
      </c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1:15" x14ac:dyDescent="0.2">
      <c r="A18" s="11">
        <v>16</v>
      </c>
      <c r="B18" s="128" t="s">
        <v>27</v>
      </c>
      <c r="C18" s="5" t="s">
        <v>16</v>
      </c>
      <c r="D18" s="22">
        <f>VLOOKUP(A18,'Opcodes E1'!$A$3:$D$70,4,0)</f>
        <v>0</v>
      </c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6"/>
    </row>
    <row r="19" spans="1:15" x14ac:dyDescent="0.2">
      <c r="A19" s="11">
        <v>17</v>
      </c>
      <c r="B19" s="129"/>
      <c r="C19" s="12" t="s">
        <v>18</v>
      </c>
      <c r="D19" s="6">
        <f>VLOOKUP(A19,'Opcodes E1'!$A$3:$D$70,4,0)</f>
        <v>0</v>
      </c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6"/>
    </row>
    <row r="20" spans="1:15" x14ac:dyDescent="0.2">
      <c r="A20" s="11">
        <v>18</v>
      </c>
      <c r="B20" s="129"/>
      <c r="C20" s="12" t="s">
        <v>19</v>
      </c>
      <c r="D20" s="6">
        <f>VLOOKUP(A20,'Opcodes E1'!$A$3:$D$70,4,0)</f>
        <v>0</v>
      </c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x14ac:dyDescent="0.2">
      <c r="A21" s="11">
        <v>19</v>
      </c>
      <c r="B21" s="129"/>
      <c r="C21" s="12" t="s">
        <v>20</v>
      </c>
      <c r="D21" s="6">
        <f>VLOOKUP(A21,'Opcodes E1'!$A$3:$D$70,4,0)</f>
        <v>0</v>
      </c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6"/>
    </row>
    <row r="22" spans="1:15" x14ac:dyDescent="0.2">
      <c r="A22" s="11">
        <v>20</v>
      </c>
      <c r="B22" s="129"/>
      <c r="C22" s="12" t="s">
        <v>21</v>
      </c>
      <c r="D22" s="6">
        <f>VLOOKUP(A22,'Opcodes E1'!$A$3:$D$70,4,0)</f>
        <v>0</v>
      </c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x14ac:dyDescent="0.2">
      <c r="A23" s="11">
        <v>21</v>
      </c>
      <c r="B23" s="129"/>
      <c r="C23" s="12" t="s">
        <v>22</v>
      </c>
      <c r="D23" s="6">
        <f>VLOOKUP(A23,'Opcodes E1'!$A$3:$D$70,4,0)</f>
        <v>0</v>
      </c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6"/>
    </row>
    <row r="24" spans="1:15" x14ac:dyDescent="0.2">
      <c r="A24" s="11">
        <v>22</v>
      </c>
      <c r="B24" s="130"/>
      <c r="C24" s="17" t="s">
        <v>26</v>
      </c>
      <c r="D24" s="23">
        <f>VLOOKUP(A24,'Opcodes E1'!$A$3:$D$70,4,0)</f>
        <v>0</v>
      </c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9"/>
    </row>
    <row r="25" spans="1:15" x14ac:dyDescent="0.2">
      <c r="A25" s="11">
        <v>23</v>
      </c>
      <c r="B25" s="128" t="s">
        <v>28</v>
      </c>
      <c r="C25" s="30" t="s">
        <v>16</v>
      </c>
      <c r="D25" s="22">
        <f>VLOOKUP(A25,'Opcodes E1'!$A$3:$D$70,4,0)</f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x14ac:dyDescent="0.2">
      <c r="A26" s="11">
        <v>24</v>
      </c>
      <c r="B26" s="129"/>
      <c r="C26" s="12" t="s">
        <v>18</v>
      </c>
      <c r="D26" s="6">
        <f>VLOOKUP(A26,'Opcodes E1'!$A$3:$D$70,4,0)</f>
        <v>0</v>
      </c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6"/>
    </row>
    <row r="27" spans="1:15" x14ac:dyDescent="0.2">
      <c r="A27" s="11">
        <v>25</v>
      </c>
      <c r="B27" s="129"/>
      <c r="C27" s="12" t="s">
        <v>19</v>
      </c>
      <c r="D27" s="6">
        <f>VLOOKUP(A27,'Opcodes E1'!$A$3:$D$70,4,0)</f>
        <v>0</v>
      </c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6"/>
    </row>
    <row r="28" spans="1:15" x14ac:dyDescent="0.2">
      <c r="A28" s="11">
        <v>26</v>
      </c>
      <c r="B28" s="129"/>
      <c r="C28" s="12" t="s">
        <v>20</v>
      </c>
      <c r="D28" s="6">
        <f>VLOOKUP(A28,'Opcodes E1'!$A$3:$D$70,4,0)</f>
        <v>0</v>
      </c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6"/>
    </row>
    <row r="29" spans="1:15" x14ac:dyDescent="0.2">
      <c r="A29" s="11">
        <v>27</v>
      </c>
      <c r="B29" s="129"/>
      <c r="C29" s="12" t="s">
        <v>21</v>
      </c>
      <c r="D29" s="6">
        <f>VLOOKUP(A29,'Opcodes E1'!$A$3:$D$70,4,0)</f>
        <v>0</v>
      </c>
      <c r="E29" s="14"/>
      <c r="F29" s="15"/>
      <c r="G29" s="15"/>
      <c r="H29" s="15"/>
      <c r="I29" s="15"/>
      <c r="J29" s="15"/>
      <c r="K29" s="15"/>
      <c r="L29" s="15"/>
      <c r="M29" s="15"/>
      <c r="N29" s="15"/>
      <c r="O29" s="16"/>
    </row>
    <row r="30" spans="1:15" x14ac:dyDescent="0.2">
      <c r="A30" s="11">
        <v>28</v>
      </c>
      <c r="B30" s="129"/>
      <c r="C30" s="12" t="s">
        <v>22</v>
      </c>
      <c r="D30" s="6">
        <f>VLOOKUP(A30,'Opcodes E1'!$A$3:$D$70,4,0)</f>
        <v>0</v>
      </c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6"/>
    </row>
    <row r="31" spans="1:15" x14ac:dyDescent="0.2">
      <c r="A31" s="11">
        <v>29</v>
      </c>
      <c r="B31" s="130"/>
      <c r="C31" s="31" t="s">
        <v>26</v>
      </c>
      <c r="D31" s="23">
        <f>VLOOKUP(A31,'Opcodes E1'!$A$3:$D$70,4,0)</f>
        <v>0</v>
      </c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1"/>
    </row>
    <row r="32" spans="1:15" x14ac:dyDescent="0.2">
      <c r="A32" s="11">
        <v>30</v>
      </c>
      <c r="B32" s="128" t="s">
        <v>29</v>
      </c>
      <c r="C32" s="5" t="s">
        <v>16</v>
      </c>
      <c r="D32" s="22">
        <f>VLOOKUP(A32,'Opcodes E1'!$A$3:$D$70,4,0)</f>
        <v>0</v>
      </c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6"/>
    </row>
    <row r="33" spans="1:15" x14ac:dyDescent="0.2">
      <c r="A33" s="11">
        <v>31</v>
      </c>
      <c r="B33" s="129"/>
      <c r="C33" s="12" t="s">
        <v>18</v>
      </c>
      <c r="D33" s="6">
        <f>VLOOKUP(A33,'Opcodes E1'!$A$3:$D$70,4,0)</f>
        <v>0</v>
      </c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6"/>
    </row>
    <row r="34" spans="1:15" x14ac:dyDescent="0.2">
      <c r="A34" s="11">
        <v>32</v>
      </c>
      <c r="B34" s="129"/>
      <c r="C34" s="12" t="s">
        <v>19</v>
      </c>
      <c r="D34" s="6">
        <f>VLOOKUP(A34,'Opcodes E1'!$A$3:$D$70,4,0)</f>
        <v>0</v>
      </c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6"/>
    </row>
    <row r="35" spans="1:15" x14ac:dyDescent="0.2">
      <c r="A35" s="11">
        <v>33</v>
      </c>
      <c r="B35" s="129"/>
      <c r="C35" s="12" t="s">
        <v>20</v>
      </c>
      <c r="D35" s="6">
        <f>VLOOKUP(A35,'Opcodes E1'!$A$3:$D$70,4,0)</f>
        <v>0</v>
      </c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spans="1:15" x14ac:dyDescent="0.2">
      <c r="A36" s="11">
        <v>34</v>
      </c>
      <c r="B36" s="129"/>
      <c r="C36" s="12" t="s">
        <v>21</v>
      </c>
      <c r="D36" s="6">
        <f>VLOOKUP(A36,'Opcodes E1'!$A$3:$D$70,4,0)</f>
        <v>0</v>
      </c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6"/>
    </row>
    <row r="37" spans="1:15" x14ac:dyDescent="0.2">
      <c r="A37" s="11">
        <v>35</v>
      </c>
      <c r="B37" s="129"/>
      <c r="C37" s="12" t="s">
        <v>22</v>
      </c>
      <c r="D37" s="6">
        <f>VLOOKUP(A37,'Opcodes E1'!$A$3:$D$70,4,0)</f>
        <v>0</v>
      </c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6"/>
    </row>
    <row r="38" spans="1:15" x14ac:dyDescent="0.2">
      <c r="A38" s="11">
        <v>36</v>
      </c>
      <c r="B38" s="130"/>
      <c r="C38" s="17" t="s">
        <v>26</v>
      </c>
      <c r="D38" s="23">
        <f>VLOOKUP(A38,'Opcodes E1'!$A$3:$D$70,4,0)</f>
        <v>0</v>
      </c>
      <c r="E38" s="27"/>
      <c r="F38" s="28"/>
      <c r="G38" s="28"/>
      <c r="H38" s="28"/>
      <c r="I38" s="28"/>
      <c r="J38" s="28"/>
      <c r="K38" s="28"/>
      <c r="L38" s="28"/>
      <c r="M38" s="28"/>
      <c r="N38" s="28"/>
      <c r="O38" s="29"/>
    </row>
    <row r="39" spans="1:15" x14ac:dyDescent="0.2">
      <c r="A39" s="11">
        <v>37</v>
      </c>
      <c r="B39" s="128" t="s">
        <v>30</v>
      </c>
      <c r="C39" s="30" t="s">
        <v>16</v>
      </c>
      <c r="D39" s="22">
        <f>VLOOKUP(A39,'Opcodes E1'!$A$3:$D$70,4,0)</f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 x14ac:dyDescent="0.2">
      <c r="A40" s="11">
        <v>38</v>
      </c>
      <c r="B40" s="129"/>
      <c r="C40" s="12" t="s">
        <v>18</v>
      </c>
      <c r="D40" s="6">
        <f>VLOOKUP(A40,'Opcodes E1'!$A$3:$D$70,4,0)</f>
        <v>0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6"/>
    </row>
    <row r="41" spans="1:15" x14ac:dyDescent="0.2">
      <c r="A41" s="11">
        <v>39</v>
      </c>
      <c r="B41" s="129"/>
      <c r="C41" s="12" t="s">
        <v>19</v>
      </c>
      <c r="D41" s="6">
        <f>VLOOKUP(A41,'Opcodes E1'!$A$3:$D$70,4,0)</f>
        <v>0</v>
      </c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6"/>
    </row>
    <row r="42" spans="1:15" x14ac:dyDescent="0.2">
      <c r="A42" s="11">
        <v>40</v>
      </c>
      <c r="B42" s="129"/>
      <c r="C42" s="12" t="s">
        <v>20</v>
      </c>
      <c r="D42" s="6">
        <f>VLOOKUP(A42,'Opcodes E1'!$A$3:$D$70,4,0)</f>
        <v>0</v>
      </c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6"/>
    </row>
    <row r="43" spans="1:15" x14ac:dyDescent="0.2">
      <c r="A43" s="11">
        <v>41</v>
      </c>
      <c r="B43" s="129"/>
      <c r="C43" s="12" t="s">
        <v>21</v>
      </c>
      <c r="D43" s="6">
        <f>VLOOKUP(A43,'Opcodes E1'!$A$3:$D$70,4,0)</f>
        <v>0</v>
      </c>
      <c r="E43" s="14"/>
      <c r="F43" s="15"/>
      <c r="G43" s="15"/>
      <c r="H43" s="15"/>
      <c r="I43" s="15"/>
      <c r="J43" s="15"/>
      <c r="K43" s="15"/>
      <c r="L43" s="15"/>
      <c r="M43" s="15"/>
      <c r="N43" s="15"/>
      <c r="O43" s="16"/>
    </row>
    <row r="44" spans="1:15" x14ac:dyDescent="0.2">
      <c r="A44" s="11">
        <v>42</v>
      </c>
      <c r="B44" s="129"/>
      <c r="C44" s="12" t="s">
        <v>22</v>
      </c>
      <c r="D44" s="6">
        <f>VLOOKUP(A44,'Opcodes E1'!$A$3:$D$70,4,0)</f>
        <v>0</v>
      </c>
      <c r="E44" s="14"/>
      <c r="F44" s="15"/>
      <c r="G44" s="15"/>
      <c r="H44" s="15"/>
      <c r="I44" s="15"/>
      <c r="J44" s="15"/>
      <c r="K44" s="15"/>
      <c r="L44" s="15"/>
      <c r="M44" s="15"/>
      <c r="N44" s="15"/>
      <c r="O44" s="16"/>
    </row>
    <row r="45" spans="1:15" x14ac:dyDescent="0.2">
      <c r="A45" s="11">
        <v>43</v>
      </c>
      <c r="B45" s="130"/>
      <c r="C45" s="31" t="s">
        <v>26</v>
      </c>
      <c r="D45" s="23">
        <f>VLOOKUP(A45,'Opcodes E1'!$A$3:$D$70,4,0)</f>
        <v>0</v>
      </c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1"/>
    </row>
    <row r="46" spans="1:15" x14ac:dyDescent="0.2">
      <c r="A46" s="11">
        <v>44</v>
      </c>
      <c r="B46" s="128" t="s">
        <v>31</v>
      </c>
      <c r="C46" s="5" t="s">
        <v>32</v>
      </c>
      <c r="D46" s="22">
        <f>VLOOKUP(A46,'Opcodes E1'!$A$3:$D$70,4,0)</f>
        <v>0</v>
      </c>
      <c r="E46" s="24"/>
      <c r="F46" s="25"/>
      <c r="G46" s="25"/>
      <c r="H46" s="25"/>
      <c r="I46" s="25"/>
      <c r="J46" s="25"/>
      <c r="K46" s="25"/>
      <c r="L46" s="25"/>
      <c r="M46" s="25"/>
      <c r="N46" s="25"/>
      <c r="O46" s="26"/>
    </row>
    <row r="47" spans="1:15" x14ac:dyDescent="0.2">
      <c r="A47" s="11">
        <v>45</v>
      </c>
      <c r="B47" s="129"/>
      <c r="C47" s="12" t="s">
        <v>18</v>
      </c>
      <c r="D47" s="6">
        <f>VLOOKUP(A47,'Opcodes E1'!$A$3:$D$70,4,0)</f>
        <v>0</v>
      </c>
      <c r="E47" s="14"/>
      <c r="F47" s="15"/>
      <c r="G47" s="15"/>
      <c r="H47" s="15"/>
      <c r="I47" s="15"/>
      <c r="J47" s="15"/>
      <c r="K47" s="15"/>
      <c r="L47" s="15"/>
      <c r="M47" s="15"/>
      <c r="N47" s="15"/>
      <c r="O47" s="16"/>
    </row>
    <row r="48" spans="1:15" x14ac:dyDescent="0.2">
      <c r="A48" s="11">
        <v>46</v>
      </c>
      <c r="B48" s="130"/>
      <c r="C48" s="17" t="s">
        <v>23</v>
      </c>
      <c r="D48" s="23">
        <f>VLOOKUP(A48,'Opcodes E1'!$A$3:$D$70,4,0)</f>
        <v>0</v>
      </c>
      <c r="E48" s="27"/>
      <c r="F48" s="28"/>
      <c r="G48" s="28"/>
      <c r="H48" s="28"/>
      <c r="I48" s="28"/>
      <c r="J48" s="28"/>
      <c r="K48" s="28"/>
      <c r="L48" s="28"/>
      <c r="M48" s="28"/>
      <c r="N48" s="28"/>
      <c r="O48" s="29"/>
    </row>
    <row r="49" spans="1:15" x14ac:dyDescent="0.2">
      <c r="A49" s="11">
        <v>47</v>
      </c>
      <c r="B49" s="128" t="s">
        <v>33</v>
      </c>
      <c r="C49" s="30" t="s">
        <v>32</v>
      </c>
      <c r="D49" s="22">
        <f>VLOOKUP(A49,'Opcodes E1'!$A$3:$D$70,4,0)</f>
        <v>0</v>
      </c>
      <c r="E49" s="7"/>
      <c r="F49" s="8"/>
      <c r="G49" s="8"/>
      <c r="H49" s="8"/>
      <c r="I49" s="8"/>
      <c r="J49" s="8"/>
      <c r="K49" s="8"/>
      <c r="L49" s="8"/>
      <c r="M49" s="8"/>
      <c r="N49" s="8"/>
      <c r="O49" s="9"/>
    </row>
    <row r="50" spans="1:15" x14ac:dyDescent="0.2">
      <c r="A50" s="11">
        <v>48</v>
      </c>
      <c r="B50" s="129"/>
      <c r="C50" s="12" t="s">
        <v>18</v>
      </c>
      <c r="D50" s="6">
        <f>VLOOKUP(A50,'Opcodes E1'!$A$3:$D$70,4,0)</f>
        <v>0</v>
      </c>
      <c r="E50" s="14"/>
      <c r="F50" s="15"/>
      <c r="G50" s="15"/>
      <c r="H50" s="15"/>
      <c r="I50" s="15"/>
      <c r="J50" s="15"/>
      <c r="K50" s="15"/>
      <c r="L50" s="15"/>
      <c r="M50" s="15"/>
      <c r="N50" s="15"/>
      <c r="O50" s="16"/>
    </row>
    <row r="51" spans="1:15" x14ac:dyDescent="0.2">
      <c r="A51" s="11">
        <v>49</v>
      </c>
      <c r="B51" s="130"/>
      <c r="C51" s="31" t="s">
        <v>23</v>
      </c>
      <c r="D51" s="23">
        <f>VLOOKUP(A51,'Opcodes E1'!$A$3:$D$70,4,0)</f>
        <v>0</v>
      </c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1"/>
    </row>
    <row r="52" spans="1:15" x14ac:dyDescent="0.2">
      <c r="A52" s="11">
        <v>50</v>
      </c>
      <c r="B52" s="128" t="s">
        <v>34</v>
      </c>
      <c r="C52" s="5" t="s">
        <v>32</v>
      </c>
      <c r="D52" s="22">
        <f>VLOOKUP(A52,'Opcodes E1'!$A$3:$D$70,4,0)</f>
        <v>0</v>
      </c>
      <c r="E52" s="24"/>
      <c r="F52" s="25"/>
      <c r="G52" s="25"/>
      <c r="H52" s="25"/>
      <c r="I52" s="25"/>
      <c r="J52" s="25"/>
      <c r="K52" s="25"/>
      <c r="L52" s="25"/>
      <c r="M52" s="25"/>
      <c r="N52" s="25"/>
      <c r="O52" s="26"/>
    </row>
    <row r="53" spans="1:15" x14ac:dyDescent="0.2">
      <c r="A53" s="11">
        <v>51</v>
      </c>
      <c r="B53" s="129"/>
      <c r="C53" s="12" t="s">
        <v>18</v>
      </c>
      <c r="D53" s="6">
        <f>VLOOKUP(A53,'Opcodes E1'!$A$3:$D$70,4,0)</f>
        <v>0</v>
      </c>
      <c r="E53" s="14"/>
      <c r="F53" s="15"/>
      <c r="G53" s="15"/>
      <c r="H53" s="15"/>
      <c r="I53" s="15"/>
      <c r="J53" s="15"/>
      <c r="K53" s="15"/>
      <c r="L53" s="15"/>
      <c r="M53" s="15"/>
      <c r="N53" s="15"/>
      <c r="O53" s="16"/>
    </row>
    <row r="54" spans="1:15" x14ac:dyDescent="0.2">
      <c r="A54" s="11">
        <v>52</v>
      </c>
      <c r="B54" s="130"/>
      <c r="C54" s="17" t="s">
        <v>23</v>
      </c>
      <c r="D54" s="23">
        <f>VLOOKUP(A54,'Opcodes E1'!$A$3:$D$70,4,0)</f>
        <v>0</v>
      </c>
      <c r="E54" s="27"/>
      <c r="F54" s="28"/>
      <c r="G54" s="28"/>
      <c r="H54" s="28"/>
      <c r="I54" s="28"/>
      <c r="J54" s="28"/>
      <c r="K54" s="28"/>
      <c r="L54" s="28"/>
      <c r="M54" s="28"/>
      <c r="N54" s="28"/>
      <c r="O54" s="29"/>
    </row>
    <row r="55" spans="1:15" x14ac:dyDescent="0.2">
      <c r="A55" s="11">
        <v>53</v>
      </c>
      <c r="B55" s="128" t="s">
        <v>35</v>
      </c>
      <c r="C55" s="30" t="s">
        <v>32</v>
      </c>
      <c r="D55" s="22">
        <f>VLOOKUP(A55,'Opcodes E1'!$A$3:$D$70,4,0)</f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9"/>
    </row>
    <row r="56" spans="1:15" x14ac:dyDescent="0.2">
      <c r="A56" s="11">
        <v>54</v>
      </c>
      <c r="B56" s="129"/>
      <c r="C56" s="12" t="s">
        <v>36</v>
      </c>
      <c r="D56" s="6">
        <f>VLOOKUP(A56,'Opcodes E1'!$A$3:$D$70,4,0)</f>
        <v>0</v>
      </c>
      <c r="E56" s="14"/>
      <c r="F56" s="15"/>
      <c r="G56" s="15"/>
      <c r="H56" s="15"/>
      <c r="I56" s="15"/>
      <c r="J56" s="15"/>
      <c r="K56" s="15"/>
      <c r="L56" s="15"/>
      <c r="M56" s="15"/>
      <c r="N56" s="15"/>
      <c r="O56" s="16"/>
    </row>
    <row r="57" spans="1:15" x14ac:dyDescent="0.2">
      <c r="A57" s="11">
        <v>55</v>
      </c>
      <c r="B57" s="130"/>
      <c r="C57" s="31" t="s">
        <v>26</v>
      </c>
      <c r="D57" s="23">
        <f>VLOOKUP(A57,'Opcodes E1'!$A$3:$D$70,4,0)</f>
        <v>0</v>
      </c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1"/>
    </row>
    <row r="58" spans="1:15" x14ac:dyDescent="0.2">
      <c r="A58" s="11">
        <v>56</v>
      </c>
      <c r="B58" s="32" t="s">
        <v>37</v>
      </c>
      <c r="C58" s="33" t="s">
        <v>32</v>
      </c>
      <c r="D58" s="34">
        <f>VLOOKUP(A58,'Opcodes E1'!$A$3:$D$70,4,0)</f>
        <v>0</v>
      </c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7"/>
    </row>
    <row r="59" spans="1:15" x14ac:dyDescent="0.2">
      <c r="A59" s="11">
        <v>57</v>
      </c>
      <c r="B59" s="128" t="s">
        <v>38</v>
      </c>
      <c r="C59" s="30" t="s">
        <v>16</v>
      </c>
      <c r="D59" s="22">
        <f>VLOOKUP(A59,'Opcodes E1'!$A$3:$D$70,4,0)</f>
        <v>0</v>
      </c>
      <c r="E59" s="7"/>
      <c r="F59" s="8"/>
      <c r="G59" s="8"/>
      <c r="H59" s="8"/>
      <c r="I59" s="8"/>
      <c r="J59" s="8"/>
      <c r="K59" s="8"/>
      <c r="L59" s="8"/>
      <c r="M59" s="8"/>
      <c r="N59" s="8"/>
      <c r="O59" s="9"/>
    </row>
    <row r="60" spans="1:15" x14ac:dyDescent="0.2">
      <c r="A60" s="11">
        <v>58</v>
      </c>
      <c r="B60" s="129"/>
      <c r="C60" s="12" t="s">
        <v>19</v>
      </c>
      <c r="D60" s="6">
        <f>VLOOKUP(A60,'Opcodes E1'!$A$3:$D$70,4,0)</f>
        <v>0</v>
      </c>
      <c r="E60" s="14"/>
      <c r="F60" s="15"/>
      <c r="G60" s="15"/>
      <c r="H60" s="15"/>
      <c r="I60" s="15"/>
      <c r="J60" s="15"/>
      <c r="K60" s="15"/>
      <c r="L60" s="15"/>
      <c r="M60" s="15"/>
      <c r="N60" s="15"/>
      <c r="O60" s="16"/>
    </row>
    <row r="61" spans="1:15" x14ac:dyDescent="0.2">
      <c r="A61" s="11">
        <v>59</v>
      </c>
      <c r="B61" s="130"/>
      <c r="C61" s="31" t="s">
        <v>21</v>
      </c>
      <c r="D61" s="23">
        <f>VLOOKUP(A61,'Opcodes E1'!$A$3:$D$70,4,0)</f>
        <v>0</v>
      </c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1"/>
    </row>
    <row r="62" spans="1:15" x14ac:dyDescent="0.2">
      <c r="A62" s="11">
        <v>60</v>
      </c>
      <c r="B62" s="32" t="s">
        <v>39</v>
      </c>
      <c r="C62" s="33" t="s">
        <v>40</v>
      </c>
      <c r="D62" s="34">
        <f>VLOOKUP(A62,'Opcodes E1'!$A$3:$D$70,4,0)</f>
        <v>0</v>
      </c>
      <c r="E62" s="35"/>
      <c r="F62" s="36"/>
      <c r="G62" s="36"/>
      <c r="H62" s="36"/>
      <c r="I62" s="36"/>
      <c r="J62" s="36"/>
      <c r="K62" s="36"/>
      <c r="L62" s="36"/>
      <c r="M62" s="36"/>
      <c r="N62" s="36"/>
      <c r="O62" s="37"/>
    </row>
    <row r="63" spans="1:15" x14ac:dyDescent="0.2">
      <c r="A63" s="11">
        <v>61</v>
      </c>
      <c r="B63" s="32" t="s">
        <v>41</v>
      </c>
      <c r="C63" s="38" t="s">
        <v>40</v>
      </c>
      <c r="D63" s="34">
        <f>VLOOKUP(A63,'Opcodes E1'!$A$3:$D$70,4,0)</f>
        <v>0</v>
      </c>
      <c r="E63" s="39"/>
      <c r="F63" s="40"/>
      <c r="G63" s="40"/>
      <c r="H63" s="40"/>
      <c r="I63" s="40"/>
      <c r="J63" s="40"/>
      <c r="K63" s="40"/>
      <c r="L63" s="40"/>
      <c r="M63" s="40"/>
      <c r="N63" s="40"/>
      <c r="O63" s="41"/>
    </row>
    <row r="64" spans="1:15" x14ac:dyDescent="0.2">
      <c r="A64" s="11">
        <v>62</v>
      </c>
      <c r="B64" s="32" t="s">
        <v>42</v>
      </c>
      <c r="C64" s="33" t="s">
        <v>40</v>
      </c>
      <c r="D64" s="34">
        <f>VLOOKUP(A64,'Opcodes E1'!$A$3:$D$70,4,0)</f>
        <v>0</v>
      </c>
      <c r="E64" s="35"/>
      <c r="F64" s="36"/>
      <c r="G64" s="36"/>
      <c r="H64" s="36"/>
      <c r="I64" s="36"/>
      <c r="J64" s="36"/>
      <c r="K64" s="36"/>
      <c r="L64" s="36"/>
      <c r="M64" s="36"/>
      <c r="N64" s="36"/>
      <c r="O64" s="37"/>
    </row>
    <row r="65" spans="1:15" x14ac:dyDescent="0.2">
      <c r="A65" s="11">
        <v>63</v>
      </c>
      <c r="B65" s="32" t="s">
        <v>43</v>
      </c>
      <c r="C65" s="38" t="s">
        <v>40</v>
      </c>
      <c r="D65" s="34">
        <f>VLOOKUP(A65,'Opcodes E1'!$A$3:$D$70,4,0)</f>
        <v>0</v>
      </c>
      <c r="E65" s="39"/>
      <c r="F65" s="40"/>
      <c r="G65" s="40"/>
      <c r="H65" s="40"/>
      <c r="I65" s="40"/>
      <c r="J65" s="40"/>
      <c r="K65" s="40"/>
      <c r="L65" s="40"/>
      <c r="M65" s="40"/>
      <c r="N65" s="40"/>
      <c r="O65" s="41"/>
    </row>
    <row r="66" spans="1:15" x14ac:dyDescent="0.2">
      <c r="A66" s="11">
        <v>64</v>
      </c>
      <c r="B66" s="32" t="s">
        <v>44</v>
      </c>
      <c r="C66" s="33" t="s">
        <v>40</v>
      </c>
      <c r="D66" s="34">
        <f>VLOOKUP(A66,'Opcodes E1'!$A$3:$D$70,4,0)</f>
        <v>0</v>
      </c>
      <c r="E66" s="35"/>
      <c r="F66" s="36"/>
      <c r="G66" s="36"/>
      <c r="H66" s="36"/>
      <c r="I66" s="36"/>
      <c r="J66" s="36"/>
      <c r="K66" s="36"/>
      <c r="L66" s="36"/>
      <c r="M66" s="36"/>
      <c r="N66" s="36"/>
      <c r="O66" s="37"/>
    </row>
    <row r="67" spans="1:15" x14ac:dyDescent="0.2">
      <c r="A67" s="11">
        <v>65</v>
      </c>
      <c r="B67" s="32" t="s">
        <v>45</v>
      </c>
      <c r="C67" s="38" t="s">
        <v>40</v>
      </c>
      <c r="D67" s="34">
        <f>VLOOKUP(A67,'Opcodes E1'!$A$3:$D$70,4,0)</f>
        <v>0</v>
      </c>
      <c r="E67" s="39"/>
      <c r="F67" s="40"/>
      <c r="G67" s="40"/>
      <c r="H67" s="40"/>
      <c r="I67" s="40"/>
      <c r="J67" s="40"/>
      <c r="K67" s="40"/>
      <c r="L67" s="40"/>
      <c r="M67" s="40"/>
      <c r="N67" s="40"/>
      <c r="O67" s="41"/>
    </row>
    <row r="68" spans="1:15" x14ac:dyDescent="0.2">
      <c r="A68" s="11">
        <v>66</v>
      </c>
      <c r="B68" s="32" t="s">
        <v>46</v>
      </c>
      <c r="C68" s="33" t="s">
        <v>40</v>
      </c>
      <c r="D68" s="34">
        <f>VLOOKUP(A68,'Opcodes E1'!$A$3:$D$70,4,0)</f>
        <v>0</v>
      </c>
      <c r="E68" s="35"/>
      <c r="F68" s="36"/>
      <c r="G68" s="36"/>
      <c r="H68" s="36"/>
      <c r="I68" s="36"/>
      <c r="J68" s="36"/>
      <c r="K68" s="36"/>
      <c r="L68" s="36"/>
      <c r="M68" s="36"/>
      <c r="N68" s="36"/>
      <c r="O68" s="37"/>
    </row>
    <row r="69" spans="1:15" x14ac:dyDescent="0.2">
      <c r="A69" s="11">
        <v>67</v>
      </c>
      <c r="B69" s="32" t="s">
        <v>47</v>
      </c>
      <c r="C69" s="33" t="s">
        <v>40</v>
      </c>
      <c r="D69" s="34">
        <f>VLOOKUP(A69,'Opcodes E1'!$A$3:$D$70,4,0)</f>
        <v>0</v>
      </c>
      <c r="E69" s="39"/>
      <c r="F69" s="40"/>
      <c r="G69" s="40"/>
      <c r="H69" s="40"/>
      <c r="I69" s="40"/>
      <c r="J69" s="40"/>
      <c r="K69" s="40"/>
      <c r="L69" s="40"/>
      <c r="M69" s="40"/>
      <c r="N69" s="40"/>
      <c r="O69" s="41"/>
    </row>
    <row r="70" spans="1:15" x14ac:dyDescent="0.2">
      <c r="A70" s="11">
        <v>68</v>
      </c>
      <c r="B70" s="32" t="s">
        <v>48</v>
      </c>
      <c r="C70" s="42"/>
      <c r="D70" s="34" t="str">
        <f>VLOOKUP(A70,'Opcodes E1'!$A$3:$D$70,4,0)</f>
        <v>0000000</v>
      </c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1"/>
    </row>
    <row r="71" spans="1:15" x14ac:dyDescent="0.2">
      <c r="A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</sheetData>
  <mergeCells count="15">
    <mergeCell ref="D1:D2"/>
    <mergeCell ref="E1:O1"/>
    <mergeCell ref="B3:B10"/>
    <mergeCell ref="B11:B17"/>
    <mergeCell ref="B18:B24"/>
    <mergeCell ref="B52:B54"/>
    <mergeCell ref="B55:B57"/>
    <mergeCell ref="B59:B61"/>
    <mergeCell ref="B1:B2"/>
    <mergeCell ref="C1:C2"/>
    <mergeCell ref="B25:B31"/>
    <mergeCell ref="B32:B38"/>
    <mergeCell ref="B39:B45"/>
    <mergeCell ref="B46:B48"/>
    <mergeCell ref="B49:B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57AA7"/>
    <outlinePr summaryBelow="0" summaryRight="0"/>
  </sheetPr>
  <dimension ref="A1:F73"/>
  <sheetViews>
    <sheetView workbookViewId="0"/>
  </sheetViews>
  <sheetFormatPr baseColWidth="10" defaultColWidth="12.5703125" defaultRowHeight="15.75" customHeight="1" x14ac:dyDescent="0.2"/>
  <cols>
    <col min="1" max="1" width="5.85546875" customWidth="1"/>
    <col min="3" max="3" width="10.5703125" customWidth="1"/>
    <col min="4" max="4" width="22.85546875" customWidth="1"/>
  </cols>
  <sheetData>
    <row r="1" spans="1:6" x14ac:dyDescent="0.2">
      <c r="A1" s="1"/>
      <c r="B1" s="128" t="s">
        <v>0</v>
      </c>
      <c r="C1" s="128" t="s">
        <v>1</v>
      </c>
      <c r="D1" s="128" t="s">
        <v>2</v>
      </c>
    </row>
    <row r="2" spans="1:6" x14ac:dyDescent="0.2">
      <c r="A2" s="2"/>
      <c r="B2" s="130"/>
      <c r="C2" s="130"/>
      <c r="D2" s="130"/>
    </row>
    <row r="3" spans="1:6" x14ac:dyDescent="0.2">
      <c r="A3" s="4">
        <v>1</v>
      </c>
      <c r="B3" s="128" t="s">
        <v>15</v>
      </c>
      <c r="C3" s="43" t="s">
        <v>16</v>
      </c>
      <c r="D3" s="44" t="s">
        <v>49</v>
      </c>
      <c r="F3" s="45" t="s">
        <v>50</v>
      </c>
    </row>
    <row r="4" spans="1:6" x14ac:dyDescent="0.2">
      <c r="A4" s="11">
        <v>2</v>
      </c>
      <c r="B4" s="129"/>
      <c r="C4" s="46" t="s">
        <v>18</v>
      </c>
      <c r="D4" s="47"/>
      <c r="F4" s="48" t="s">
        <v>51</v>
      </c>
    </row>
    <row r="5" spans="1:6" x14ac:dyDescent="0.2">
      <c r="A5" s="11">
        <v>3</v>
      </c>
      <c r="B5" s="129"/>
      <c r="C5" s="46" t="s">
        <v>19</v>
      </c>
      <c r="D5" s="47"/>
    </row>
    <row r="6" spans="1:6" x14ac:dyDescent="0.2">
      <c r="A6" s="11">
        <v>4</v>
      </c>
      <c r="B6" s="129"/>
      <c r="C6" s="46" t="s">
        <v>20</v>
      </c>
      <c r="D6" s="47"/>
    </row>
    <row r="7" spans="1:6" x14ac:dyDescent="0.2">
      <c r="A7" s="11">
        <v>5</v>
      </c>
      <c r="B7" s="129"/>
      <c r="C7" s="46" t="s">
        <v>21</v>
      </c>
      <c r="D7" s="47"/>
    </row>
    <row r="8" spans="1:6" x14ac:dyDescent="0.2">
      <c r="A8" s="11">
        <v>6</v>
      </c>
      <c r="B8" s="129"/>
      <c r="C8" s="46" t="s">
        <v>22</v>
      </c>
      <c r="D8" s="47"/>
    </row>
    <row r="9" spans="1:6" x14ac:dyDescent="0.2">
      <c r="A9" s="11">
        <v>7</v>
      </c>
      <c r="B9" s="129"/>
      <c r="C9" s="46" t="s">
        <v>23</v>
      </c>
      <c r="D9" s="47"/>
    </row>
    <row r="10" spans="1:6" x14ac:dyDescent="0.2">
      <c r="A10" s="11">
        <v>8</v>
      </c>
      <c r="B10" s="130"/>
      <c r="C10" s="49" t="s">
        <v>24</v>
      </c>
      <c r="D10" s="50"/>
    </row>
    <row r="11" spans="1:6" x14ac:dyDescent="0.2">
      <c r="A11" s="11">
        <v>9</v>
      </c>
      <c r="B11" s="128" t="s">
        <v>25</v>
      </c>
      <c r="C11" s="43" t="s">
        <v>16</v>
      </c>
      <c r="D11" s="44"/>
    </row>
    <row r="12" spans="1:6" x14ac:dyDescent="0.2">
      <c r="A12" s="11">
        <v>10</v>
      </c>
      <c r="B12" s="129"/>
      <c r="C12" s="46" t="s">
        <v>18</v>
      </c>
      <c r="D12" s="47"/>
    </row>
    <row r="13" spans="1:6" x14ac:dyDescent="0.2">
      <c r="A13" s="11">
        <v>11</v>
      </c>
      <c r="B13" s="129"/>
      <c r="C13" s="46" t="s">
        <v>19</v>
      </c>
      <c r="D13" s="47"/>
    </row>
    <row r="14" spans="1:6" x14ac:dyDescent="0.2">
      <c r="A14" s="11">
        <v>12</v>
      </c>
      <c r="B14" s="129"/>
      <c r="C14" s="46" t="s">
        <v>20</v>
      </c>
      <c r="D14" s="47"/>
    </row>
    <row r="15" spans="1:6" x14ac:dyDescent="0.2">
      <c r="A15" s="11">
        <v>13</v>
      </c>
      <c r="B15" s="129"/>
      <c r="C15" s="46" t="s">
        <v>21</v>
      </c>
      <c r="D15" s="47"/>
    </row>
    <row r="16" spans="1:6" x14ac:dyDescent="0.2">
      <c r="A16" s="11">
        <v>14</v>
      </c>
      <c r="B16" s="129"/>
      <c r="C16" s="46" t="s">
        <v>22</v>
      </c>
      <c r="D16" s="47"/>
    </row>
    <row r="17" spans="1:4" x14ac:dyDescent="0.2">
      <c r="A17" s="11">
        <v>15</v>
      </c>
      <c r="B17" s="130"/>
      <c r="C17" s="49" t="s">
        <v>26</v>
      </c>
      <c r="D17" s="50"/>
    </row>
    <row r="18" spans="1:4" x14ac:dyDescent="0.2">
      <c r="A18" s="11">
        <v>16</v>
      </c>
      <c r="B18" s="128" t="s">
        <v>27</v>
      </c>
      <c r="C18" s="43" t="s">
        <v>16</v>
      </c>
      <c r="D18" s="51"/>
    </row>
    <row r="19" spans="1:4" x14ac:dyDescent="0.2">
      <c r="A19" s="11">
        <v>17</v>
      </c>
      <c r="B19" s="129"/>
      <c r="C19" s="46" t="s">
        <v>18</v>
      </c>
      <c r="D19" s="47"/>
    </row>
    <row r="20" spans="1:4" x14ac:dyDescent="0.2">
      <c r="A20" s="11">
        <v>18</v>
      </c>
      <c r="B20" s="129"/>
      <c r="C20" s="46" t="s">
        <v>19</v>
      </c>
      <c r="D20" s="47"/>
    </row>
    <row r="21" spans="1:4" x14ac:dyDescent="0.2">
      <c r="A21" s="11">
        <v>19</v>
      </c>
      <c r="B21" s="129"/>
      <c r="C21" s="46" t="s">
        <v>20</v>
      </c>
      <c r="D21" s="47"/>
    </row>
    <row r="22" spans="1:4" x14ac:dyDescent="0.2">
      <c r="A22" s="11">
        <v>20</v>
      </c>
      <c r="B22" s="129"/>
      <c r="C22" s="46" t="s">
        <v>21</v>
      </c>
      <c r="D22" s="47"/>
    </row>
    <row r="23" spans="1:4" x14ac:dyDescent="0.2">
      <c r="A23" s="11">
        <v>21</v>
      </c>
      <c r="B23" s="129"/>
      <c r="C23" s="46" t="s">
        <v>22</v>
      </c>
      <c r="D23" s="47"/>
    </row>
    <row r="24" spans="1:4" x14ac:dyDescent="0.2">
      <c r="A24" s="11">
        <v>22</v>
      </c>
      <c r="B24" s="130"/>
      <c r="C24" s="49" t="s">
        <v>26</v>
      </c>
      <c r="D24" s="52"/>
    </row>
    <row r="25" spans="1:4" x14ac:dyDescent="0.2">
      <c r="A25" s="11">
        <v>23</v>
      </c>
      <c r="B25" s="128" t="s">
        <v>28</v>
      </c>
      <c r="C25" s="53" t="s">
        <v>16</v>
      </c>
      <c r="D25" s="44"/>
    </row>
    <row r="26" spans="1:4" x14ac:dyDescent="0.2">
      <c r="A26" s="11">
        <v>24</v>
      </c>
      <c r="B26" s="129"/>
      <c r="C26" s="46" t="s">
        <v>18</v>
      </c>
      <c r="D26" s="47"/>
    </row>
    <row r="27" spans="1:4" x14ac:dyDescent="0.2">
      <c r="A27" s="11">
        <v>25</v>
      </c>
      <c r="B27" s="129"/>
      <c r="C27" s="46" t="s">
        <v>19</v>
      </c>
      <c r="D27" s="47"/>
    </row>
    <row r="28" spans="1:4" x14ac:dyDescent="0.2">
      <c r="A28" s="11">
        <v>26</v>
      </c>
      <c r="B28" s="129"/>
      <c r="C28" s="46" t="s">
        <v>20</v>
      </c>
      <c r="D28" s="47"/>
    </row>
    <row r="29" spans="1:4" x14ac:dyDescent="0.2">
      <c r="A29" s="11">
        <v>27</v>
      </c>
      <c r="B29" s="129"/>
      <c r="C29" s="46" t="s">
        <v>21</v>
      </c>
      <c r="D29" s="47"/>
    </row>
    <row r="30" spans="1:4" x14ac:dyDescent="0.2">
      <c r="A30" s="11">
        <v>28</v>
      </c>
      <c r="B30" s="129"/>
      <c r="C30" s="46" t="s">
        <v>22</v>
      </c>
      <c r="D30" s="47"/>
    </row>
    <row r="31" spans="1:4" x14ac:dyDescent="0.2">
      <c r="A31" s="11">
        <v>29</v>
      </c>
      <c r="B31" s="130"/>
      <c r="C31" s="54" t="s">
        <v>26</v>
      </c>
      <c r="D31" s="50"/>
    </row>
    <row r="32" spans="1:4" x14ac:dyDescent="0.2">
      <c r="A32" s="11">
        <v>30</v>
      </c>
      <c r="B32" s="128" t="s">
        <v>29</v>
      </c>
      <c r="C32" s="43" t="s">
        <v>16</v>
      </c>
      <c r="D32" s="51"/>
    </row>
    <row r="33" spans="1:4" x14ac:dyDescent="0.2">
      <c r="A33" s="11">
        <v>31</v>
      </c>
      <c r="B33" s="129"/>
      <c r="C33" s="46" t="s">
        <v>18</v>
      </c>
      <c r="D33" s="47"/>
    </row>
    <row r="34" spans="1:4" x14ac:dyDescent="0.2">
      <c r="A34" s="11">
        <v>32</v>
      </c>
      <c r="B34" s="129"/>
      <c r="C34" s="46" t="s">
        <v>19</v>
      </c>
      <c r="D34" s="47"/>
    </row>
    <row r="35" spans="1:4" x14ac:dyDescent="0.2">
      <c r="A35" s="11">
        <v>33</v>
      </c>
      <c r="B35" s="129"/>
      <c r="C35" s="46" t="s">
        <v>20</v>
      </c>
      <c r="D35" s="47"/>
    </row>
    <row r="36" spans="1:4" x14ac:dyDescent="0.2">
      <c r="A36" s="11">
        <v>34</v>
      </c>
      <c r="B36" s="129"/>
      <c r="C36" s="46" t="s">
        <v>21</v>
      </c>
      <c r="D36" s="47"/>
    </row>
    <row r="37" spans="1:4" x14ac:dyDescent="0.2">
      <c r="A37" s="11">
        <v>35</v>
      </c>
      <c r="B37" s="129"/>
      <c r="C37" s="46" t="s">
        <v>22</v>
      </c>
      <c r="D37" s="47"/>
    </row>
    <row r="38" spans="1:4" x14ac:dyDescent="0.2">
      <c r="A38" s="11">
        <v>36</v>
      </c>
      <c r="B38" s="130"/>
      <c r="C38" s="49" t="s">
        <v>26</v>
      </c>
      <c r="D38" s="52"/>
    </row>
    <row r="39" spans="1:4" x14ac:dyDescent="0.2">
      <c r="A39" s="11">
        <v>37</v>
      </c>
      <c r="B39" s="128" t="s">
        <v>30</v>
      </c>
      <c r="C39" s="53" t="s">
        <v>16</v>
      </c>
      <c r="D39" s="44"/>
    </row>
    <row r="40" spans="1:4" x14ac:dyDescent="0.2">
      <c r="A40" s="11">
        <v>38</v>
      </c>
      <c r="B40" s="129"/>
      <c r="C40" s="46" t="s">
        <v>18</v>
      </c>
      <c r="D40" s="47"/>
    </row>
    <row r="41" spans="1:4" x14ac:dyDescent="0.2">
      <c r="A41" s="11">
        <v>39</v>
      </c>
      <c r="B41" s="129"/>
      <c r="C41" s="46" t="s">
        <v>19</v>
      </c>
      <c r="D41" s="47"/>
    </row>
    <row r="42" spans="1:4" x14ac:dyDescent="0.2">
      <c r="A42" s="11">
        <v>40</v>
      </c>
      <c r="B42" s="129"/>
      <c r="C42" s="46" t="s">
        <v>20</v>
      </c>
      <c r="D42" s="47"/>
    </row>
    <row r="43" spans="1:4" x14ac:dyDescent="0.2">
      <c r="A43" s="11">
        <v>41</v>
      </c>
      <c r="B43" s="129"/>
      <c r="C43" s="46" t="s">
        <v>21</v>
      </c>
      <c r="D43" s="47"/>
    </row>
    <row r="44" spans="1:4" x14ac:dyDescent="0.2">
      <c r="A44" s="11">
        <v>42</v>
      </c>
      <c r="B44" s="129"/>
      <c r="C44" s="46" t="s">
        <v>22</v>
      </c>
      <c r="D44" s="47"/>
    </row>
    <row r="45" spans="1:4" x14ac:dyDescent="0.2">
      <c r="A45" s="11">
        <v>43</v>
      </c>
      <c r="B45" s="130"/>
      <c r="C45" s="54" t="s">
        <v>26</v>
      </c>
      <c r="D45" s="50"/>
    </row>
    <row r="46" spans="1:4" x14ac:dyDescent="0.2">
      <c r="A46" s="11">
        <v>44</v>
      </c>
      <c r="B46" s="128" t="s">
        <v>31</v>
      </c>
      <c r="C46" s="43" t="s">
        <v>32</v>
      </c>
      <c r="D46" s="51"/>
    </row>
    <row r="47" spans="1:4" x14ac:dyDescent="0.2">
      <c r="A47" s="11">
        <v>45</v>
      </c>
      <c r="B47" s="129"/>
      <c r="C47" s="46" t="s">
        <v>18</v>
      </c>
      <c r="D47" s="47"/>
    </row>
    <row r="48" spans="1:4" x14ac:dyDescent="0.2">
      <c r="A48" s="11">
        <v>46</v>
      </c>
      <c r="B48" s="130"/>
      <c r="C48" s="49" t="s">
        <v>23</v>
      </c>
      <c r="D48" s="52"/>
    </row>
    <row r="49" spans="1:4" x14ac:dyDescent="0.2">
      <c r="A49" s="11">
        <v>47</v>
      </c>
      <c r="B49" s="128" t="s">
        <v>33</v>
      </c>
      <c r="C49" s="53" t="s">
        <v>32</v>
      </c>
      <c r="D49" s="44"/>
    </row>
    <row r="50" spans="1:4" x14ac:dyDescent="0.2">
      <c r="A50" s="11">
        <v>48</v>
      </c>
      <c r="B50" s="129"/>
      <c r="C50" s="46" t="s">
        <v>18</v>
      </c>
      <c r="D50" s="47"/>
    </row>
    <row r="51" spans="1:4" x14ac:dyDescent="0.2">
      <c r="A51" s="11">
        <v>49</v>
      </c>
      <c r="B51" s="130"/>
      <c r="C51" s="54" t="s">
        <v>23</v>
      </c>
      <c r="D51" s="50"/>
    </row>
    <row r="52" spans="1:4" x14ac:dyDescent="0.2">
      <c r="A52" s="11">
        <v>50</v>
      </c>
      <c r="B52" s="128" t="s">
        <v>34</v>
      </c>
      <c r="C52" s="43" t="s">
        <v>32</v>
      </c>
      <c r="D52" s="51"/>
    </row>
    <row r="53" spans="1:4" x14ac:dyDescent="0.2">
      <c r="A53" s="11">
        <v>51</v>
      </c>
      <c r="B53" s="129"/>
      <c r="C53" s="46" t="s">
        <v>18</v>
      </c>
      <c r="D53" s="47"/>
    </row>
    <row r="54" spans="1:4" x14ac:dyDescent="0.2">
      <c r="A54" s="11">
        <v>52</v>
      </c>
      <c r="B54" s="130"/>
      <c r="C54" s="49" t="s">
        <v>23</v>
      </c>
      <c r="D54" s="52"/>
    </row>
    <row r="55" spans="1:4" x14ac:dyDescent="0.2">
      <c r="A55" s="11">
        <v>53</v>
      </c>
      <c r="B55" s="128" t="s">
        <v>35</v>
      </c>
      <c r="C55" s="53" t="s">
        <v>32</v>
      </c>
      <c r="D55" s="44"/>
    </row>
    <row r="56" spans="1:4" x14ac:dyDescent="0.2">
      <c r="A56" s="11">
        <v>54</v>
      </c>
      <c r="B56" s="129"/>
      <c r="C56" s="46" t="s">
        <v>36</v>
      </c>
      <c r="D56" s="47"/>
    </row>
    <row r="57" spans="1:4" x14ac:dyDescent="0.2">
      <c r="A57" s="11">
        <v>55</v>
      </c>
      <c r="B57" s="130"/>
      <c r="C57" s="54" t="s">
        <v>26</v>
      </c>
      <c r="D57" s="50"/>
    </row>
    <row r="58" spans="1:4" x14ac:dyDescent="0.2">
      <c r="A58" s="11">
        <v>56</v>
      </c>
      <c r="B58" s="32" t="s">
        <v>37</v>
      </c>
      <c r="C58" s="55" t="s">
        <v>32</v>
      </c>
      <c r="D58" s="56"/>
    </row>
    <row r="59" spans="1:4" x14ac:dyDescent="0.2">
      <c r="A59" s="11">
        <v>57</v>
      </c>
      <c r="B59" s="128" t="s">
        <v>38</v>
      </c>
      <c r="C59" s="53" t="s">
        <v>16</v>
      </c>
      <c r="D59" s="44"/>
    </row>
    <row r="60" spans="1:4" x14ac:dyDescent="0.2">
      <c r="A60" s="11">
        <v>58</v>
      </c>
      <c r="B60" s="129"/>
      <c r="C60" s="46" t="s">
        <v>19</v>
      </c>
      <c r="D60" s="47"/>
    </row>
    <row r="61" spans="1:4" x14ac:dyDescent="0.2">
      <c r="A61" s="11">
        <v>59</v>
      </c>
      <c r="B61" s="130"/>
      <c r="C61" s="54" t="s">
        <v>21</v>
      </c>
      <c r="D61" s="50"/>
    </row>
    <row r="62" spans="1:4" x14ac:dyDescent="0.2">
      <c r="A62" s="11">
        <v>60</v>
      </c>
      <c r="B62" s="32" t="s">
        <v>39</v>
      </c>
      <c r="C62" s="55" t="s">
        <v>40</v>
      </c>
      <c r="D62" s="56"/>
    </row>
    <row r="63" spans="1:4" x14ac:dyDescent="0.2">
      <c r="A63" s="11">
        <v>61</v>
      </c>
      <c r="B63" s="32" t="s">
        <v>41</v>
      </c>
      <c r="C63" s="57" t="s">
        <v>40</v>
      </c>
      <c r="D63" s="58"/>
    </row>
    <row r="64" spans="1:4" x14ac:dyDescent="0.2">
      <c r="A64" s="11">
        <v>62</v>
      </c>
      <c r="B64" s="32" t="s">
        <v>42</v>
      </c>
      <c r="C64" s="55" t="s">
        <v>40</v>
      </c>
      <c r="D64" s="58"/>
    </row>
    <row r="65" spans="1:6" x14ac:dyDescent="0.2">
      <c r="A65" s="59">
        <v>63</v>
      </c>
      <c r="B65" s="32" t="s">
        <v>43</v>
      </c>
      <c r="C65" s="60" t="s">
        <v>40</v>
      </c>
      <c r="D65" s="56"/>
    </row>
    <row r="66" spans="1:6" x14ac:dyDescent="0.2">
      <c r="A66" s="59">
        <v>64</v>
      </c>
      <c r="B66" s="32" t="s">
        <v>44</v>
      </c>
      <c r="C66" s="60" t="s">
        <v>40</v>
      </c>
      <c r="D66" s="58"/>
    </row>
    <row r="67" spans="1:6" x14ac:dyDescent="0.2">
      <c r="A67" s="59">
        <v>65</v>
      </c>
      <c r="B67" s="32" t="s">
        <v>45</v>
      </c>
      <c r="C67" s="60" t="s">
        <v>40</v>
      </c>
      <c r="D67" s="58"/>
    </row>
    <row r="68" spans="1:6" x14ac:dyDescent="0.2">
      <c r="A68" s="59">
        <v>66</v>
      </c>
      <c r="B68" s="32" t="s">
        <v>46</v>
      </c>
      <c r="C68" s="60" t="s">
        <v>40</v>
      </c>
      <c r="D68" s="58"/>
    </row>
    <row r="69" spans="1:6" x14ac:dyDescent="0.2">
      <c r="A69" s="59">
        <v>67</v>
      </c>
      <c r="B69" s="32" t="s">
        <v>47</v>
      </c>
      <c r="C69" s="60" t="s">
        <v>40</v>
      </c>
      <c r="D69" s="56"/>
    </row>
    <row r="70" spans="1:6" x14ac:dyDescent="0.2">
      <c r="A70" s="61">
        <v>68</v>
      </c>
      <c r="B70" s="32" t="s">
        <v>48</v>
      </c>
      <c r="C70" s="60"/>
      <c r="D70" s="58" t="s">
        <v>52</v>
      </c>
      <c r="F70" s="48" t="s">
        <v>53</v>
      </c>
    </row>
    <row r="71" spans="1:6" x14ac:dyDescent="0.2">
      <c r="A71" s="1"/>
      <c r="D71" s="62"/>
    </row>
    <row r="72" spans="1:6" x14ac:dyDescent="0.2">
      <c r="A72" s="1"/>
      <c r="D72" s="62"/>
    </row>
    <row r="73" spans="1:6" x14ac:dyDescent="0.2">
      <c r="D73" s="62"/>
    </row>
  </sheetData>
  <mergeCells count="14">
    <mergeCell ref="B55:B57"/>
    <mergeCell ref="B59:B61"/>
    <mergeCell ref="B1:B2"/>
    <mergeCell ref="C1:C2"/>
    <mergeCell ref="D1:D2"/>
    <mergeCell ref="B3:B10"/>
    <mergeCell ref="B11:B17"/>
    <mergeCell ref="B18:B24"/>
    <mergeCell ref="B25:B31"/>
    <mergeCell ref="B32:B38"/>
    <mergeCell ref="B39:B45"/>
    <mergeCell ref="B46:B48"/>
    <mergeCell ref="B49:B51"/>
    <mergeCell ref="B52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57AA7"/>
    <outlinePr summaryBelow="0" summaryRight="0"/>
  </sheetPr>
  <dimension ref="B1:F25"/>
  <sheetViews>
    <sheetView workbookViewId="0"/>
  </sheetViews>
  <sheetFormatPr baseColWidth="10" defaultColWidth="12.5703125" defaultRowHeight="15.75" customHeight="1" x14ac:dyDescent="0.2"/>
  <cols>
    <col min="3" max="3" width="16.140625" customWidth="1"/>
  </cols>
  <sheetData>
    <row r="1" spans="2:6" x14ac:dyDescent="0.2">
      <c r="C1" s="48"/>
    </row>
    <row r="2" spans="2:6" x14ac:dyDescent="0.2">
      <c r="B2" s="48" t="s">
        <v>54</v>
      </c>
      <c r="C2" s="48"/>
    </row>
    <row r="3" spans="2:6" x14ac:dyDescent="0.2">
      <c r="B3" s="48" t="s">
        <v>55</v>
      </c>
    </row>
    <row r="5" spans="2:6" x14ac:dyDescent="0.2">
      <c r="B5" s="134" t="s">
        <v>56</v>
      </c>
      <c r="C5" s="135"/>
    </row>
    <row r="6" spans="2:6" ht="15.75" customHeight="1" x14ac:dyDescent="0.2">
      <c r="B6" s="135"/>
      <c r="C6" s="135"/>
    </row>
    <row r="7" spans="2:6" x14ac:dyDescent="0.2">
      <c r="D7" s="128" t="s">
        <v>57</v>
      </c>
      <c r="E7" s="136" t="s">
        <v>6</v>
      </c>
      <c r="F7" s="128" t="s">
        <v>7</v>
      </c>
    </row>
    <row r="8" spans="2:6" x14ac:dyDescent="0.2">
      <c r="D8" s="130"/>
      <c r="E8" s="137"/>
      <c r="F8" s="130"/>
    </row>
    <row r="9" spans="2:6" x14ac:dyDescent="0.2">
      <c r="D9" s="55" t="s">
        <v>58</v>
      </c>
      <c r="E9" s="63">
        <v>0</v>
      </c>
      <c r="F9" s="63">
        <v>0</v>
      </c>
    </row>
    <row r="10" spans="2:6" x14ac:dyDescent="0.2">
      <c r="D10" s="55" t="s">
        <v>59</v>
      </c>
      <c r="E10" s="63">
        <v>0</v>
      </c>
      <c r="F10" s="63">
        <v>1</v>
      </c>
    </row>
    <row r="11" spans="2:6" x14ac:dyDescent="0.2">
      <c r="D11" s="55" t="s">
        <v>60</v>
      </c>
      <c r="E11" s="63">
        <v>1</v>
      </c>
      <c r="F11" s="63">
        <v>0</v>
      </c>
    </row>
    <row r="12" spans="2:6" x14ac:dyDescent="0.2">
      <c r="D12" s="55" t="s">
        <v>61</v>
      </c>
      <c r="E12" s="63">
        <v>1</v>
      </c>
      <c r="F12" s="63">
        <v>1</v>
      </c>
    </row>
    <row r="14" spans="2:6" ht="15.75" customHeight="1" x14ac:dyDescent="0.25">
      <c r="C14" s="64" t="s">
        <v>62</v>
      </c>
    </row>
    <row r="18" spans="2:6" x14ac:dyDescent="0.2">
      <c r="B18" s="134" t="s">
        <v>63</v>
      </c>
      <c r="C18" s="135"/>
    </row>
    <row r="19" spans="2:6" ht="15.75" customHeight="1" x14ac:dyDescent="0.2">
      <c r="B19" s="135"/>
      <c r="C19" s="135"/>
    </row>
    <row r="20" spans="2:6" ht="12.75" x14ac:dyDescent="0.2">
      <c r="D20" s="128" t="s">
        <v>57</v>
      </c>
      <c r="E20" s="136" t="s">
        <v>8</v>
      </c>
      <c r="F20" s="128" t="s">
        <v>9</v>
      </c>
    </row>
    <row r="21" spans="2:6" ht="12.75" x14ac:dyDescent="0.2">
      <c r="D21" s="130"/>
      <c r="E21" s="137"/>
      <c r="F21" s="130"/>
    </row>
    <row r="22" spans="2:6" ht="12.75" x14ac:dyDescent="0.2">
      <c r="D22" s="55" t="s">
        <v>64</v>
      </c>
      <c r="E22" s="63">
        <v>0</v>
      </c>
      <c r="F22" s="63">
        <v>0</v>
      </c>
    </row>
    <row r="23" spans="2:6" ht="12.75" x14ac:dyDescent="0.2">
      <c r="D23" s="55" t="s">
        <v>65</v>
      </c>
      <c r="E23" s="63">
        <v>0</v>
      </c>
      <c r="F23" s="63">
        <v>1</v>
      </c>
    </row>
    <row r="24" spans="2:6" ht="12.75" x14ac:dyDescent="0.2">
      <c r="D24" s="55" t="s">
        <v>66</v>
      </c>
      <c r="E24" s="63">
        <v>1</v>
      </c>
      <c r="F24" s="63">
        <v>0</v>
      </c>
    </row>
    <row r="25" spans="2:6" ht="12.75" x14ac:dyDescent="0.2">
      <c r="D25" s="55" t="s">
        <v>67</v>
      </c>
      <c r="E25" s="63">
        <v>1</v>
      </c>
      <c r="F25" s="63">
        <v>1</v>
      </c>
    </row>
  </sheetData>
  <mergeCells count="8">
    <mergeCell ref="D20:D21"/>
    <mergeCell ref="E20:E21"/>
    <mergeCell ref="F20:F21"/>
    <mergeCell ref="B5:C6"/>
    <mergeCell ref="D7:D8"/>
    <mergeCell ref="E7:E8"/>
    <mergeCell ref="F7:F8"/>
    <mergeCell ref="B18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57AA7"/>
    <outlinePr summaryBelow="0" summaryRight="0"/>
  </sheetPr>
  <dimension ref="A1:J76"/>
  <sheetViews>
    <sheetView topLeftCell="A64" workbookViewId="0"/>
  </sheetViews>
  <sheetFormatPr baseColWidth="10" defaultColWidth="12.5703125" defaultRowHeight="15.75" customHeight="1" x14ac:dyDescent="0.2"/>
  <cols>
    <col min="1" max="1" width="5.85546875" customWidth="1"/>
    <col min="3" max="3" width="10.5703125" customWidth="1"/>
    <col min="4" max="4" width="22.85546875" customWidth="1"/>
  </cols>
  <sheetData>
    <row r="1" spans="1:10" x14ac:dyDescent="0.2">
      <c r="A1" s="1"/>
      <c r="B1" s="128" t="s">
        <v>0</v>
      </c>
      <c r="C1" s="128" t="s">
        <v>1</v>
      </c>
      <c r="D1" s="128" t="s">
        <v>2</v>
      </c>
      <c r="E1" s="131" t="s">
        <v>3</v>
      </c>
      <c r="F1" s="132"/>
      <c r="G1" s="133"/>
      <c r="H1" s="131" t="s">
        <v>57</v>
      </c>
      <c r="I1" s="132"/>
      <c r="J1" s="133"/>
    </row>
    <row r="2" spans="1:10" x14ac:dyDescent="0.2">
      <c r="A2" s="2"/>
      <c r="B2" s="130"/>
      <c r="C2" s="130"/>
      <c r="D2" s="130"/>
      <c r="E2" s="65" t="s">
        <v>56</v>
      </c>
      <c r="F2" s="65" t="s">
        <v>63</v>
      </c>
      <c r="G2" s="65" t="s">
        <v>68</v>
      </c>
      <c r="H2" s="65" t="s">
        <v>56</v>
      </c>
      <c r="I2" s="65" t="s">
        <v>63</v>
      </c>
      <c r="J2" s="65" t="s">
        <v>68</v>
      </c>
    </row>
    <row r="3" spans="1:10" x14ac:dyDescent="0.2">
      <c r="A3" s="4">
        <v>1</v>
      </c>
      <c r="B3" s="128" t="s">
        <v>15</v>
      </c>
      <c r="C3" s="5" t="s">
        <v>16</v>
      </c>
      <c r="D3" s="66" t="str">
        <f>VLOOKUP(A3,'Opcodes E1'!$A$3:$D$70,4,0)</f>
        <v>0000001</v>
      </c>
      <c r="E3" s="67" t="str">
        <f>VLOOKUP(A3,'Señales E1'!$A$3:$O$70,7,0)&amp;VLOOKUP(A3,'Señales E1'!$A$3:$O$70,8,0)</f>
        <v/>
      </c>
      <c r="F3" s="68" t="str">
        <f>VLOOKUP(A3,'Señales E1'!$A$3:$O$70,9,0)&amp;VLOOKUP(A3,'Señales E1'!$A$3:$O$70,10,0)</f>
        <v/>
      </c>
      <c r="G3" s="69" t="str">
        <f>VLOOKUP(A3,'Señales E1'!$A$3:$O$70,11,0)&amp;VLOOKUP(A3,'Señales E1'!$A$3:$O$70,12,0)&amp;VLOOKUP(A3,'Señales E1'!$A$3:$O$70,13,0)</f>
        <v>000</v>
      </c>
      <c r="H3" s="70" t="str">
        <f t="array" ref="H3">INDEX('Multiplexores E1'!$D$9:$D$12,BIN2DEC(E3)+1)</f>
        <v>A0</v>
      </c>
      <c r="I3" s="8" t="str">
        <f t="array" ref="I3">INDEX('Multiplexores E1'!$D$22:$D$25,BIN2DEC(F3)+1)</f>
        <v>B0</v>
      </c>
      <c r="J3" s="9" t="str">
        <f t="array" ref="J3">INDEX(ALU!$B$5:$B$12,BIN2DEC(G3)+1)</f>
        <v>A + B</v>
      </c>
    </row>
    <row r="4" spans="1:10" x14ac:dyDescent="0.2">
      <c r="A4" s="11">
        <v>2</v>
      </c>
      <c r="B4" s="129"/>
      <c r="C4" s="12" t="s">
        <v>18</v>
      </c>
      <c r="D4" s="71">
        <f>VLOOKUP(A4,'Opcodes E1'!$A$3:$D$70,4,0)</f>
        <v>0</v>
      </c>
      <c r="E4" s="72" t="str">
        <f>VLOOKUP(A4,'Señales E1'!$A$3:$O$70,7,0)&amp;VLOOKUP(A4,'Señales E1'!$A$3:$O$70,8,0)</f>
        <v/>
      </c>
      <c r="F4" s="73" t="str">
        <f>VLOOKUP(A4,'Señales E1'!$A$3:$O$70,9,0)&amp;VLOOKUP(A4,'Señales E1'!$A$3:$O$70,10,0)</f>
        <v/>
      </c>
      <c r="G4" s="74" t="str">
        <f>VLOOKUP(A4,'Señales E1'!$A$3:$O$70,11,0)&amp;VLOOKUP(A4,'Señales E1'!$A$3:$O$70,12,0)&amp;VLOOKUP(A4,'Señales E1'!$A$3:$O$70,13,0)</f>
        <v/>
      </c>
      <c r="H4" s="75" t="str">
        <f t="array" ref="H4">INDEX('Multiplexores E1'!$D$9:$D$12,BIN2DEC(E4)+1)</f>
        <v>A0</v>
      </c>
      <c r="I4" s="15" t="str">
        <f t="array" ref="I4">INDEX('Multiplexores E1'!$D$22:$D$25,BIN2DEC(F4)+1)</f>
        <v>B0</v>
      </c>
      <c r="J4" s="16" t="str">
        <f t="array" ref="J4">INDEX(ALU!$B$5:$B$12,BIN2DEC(G4)+1)</f>
        <v>A + B</v>
      </c>
    </row>
    <row r="5" spans="1:10" x14ac:dyDescent="0.2">
      <c r="A5" s="11">
        <v>3</v>
      </c>
      <c r="B5" s="129"/>
      <c r="C5" s="12" t="s">
        <v>19</v>
      </c>
      <c r="D5" s="66">
        <f>VLOOKUP(A5,'Opcodes E1'!$A$3:$D$70,4,0)</f>
        <v>0</v>
      </c>
      <c r="E5" s="72" t="str">
        <f>VLOOKUP(A5,'Señales E1'!$A$3:$O$70,7,0)&amp;VLOOKUP(A5,'Señales E1'!$A$3:$O$70,8,0)</f>
        <v/>
      </c>
      <c r="F5" s="73" t="str">
        <f>VLOOKUP(A5,'Señales E1'!$A$3:$O$70,9,0)&amp;VLOOKUP(A5,'Señales E1'!$A$3:$O$70,10,0)</f>
        <v/>
      </c>
      <c r="G5" s="74" t="str">
        <f>VLOOKUP(A5,'Señales E1'!$A$3:$O$70,11,0)&amp;VLOOKUP(A5,'Señales E1'!$A$3:$O$70,12,0)&amp;VLOOKUP(A5,'Señales E1'!$A$3:$O$70,13,0)</f>
        <v/>
      </c>
      <c r="H5" s="75" t="str">
        <f t="array" ref="H5">INDEX('Multiplexores E1'!$D$9:$D$12,BIN2DEC(E5)+1)</f>
        <v>A0</v>
      </c>
      <c r="I5" s="15" t="str">
        <f t="array" ref="I5">INDEX('Multiplexores E1'!$D$22:$D$25,BIN2DEC(F5)+1)</f>
        <v>B0</v>
      </c>
      <c r="J5" s="16" t="str">
        <f t="array" ref="J5">INDEX(ALU!$B$5:$B$12,BIN2DEC(G5)+1)</f>
        <v>A + B</v>
      </c>
    </row>
    <row r="6" spans="1:10" x14ac:dyDescent="0.2">
      <c r="A6" s="11">
        <v>4</v>
      </c>
      <c r="B6" s="129"/>
      <c r="C6" s="12" t="s">
        <v>20</v>
      </c>
      <c r="D6" s="66">
        <f>VLOOKUP(A6,'Opcodes E1'!$A$3:$D$70,4,0)</f>
        <v>0</v>
      </c>
      <c r="E6" s="72" t="str">
        <f>VLOOKUP(A6,'Señales E1'!$A$3:$O$70,7,0)&amp;VLOOKUP(A6,'Señales E1'!$A$3:$O$70,8,0)</f>
        <v/>
      </c>
      <c r="F6" s="73" t="str">
        <f>VLOOKUP(A6,'Señales E1'!$A$3:$O$70,9,0)&amp;VLOOKUP(A6,'Señales E1'!$A$3:$O$70,10,0)</f>
        <v/>
      </c>
      <c r="G6" s="74" t="str">
        <f>VLOOKUP(A6,'Señales E1'!$A$3:$O$70,11,0)&amp;VLOOKUP(A6,'Señales E1'!$A$3:$O$70,12,0)&amp;VLOOKUP(A6,'Señales E1'!$A$3:$O$70,13,0)</f>
        <v/>
      </c>
      <c r="H6" s="75" t="str">
        <f t="array" ref="H6">INDEX('Multiplexores E1'!$D$9:$D$12,BIN2DEC(E6)+1)</f>
        <v>A0</v>
      </c>
      <c r="I6" s="15" t="str">
        <f t="array" ref="I6">INDEX('Multiplexores E1'!$D$22:$D$25,BIN2DEC(F6)+1)</f>
        <v>B0</v>
      </c>
      <c r="J6" s="16" t="str">
        <f t="array" ref="J6">INDEX(ALU!$B$5:$B$12,BIN2DEC(G6)+1)</f>
        <v>A + B</v>
      </c>
    </row>
    <row r="7" spans="1:10" x14ac:dyDescent="0.2">
      <c r="A7" s="11">
        <v>5</v>
      </c>
      <c r="B7" s="129"/>
      <c r="C7" s="12" t="s">
        <v>21</v>
      </c>
      <c r="D7" s="66">
        <f>VLOOKUP(A7,'Opcodes E1'!$A$3:$D$70,4,0)</f>
        <v>0</v>
      </c>
      <c r="E7" s="72" t="str">
        <f>VLOOKUP(A7,'Señales E1'!$A$3:$O$70,7,0)&amp;VLOOKUP(A7,'Señales E1'!$A$3:$O$70,8,0)</f>
        <v/>
      </c>
      <c r="F7" s="73" t="str">
        <f>VLOOKUP(A7,'Señales E1'!$A$3:$O$70,9,0)&amp;VLOOKUP(A7,'Señales E1'!$A$3:$O$70,10,0)</f>
        <v/>
      </c>
      <c r="G7" s="74" t="str">
        <f>VLOOKUP(A7,'Señales E1'!$A$3:$O$70,11,0)&amp;VLOOKUP(A7,'Señales E1'!$A$3:$O$70,12,0)&amp;VLOOKUP(A7,'Señales E1'!$A$3:$O$70,13,0)</f>
        <v/>
      </c>
      <c r="H7" s="75" t="str">
        <f t="array" ref="H7">INDEX('Multiplexores E1'!$D$9:$D$12,BIN2DEC(E7)+1)</f>
        <v>A0</v>
      </c>
      <c r="I7" s="15" t="str">
        <f t="array" ref="I7">INDEX('Multiplexores E1'!$D$22:$D$25,BIN2DEC(F7)+1)</f>
        <v>B0</v>
      </c>
      <c r="J7" s="16" t="str">
        <f t="array" ref="J7">INDEX(ALU!$B$5:$B$12,BIN2DEC(G7)+1)</f>
        <v>A + B</v>
      </c>
    </row>
    <row r="8" spans="1:10" x14ac:dyDescent="0.2">
      <c r="A8" s="11">
        <v>6</v>
      </c>
      <c r="B8" s="129"/>
      <c r="C8" s="12" t="s">
        <v>22</v>
      </c>
      <c r="D8" s="66">
        <f>VLOOKUP(A8,'Opcodes E1'!$A$3:$D$70,4,0)</f>
        <v>0</v>
      </c>
      <c r="E8" s="72" t="str">
        <f>VLOOKUP(A8,'Señales E1'!$A$3:$O$70,7,0)&amp;VLOOKUP(A8,'Señales E1'!$A$3:$O$70,8,0)</f>
        <v/>
      </c>
      <c r="F8" s="73" t="str">
        <f>VLOOKUP(A8,'Señales E1'!$A$3:$O$70,9,0)&amp;VLOOKUP(A8,'Señales E1'!$A$3:$O$70,10,0)</f>
        <v/>
      </c>
      <c r="G8" s="74" t="str">
        <f>VLOOKUP(A8,'Señales E1'!$A$3:$O$70,11,0)&amp;VLOOKUP(A8,'Señales E1'!$A$3:$O$70,12,0)&amp;VLOOKUP(A8,'Señales E1'!$A$3:$O$70,13,0)</f>
        <v/>
      </c>
      <c r="H8" s="75" t="str">
        <f t="array" ref="H8">INDEX('Multiplexores E1'!$D$9:$D$12,BIN2DEC(E8)+1)</f>
        <v>A0</v>
      </c>
      <c r="I8" s="15" t="str">
        <f t="array" ref="I8">INDEX('Multiplexores E1'!$D$22:$D$25,BIN2DEC(F8)+1)</f>
        <v>B0</v>
      </c>
      <c r="J8" s="16" t="str">
        <f t="array" ref="J8">INDEX(ALU!$B$5:$B$12,BIN2DEC(G8)+1)</f>
        <v>A + B</v>
      </c>
    </row>
    <row r="9" spans="1:10" x14ac:dyDescent="0.2">
      <c r="A9" s="11">
        <v>7</v>
      </c>
      <c r="B9" s="129"/>
      <c r="C9" s="12" t="s">
        <v>23</v>
      </c>
      <c r="D9" s="66">
        <f>VLOOKUP(A9,'Opcodes E1'!$A$3:$D$70,4,0)</f>
        <v>0</v>
      </c>
      <c r="E9" s="72" t="str">
        <f>VLOOKUP(A9,'Señales E1'!$A$3:$O$70,7,0)&amp;VLOOKUP(A9,'Señales E1'!$A$3:$O$70,8,0)</f>
        <v/>
      </c>
      <c r="F9" s="73" t="str">
        <f>VLOOKUP(A9,'Señales E1'!$A$3:$O$70,9,0)&amp;VLOOKUP(A9,'Señales E1'!$A$3:$O$70,10,0)</f>
        <v/>
      </c>
      <c r="G9" s="74" t="str">
        <f>VLOOKUP(A9,'Señales E1'!$A$3:$O$70,11,0)&amp;VLOOKUP(A9,'Señales E1'!$A$3:$O$70,12,0)&amp;VLOOKUP(A9,'Señales E1'!$A$3:$O$70,13,0)</f>
        <v/>
      </c>
      <c r="H9" s="75" t="str">
        <f t="array" ref="H9">INDEX('Multiplexores E1'!$D$9:$D$12,BIN2DEC(E9)+1)</f>
        <v>A0</v>
      </c>
      <c r="I9" s="15" t="str">
        <f t="array" ref="I9">INDEX('Multiplexores E1'!$D$22:$D$25,BIN2DEC(F9)+1)</f>
        <v>B0</v>
      </c>
      <c r="J9" s="16" t="str">
        <f t="array" ref="J9">INDEX(ALU!$B$5:$B$12,BIN2DEC(G9)+1)</f>
        <v>A + B</v>
      </c>
    </row>
    <row r="10" spans="1:10" x14ac:dyDescent="0.2">
      <c r="A10" s="11">
        <v>8</v>
      </c>
      <c r="B10" s="130"/>
      <c r="C10" s="17" t="s">
        <v>24</v>
      </c>
      <c r="D10" s="76">
        <f>VLOOKUP(A10,'Opcodes E1'!$A$3:$D$70,4,0)</f>
        <v>0</v>
      </c>
      <c r="E10" s="77" t="str">
        <f>VLOOKUP(A10,'Señales E1'!$A$3:$O$70,7,0)&amp;VLOOKUP(A10,'Señales E1'!$A$3:$O$70,8,0)</f>
        <v/>
      </c>
      <c r="F10" s="78" t="str">
        <f>VLOOKUP(A10,'Señales E1'!$A$3:$O$70,9,0)&amp;VLOOKUP(A10,'Señales E1'!$A$3:$O$70,10,0)</f>
        <v/>
      </c>
      <c r="G10" s="79" t="str">
        <f>VLOOKUP(A10,'Señales E1'!$A$3:$O$70,11,0)&amp;VLOOKUP(A10,'Señales E1'!$A$3:$O$70,12,0)&amp;VLOOKUP(A10,'Señales E1'!$A$3:$O$70,13,0)</f>
        <v/>
      </c>
      <c r="H10" s="80" t="str">
        <f t="array" ref="H10">INDEX('Multiplexores E1'!$D$9:$D$12,BIN2DEC(E10)+1)</f>
        <v>A0</v>
      </c>
      <c r="I10" s="28" t="str">
        <f t="array" ref="I10">INDEX('Multiplexores E1'!$D$22:$D$25,BIN2DEC(F10)+1)</f>
        <v>B0</v>
      </c>
      <c r="J10" s="29" t="str">
        <f t="array" ref="J10">INDEX(ALU!$B$5:$B$12,BIN2DEC(G10)+1)</f>
        <v>A + B</v>
      </c>
    </row>
    <row r="11" spans="1:10" x14ac:dyDescent="0.2">
      <c r="A11" s="11">
        <v>9</v>
      </c>
      <c r="B11" s="128" t="s">
        <v>25</v>
      </c>
      <c r="C11" s="5" t="s">
        <v>16</v>
      </c>
      <c r="D11" s="81">
        <f>VLOOKUP(A11,'Opcodes E1'!$A$3:$D$70,4,0)</f>
        <v>0</v>
      </c>
      <c r="E11" s="67" t="str">
        <f>VLOOKUP(A11,'Señales E1'!$A$3:$O$70,7,0)&amp;VLOOKUP(A11,'Señales E1'!$A$3:$O$70,8,0)</f>
        <v/>
      </c>
      <c r="F11" s="68" t="str">
        <f>VLOOKUP(A11,'Señales E1'!$A$3:$O$70,9,0)&amp;VLOOKUP(A11,'Señales E1'!$A$3:$O$70,10,0)</f>
        <v/>
      </c>
      <c r="G11" s="69" t="str">
        <f>VLOOKUP(A11,'Señales E1'!$A$3:$O$70,11,0)&amp;VLOOKUP(A11,'Señales E1'!$A$3:$O$70,12,0)&amp;VLOOKUP(A11,'Señales E1'!$A$3:$O$70,13,0)</f>
        <v/>
      </c>
      <c r="H11" s="70" t="str">
        <f t="array" ref="H11">INDEX('Multiplexores E1'!$D$9:$D$12,BIN2DEC(E11)+1)</f>
        <v>A0</v>
      </c>
      <c r="I11" s="8" t="str">
        <f t="array" ref="I11">INDEX('Multiplexores E1'!$D$22:$D$25,BIN2DEC(F11)+1)</f>
        <v>B0</v>
      </c>
      <c r="J11" s="9" t="str">
        <f t="array" ref="J11">INDEX(ALU!$B$5:$B$12,BIN2DEC(G11)+1)</f>
        <v>A + B</v>
      </c>
    </row>
    <row r="12" spans="1:10" x14ac:dyDescent="0.2">
      <c r="A12" s="11">
        <v>10</v>
      </c>
      <c r="B12" s="129"/>
      <c r="C12" s="12" t="s">
        <v>18</v>
      </c>
      <c r="D12" s="66">
        <f>VLOOKUP(A12,'Opcodes E1'!$A$3:$D$70,4,0)</f>
        <v>0</v>
      </c>
      <c r="E12" s="72" t="str">
        <f>VLOOKUP(A12,'Señales E1'!$A$3:$O$70,7,0)&amp;VLOOKUP(A12,'Señales E1'!$A$3:$O$70,8,0)</f>
        <v/>
      </c>
      <c r="F12" s="73" t="str">
        <f>VLOOKUP(A12,'Señales E1'!$A$3:$O$70,9,0)&amp;VLOOKUP(A12,'Señales E1'!$A$3:$O$70,10,0)</f>
        <v/>
      </c>
      <c r="G12" s="74" t="str">
        <f>VLOOKUP(A12,'Señales E1'!$A$3:$O$70,11,0)&amp;VLOOKUP(A12,'Señales E1'!$A$3:$O$70,12,0)&amp;VLOOKUP(A12,'Señales E1'!$A$3:$O$70,13,0)</f>
        <v/>
      </c>
      <c r="H12" s="75" t="str">
        <f t="array" ref="H12">INDEX('Multiplexores E1'!$D$9:$D$12,BIN2DEC(E12)+1)</f>
        <v>A0</v>
      </c>
      <c r="I12" s="15" t="str">
        <f t="array" ref="I12">INDEX('Multiplexores E1'!$D$22:$D$25,BIN2DEC(F12)+1)</f>
        <v>B0</v>
      </c>
      <c r="J12" s="16" t="str">
        <f t="array" ref="J12">INDEX(ALU!$B$5:$B$12,BIN2DEC(G12)+1)</f>
        <v>A + B</v>
      </c>
    </row>
    <row r="13" spans="1:10" x14ac:dyDescent="0.2">
      <c r="A13" s="11">
        <v>11</v>
      </c>
      <c r="B13" s="129"/>
      <c r="C13" s="12" t="s">
        <v>19</v>
      </c>
      <c r="D13" s="66">
        <f>VLOOKUP(A13,'Opcodes E1'!$A$3:$D$70,4,0)</f>
        <v>0</v>
      </c>
      <c r="E13" s="72" t="str">
        <f>VLOOKUP(A13,'Señales E1'!$A$3:$O$70,7,0)&amp;VLOOKUP(A13,'Señales E1'!$A$3:$O$70,8,0)</f>
        <v/>
      </c>
      <c r="F13" s="73" t="str">
        <f>VLOOKUP(A13,'Señales E1'!$A$3:$O$70,9,0)&amp;VLOOKUP(A13,'Señales E1'!$A$3:$O$70,10,0)</f>
        <v/>
      </c>
      <c r="G13" s="74" t="str">
        <f>VLOOKUP(A13,'Señales E1'!$A$3:$O$70,11,0)&amp;VLOOKUP(A13,'Señales E1'!$A$3:$O$70,12,0)&amp;VLOOKUP(A13,'Señales E1'!$A$3:$O$70,13,0)</f>
        <v/>
      </c>
      <c r="H13" s="75" t="str">
        <f t="array" ref="H13">INDEX('Multiplexores E1'!$D$9:$D$12,BIN2DEC(E13)+1)</f>
        <v>A0</v>
      </c>
      <c r="I13" s="15" t="str">
        <f t="array" ref="I13">INDEX('Multiplexores E1'!$D$22:$D$25,BIN2DEC(F13)+1)</f>
        <v>B0</v>
      </c>
      <c r="J13" s="16" t="str">
        <f t="array" ref="J13">INDEX(ALU!$B$5:$B$12,BIN2DEC(G13)+1)</f>
        <v>A + B</v>
      </c>
    </row>
    <row r="14" spans="1:10" x14ac:dyDescent="0.2">
      <c r="A14" s="11">
        <v>12</v>
      </c>
      <c r="B14" s="129"/>
      <c r="C14" s="12" t="s">
        <v>20</v>
      </c>
      <c r="D14" s="66">
        <f>VLOOKUP(A14,'Opcodes E1'!$A$3:$D$70,4,0)</f>
        <v>0</v>
      </c>
      <c r="E14" s="72" t="str">
        <f>VLOOKUP(A14,'Señales E1'!$A$3:$O$70,7,0)&amp;VLOOKUP(A14,'Señales E1'!$A$3:$O$70,8,0)</f>
        <v/>
      </c>
      <c r="F14" s="73" t="str">
        <f>VLOOKUP(A14,'Señales E1'!$A$3:$O$70,9,0)&amp;VLOOKUP(A14,'Señales E1'!$A$3:$O$70,10,0)</f>
        <v/>
      </c>
      <c r="G14" s="74" t="str">
        <f>VLOOKUP(A14,'Señales E1'!$A$3:$O$70,11,0)&amp;VLOOKUP(A14,'Señales E1'!$A$3:$O$70,12,0)&amp;VLOOKUP(A14,'Señales E1'!$A$3:$O$70,13,0)</f>
        <v/>
      </c>
      <c r="H14" s="75" t="str">
        <f t="array" ref="H14">INDEX('Multiplexores E1'!$D$9:$D$12,BIN2DEC(E14)+1)</f>
        <v>A0</v>
      </c>
      <c r="I14" s="15" t="str">
        <f t="array" ref="I14">INDEX('Multiplexores E1'!$D$22:$D$25,BIN2DEC(F14)+1)</f>
        <v>B0</v>
      </c>
      <c r="J14" s="16" t="str">
        <f t="array" ref="J14">INDEX(ALU!$B$5:$B$12,BIN2DEC(G14)+1)</f>
        <v>A + B</v>
      </c>
    </row>
    <row r="15" spans="1:10" x14ac:dyDescent="0.2">
      <c r="A15" s="11">
        <v>13</v>
      </c>
      <c r="B15" s="129"/>
      <c r="C15" s="12" t="s">
        <v>21</v>
      </c>
      <c r="D15" s="66">
        <f>VLOOKUP(A15,'Opcodes E1'!$A$3:$D$70,4,0)</f>
        <v>0</v>
      </c>
      <c r="E15" s="72" t="str">
        <f>VLOOKUP(A15,'Señales E1'!$A$3:$O$70,7,0)&amp;VLOOKUP(A15,'Señales E1'!$A$3:$O$70,8,0)</f>
        <v/>
      </c>
      <c r="F15" s="73" t="str">
        <f>VLOOKUP(A15,'Señales E1'!$A$3:$O$70,9,0)&amp;VLOOKUP(A15,'Señales E1'!$A$3:$O$70,10,0)</f>
        <v/>
      </c>
      <c r="G15" s="74" t="str">
        <f>VLOOKUP(A15,'Señales E1'!$A$3:$O$70,11,0)&amp;VLOOKUP(A15,'Señales E1'!$A$3:$O$70,12,0)&amp;VLOOKUP(A15,'Señales E1'!$A$3:$O$70,13,0)</f>
        <v/>
      </c>
      <c r="H15" s="75" t="str">
        <f t="array" ref="H15">INDEX('Multiplexores E1'!$D$9:$D$12,BIN2DEC(E15)+1)</f>
        <v>A0</v>
      </c>
      <c r="I15" s="15" t="str">
        <f t="array" ref="I15">INDEX('Multiplexores E1'!$D$22:$D$25,BIN2DEC(F15)+1)</f>
        <v>B0</v>
      </c>
      <c r="J15" s="16" t="str">
        <f t="array" ref="J15">INDEX(ALU!$B$5:$B$12,BIN2DEC(G15)+1)</f>
        <v>A + B</v>
      </c>
    </row>
    <row r="16" spans="1:10" x14ac:dyDescent="0.2">
      <c r="A16" s="11">
        <v>14</v>
      </c>
      <c r="B16" s="129"/>
      <c r="C16" s="12" t="s">
        <v>22</v>
      </c>
      <c r="D16" s="66">
        <f>VLOOKUP(A16,'Opcodes E1'!$A$3:$D$70,4,0)</f>
        <v>0</v>
      </c>
      <c r="E16" s="72" t="str">
        <f>VLOOKUP(A16,'Señales E1'!$A$3:$O$70,7,0)&amp;VLOOKUP(A16,'Señales E1'!$A$3:$O$70,8,0)</f>
        <v/>
      </c>
      <c r="F16" s="73" t="str">
        <f>VLOOKUP(A16,'Señales E1'!$A$3:$O$70,9,0)&amp;VLOOKUP(A16,'Señales E1'!$A$3:$O$70,10,0)</f>
        <v/>
      </c>
      <c r="G16" s="74" t="str">
        <f>VLOOKUP(A16,'Señales E1'!$A$3:$O$70,11,0)&amp;VLOOKUP(A16,'Señales E1'!$A$3:$O$70,12,0)&amp;VLOOKUP(A16,'Señales E1'!$A$3:$O$70,13,0)</f>
        <v/>
      </c>
      <c r="H16" s="75" t="str">
        <f t="array" ref="H16">INDEX('Multiplexores E1'!$D$9:$D$12,BIN2DEC(E16)+1)</f>
        <v>A0</v>
      </c>
      <c r="I16" s="15" t="str">
        <f t="array" ref="I16">INDEX('Multiplexores E1'!$D$22:$D$25,BIN2DEC(F16)+1)</f>
        <v>B0</v>
      </c>
      <c r="J16" s="16" t="str">
        <f t="array" ref="J16">INDEX(ALU!$B$5:$B$12,BIN2DEC(G16)+1)</f>
        <v>A + B</v>
      </c>
    </row>
    <row r="17" spans="1:10" x14ac:dyDescent="0.2">
      <c r="A17" s="11">
        <v>15</v>
      </c>
      <c r="B17" s="130"/>
      <c r="C17" s="17" t="s">
        <v>26</v>
      </c>
      <c r="D17" s="82">
        <f>VLOOKUP(A17,'Opcodes E1'!$A$3:$D$70,4,0)</f>
        <v>0</v>
      </c>
      <c r="E17" s="83" t="str">
        <f>VLOOKUP(A17,'Señales E1'!$A$3:$O$70,7,0)&amp;VLOOKUP(A17,'Señales E1'!$A$3:$O$70,8,0)</f>
        <v/>
      </c>
      <c r="F17" s="84" t="str">
        <f>VLOOKUP(A17,'Señales E1'!$A$3:$O$70,9,0)&amp;VLOOKUP(A17,'Señales E1'!$A$3:$O$70,10,0)</f>
        <v/>
      </c>
      <c r="G17" s="85" t="str">
        <f>VLOOKUP(A17,'Señales E1'!$A$3:$O$70,11,0)&amp;VLOOKUP(A17,'Señales E1'!$A$3:$O$70,12,0)&amp;VLOOKUP(A17,'Señales E1'!$A$3:$O$70,13,0)</f>
        <v/>
      </c>
      <c r="H17" s="86" t="str">
        <f t="array" ref="H17">INDEX('Multiplexores E1'!$D$9:$D$12,BIN2DEC(E17)+1)</f>
        <v>A0</v>
      </c>
      <c r="I17" s="20" t="str">
        <f t="array" ref="I17">INDEX('Multiplexores E1'!$D$22:$D$25,BIN2DEC(F17)+1)</f>
        <v>B0</v>
      </c>
      <c r="J17" s="21" t="str">
        <f t="array" ref="J17">INDEX(ALU!$B$5:$B$12,BIN2DEC(G17)+1)</f>
        <v>A + B</v>
      </c>
    </row>
    <row r="18" spans="1:10" x14ac:dyDescent="0.2">
      <c r="A18" s="11">
        <v>16</v>
      </c>
      <c r="B18" s="128" t="s">
        <v>27</v>
      </c>
      <c r="C18" s="5" t="s">
        <v>16</v>
      </c>
      <c r="D18" s="81">
        <f>VLOOKUP(A18,'Opcodes E1'!$A$3:$D$70,4,0)</f>
        <v>0</v>
      </c>
      <c r="E18" s="87" t="str">
        <f>VLOOKUP(A18,'Señales E1'!$A$3:$O$70,7,0)&amp;VLOOKUP(A18,'Señales E1'!$A$3:$O$70,8,0)</f>
        <v/>
      </c>
      <c r="F18" s="88" t="str">
        <f>VLOOKUP(A18,'Señales E1'!$A$3:$O$70,9,0)&amp;VLOOKUP(A18,'Señales E1'!$A$3:$O$70,10,0)</f>
        <v/>
      </c>
      <c r="G18" s="89" t="str">
        <f>VLOOKUP(A18,'Señales E1'!$A$3:$O$70,11,0)&amp;VLOOKUP(A18,'Señales E1'!$A$3:$O$70,12,0)&amp;VLOOKUP(A18,'Señales E1'!$A$3:$O$70,13,0)</f>
        <v/>
      </c>
      <c r="H18" s="90" t="str">
        <f t="array" ref="H18">INDEX('Multiplexores E1'!$D$9:$D$12,BIN2DEC(E18)+1)</f>
        <v>A0</v>
      </c>
      <c r="I18" s="25" t="str">
        <f t="array" ref="I18">INDEX('Multiplexores E1'!$D$22:$D$25,BIN2DEC(F18)+1)</f>
        <v>B0</v>
      </c>
      <c r="J18" s="26" t="str">
        <f t="array" ref="J18">INDEX(ALU!$B$5:$B$12,BIN2DEC(G18)+1)</f>
        <v>A + B</v>
      </c>
    </row>
    <row r="19" spans="1:10" x14ac:dyDescent="0.2">
      <c r="A19" s="11">
        <v>17</v>
      </c>
      <c r="B19" s="129"/>
      <c r="C19" s="12" t="s">
        <v>18</v>
      </c>
      <c r="D19" s="66">
        <f>VLOOKUP(A19,'Opcodes E1'!$A$3:$D$70,4,0)</f>
        <v>0</v>
      </c>
      <c r="E19" s="72" t="str">
        <f>VLOOKUP(A19,'Señales E1'!$A$3:$O$70,7,0)&amp;VLOOKUP(A19,'Señales E1'!$A$3:$O$70,8,0)</f>
        <v/>
      </c>
      <c r="F19" s="73" t="str">
        <f>VLOOKUP(A19,'Señales E1'!$A$3:$O$70,9,0)&amp;VLOOKUP(A19,'Señales E1'!$A$3:$O$70,10,0)</f>
        <v/>
      </c>
      <c r="G19" s="74" t="str">
        <f>VLOOKUP(A19,'Señales E1'!$A$3:$O$70,11,0)&amp;VLOOKUP(A19,'Señales E1'!$A$3:$O$70,12,0)&amp;VLOOKUP(A19,'Señales E1'!$A$3:$O$70,13,0)</f>
        <v/>
      </c>
      <c r="H19" s="75" t="str">
        <f t="array" ref="H19">INDEX('Multiplexores E1'!$D$9:$D$12,BIN2DEC(E19)+1)</f>
        <v>A0</v>
      </c>
      <c r="I19" s="15" t="str">
        <f t="array" ref="I19">INDEX('Multiplexores E1'!$D$22:$D$25,BIN2DEC(F19)+1)</f>
        <v>B0</v>
      </c>
      <c r="J19" s="16" t="str">
        <f t="array" ref="J19">INDEX(ALU!$B$5:$B$12,BIN2DEC(G19)+1)</f>
        <v>A + B</v>
      </c>
    </row>
    <row r="20" spans="1:10" x14ac:dyDescent="0.2">
      <c r="A20" s="11">
        <v>18</v>
      </c>
      <c r="B20" s="129"/>
      <c r="C20" s="12" t="s">
        <v>19</v>
      </c>
      <c r="D20" s="66">
        <f>VLOOKUP(A20,'Opcodes E1'!$A$3:$D$70,4,0)</f>
        <v>0</v>
      </c>
      <c r="E20" s="72" t="str">
        <f>VLOOKUP(A20,'Señales E1'!$A$3:$O$70,7,0)&amp;VLOOKUP(A20,'Señales E1'!$A$3:$O$70,8,0)</f>
        <v/>
      </c>
      <c r="F20" s="73" t="str">
        <f>VLOOKUP(A20,'Señales E1'!$A$3:$O$70,9,0)&amp;VLOOKUP(A20,'Señales E1'!$A$3:$O$70,10,0)</f>
        <v/>
      </c>
      <c r="G20" s="74" t="str">
        <f>VLOOKUP(A20,'Señales E1'!$A$3:$O$70,11,0)&amp;VLOOKUP(A20,'Señales E1'!$A$3:$O$70,12,0)&amp;VLOOKUP(A20,'Señales E1'!$A$3:$O$70,13,0)</f>
        <v/>
      </c>
      <c r="H20" s="75" t="str">
        <f t="array" ref="H20">INDEX('Multiplexores E1'!$D$9:$D$12,BIN2DEC(E20)+1)</f>
        <v>A0</v>
      </c>
      <c r="I20" s="15" t="str">
        <f t="array" ref="I20">INDEX('Multiplexores E1'!$D$22:$D$25,BIN2DEC(F20)+1)</f>
        <v>B0</v>
      </c>
      <c r="J20" s="16" t="str">
        <f t="array" ref="J20">INDEX(ALU!$B$5:$B$12,BIN2DEC(G20)+1)</f>
        <v>A + B</v>
      </c>
    </row>
    <row r="21" spans="1:10" x14ac:dyDescent="0.2">
      <c r="A21" s="11">
        <v>19</v>
      </c>
      <c r="B21" s="129"/>
      <c r="C21" s="12" t="s">
        <v>20</v>
      </c>
      <c r="D21" s="66">
        <f>VLOOKUP(A21,'Opcodes E1'!$A$3:$D$70,4,0)</f>
        <v>0</v>
      </c>
      <c r="E21" s="72" t="str">
        <f>VLOOKUP(A21,'Señales E1'!$A$3:$O$70,7,0)&amp;VLOOKUP(A21,'Señales E1'!$A$3:$O$70,8,0)</f>
        <v/>
      </c>
      <c r="F21" s="73" t="str">
        <f>VLOOKUP(A21,'Señales E1'!$A$3:$O$70,9,0)&amp;VLOOKUP(A21,'Señales E1'!$A$3:$O$70,10,0)</f>
        <v/>
      </c>
      <c r="G21" s="74" t="str">
        <f>VLOOKUP(A21,'Señales E1'!$A$3:$O$70,11,0)&amp;VLOOKUP(A21,'Señales E1'!$A$3:$O$70,12,0)&amp;VLOOKUP(A21,'Señales E1'!$A$3:$O$70,13,0)</f>
        <v/>
      </c>
      <c r="H21" s="75" t="str">
        <f t="array" ref="H21">INDEX('Multiplexores E1'!$D$9:$D$12,BIN2DEC(E21)+1)</f>
        <v>A0</v>
      </c>
      <c r="I21" s="15" t="str">
        <f t="array" ref="I21">INDEX('Multiplexores E1'!$D$22:$D$25,BIN2DEC(F21)+1)</f>
        <v>B0</v>
      </c>
      <c r="J21" s="16" t="str">
        <f t="array" ref="J21">INDEX(ALU!$B$5:$B$12,BIN2DEC(G21)+1)</f>
        <v>A + B</v>
      </c>
    </row>
    <row r="22" spans="1:10" x14ac:dyDescent="0.2">
      <c r="A22" s="11">
        <v>20</v>
      </c>
      <c r="B22" s="129"/>
      <c r="C22" s="12" t="s">
        <v>21</v>
      </c>
      <c r="D22" s="66">
        <f>VLOOKUP(A22,'Opcodes E1'!$A$3:$D$70,4,0)</f>
        <v>0</v>
      </c>
      <c r="E22" s="72" t="str">
        <f>VLOOKUP(A22,'Señales E1'!$A$3:$O$70,7,0)&amp;VLOOKUP(A22,'Señales E1'!$A$3:$O$70,8,0)</f>
        <v/>
      </c>
      <c r="F22" s="73" t="str">
        <f>VLOOKUP(A22,'Señales E1'!$A$3:$O$70,9,0)&amp;VLOOKUP(A22,'Señales E1'!$A$3:$O$70,10,0)</f>
        <v/>
      </c>
      <c r="G22" s="74" t="str">
        <f>VLOOKUP(A22,'Señales E1'!$A$3:$O$70,11,0)&amp;VLOOKUP(A22,'Señales E1'!$A$3:$O$70,12,0)&amp;VLOOKUP(A22,'Señales E1'!$A$3:$O$70,13,0)</f>
        <v/>
      </c>
      <c r="H22" s="75" t="str">
        <f t="array" ref="H22">INDEX('Multiplexores E1'!$D$9:$D$12,BIN2DEC(E22)+1)</f>
        <v>A0</v>
      </c>
      <c r="I22" s="15" t="str">
        <f t="array" ref="I22">INDEX('Multiplexores E1'!$D$22:$D$25,BIN2DEC(F22)+1)</f>
        <v>B0</v>
      </c>
      <c r="J22" s="16" t="str">
        <f t="array" ref="J22">INDEX(ALU!$B$5:$B$12,BIN2DEC(G22)+1)</f>
        <v>A + B</v>
      </c>
    </row>
    <row r="23" spans="1:10" x14ac:dyDescent="0.2">
      <c r="A23" s="11">
        <v>21</v>
      </c>
      <c r="B23" s="129"/>
      <c r="C23" s="12" t="s">
        <v>22</v>
      </c>
      <c r="D23" s="66">
        <f>VLOOKUP(A23,'Opcodes E1'!$A$3:$D$70,4,0)</f>
        <v>0</v>
      </c>
      <c r="E23" s="72" t="str">
        <f>VLOOKUP(A23,'Señales E1'!$A$3:$O$70,7,0)&amp;VLOOKUP(A23,'Señales E1'!$A$3:$O$70,8,0)</f>
        <v/>
      </c>
      <c r="F23" s="73" t="str">
        <f>VLOOKUP(A23,'Señales E1'!$A$3:$O$70,9,0)&amp;VLOOKUP(A23,'Señales E1'!$A$3:$O$70,10,0)</f>
        <v/>
      </c>
      <c r="G23" s="74" t="str">
        <f>VLOOKUP(A23,'Señales E1'!$A$3:$O$70,11,0)&amp;VLOOKUP(A23,'Señales E1'!$A$3:$O$70,12,0)&amp;VLOOKUP(A23,'Señales E1'!$A$3:$O$70,13,0)</f>
        <v/>
      </c>
      <c r="H23" s="75" t="str">
        <f t="array" ref="H23">INDEX('Multiplexores E1'!$D$9:$D$12,BIN2DEC(E23)+1)</f>
        <v>A0</v>
      </c>
      <c r="I23" s="15" t="str">
        <f t="array" ref="I23">INDEX('Multiplexores E1'!$D$22:$D$25,BIN2DEC(F23)+1)</f>
        <v>B0</v>
      </c>
      <c r="J23" s="16" t="str">
        <f t="array" ref="J23">INDEX(ALU!$B$5:$B$12,BIN2DEC(G23)+1)</f>
        <v>A + B</v>
      </c>
    </row>
    <row r="24" spans="1:10" x14ac:dyDescent="0.2">
      <c r="A24" s="11">
        <v>22</v>
      </c>
      <c r="B24" s="130"/>
      <c r="C24" s="17" t="s">
        <v>26</v>
      </c>
      <c r="D24" s="82">
        <f>VLOOKUP(A24,'Opcodes E1'!$A$3:$D$70,4,0)</f>
        <v>0</v>
      </c>
      <c r="E24" s="77" t="str">
        <f>VLOOKUP(A24,'Señales E1'!$A$3:$O$70,7,0)&amp;VLOOKUP(A24,'Señales E1'!$A$3:$O$70,8,0)</f>
        <v/>
      </c>
      <c r="F24" s="78" t="str">
        <f>VLOOKUP(A24,'Señales E1'!$A$3:$O$70,9,0)&amp;VLOOKUP(A24,'Señales E1'!$A$3:$O$70,10,0)</f>
        <v/>
      </c>
      <c r="G24" s="79" t="str">
        <f>VLOOKUP(A24,'Señales E1'!$A$3:$O$70,11,0)&amp;VLOOKUP(A24,'Señales E1'!$A$3:$O$70,12,0)&amp;VLOOKUP(A24,'Señales E1'!$A$3:$O$70,13,0)</f>
        <v/>
      </c>
      <c r="H24" s="80" t="str">
        <f t="array" ref="H24">INDEX('Multiplexores E1'!$D$9:$D$12,BIN2DEC(E24)+1)</f>
        <v>A0</v>
      </c>
      <c r="I24" s="28" t="str">
        <f t="array" ref="I24">INDEX('Multiplexores E1'!$D$22:$D$25,BIN2DEC(F24)+1)</f>
        <v>B0</v>
      </c>
      <c r="J24" s="29" t="str">
        <f t="array" ref="J24">INDEX(ALU!$B$5:$B$12,BIN2DEC(G24)+1)</f>
        <v>A + B</v>
      </c>
    </row>
    <row r="25" spans="1:10" x14ac:dyDescent="0.2">
      <c r="A25" s="11">
        <v>23</v>
      </c>
      <c r="B25" s="128" t="s">
        <v>28</v>
      </c>
      <c r="C25" s="30" t="s">
        <v>16</v>
      </c>
      <c r="D25" s="81">
        <f>VLOOKUP(A25,'Opcodes E1'!$A$3:$D$70,4,0)</f>
        <v>0</v>
      </c>
      <c r="E25" s="67" t="str">
        <f>VLOOKUP(A25,'Señales E1'!$A$3:$O$70,7,0)&amp;VLOOKUP(A25,'Señales E1'!$A$3:$O$70,8,0)</f>
        <v/>
      </c>
      <c r="F25" s="68" t="str">
        <f>VLOOKUP(A25,'Señales E1'!$A$3:$O$70,9,0)&amp;VLOOKUP(A25,'Señales E1'!$A$3:$O$70,10,0)</f>
        <v/>
      </c>
      <c r="G25" s="69" t="str">
        <f>VLOOKUP(A25,'Señales E1'!$A$3:$O$70,11,0)&amp;VLOOKUP(A25,'Señales E1'!$A$3:$O$70,12,0)&amp;VLOOKUP(A25,'Señales E1'!$A$3:$O$70,13,0)</f>
        <v/>
      </c>
      <c r="H25" s="70" t="str">
        <f t="array" ref="H25">INDEX('Multiplexores E1'!$D$9:$D$12,BIN2DEC(E25)+1)</f>
        <v>A0</v>
      </c>
      <c r="I25" s="8" t="str">
        <f t="array" ref="I25">INDEX('Multiplexores E1'!$D$22:$D$25,BIN2DEC(F25)+1)</f>
        <v>B0</v>
      </c>
      <c r="J25" s="9" t="str">
        <f t="array" ref="J25">INDEX(ALU!$B$5:$B$12,BIN2DEC(G25)+1)</f>
        <v>A + B</v>
      </c>
    </row>
    <row r="26" spans="1:10" x14ac:dyDescent="0.2">
      <c r="A26" s="11">
        <v>24</v>
      </c>
      <c r="B26" s="129"/>
      <c r="C26" s="12" t="s">
        <v>18</v>
      </c>
      <c r="D26" s="66">
        <f>VLOOKUP(A26,'Opcodes E1'!$A$3:$D$70,4,0)</f>
        <v>0</v>
      </c>
      <c r="E26" s="72" t="str">
        <f>VLOOKUP(A26,'Señales E1'!$A$3:$O$70,7,0)&amp;VLOOKUP(A26,'Señales E1'!$A$3:$O$70,8,0)</f>
        <v/>
      </c>
      <c r="F26" s="73" t="str">
        <f>VLOOKUP(A26,'Señales E1'!$A$3:$O$70,9,0)&amp;VLOOKUP(A26,'Señales E1'!$A$3:$O$70,10,0)</f>
        <v/>
      </c>
      <c r="G26" s="74" t="str">
        <f>VLOOKUP(A26,'Señales E1'!$A$3:$O$70,11,0)&amp;VLOOKUP(A26,'Señales E1'!$A$3:$O$70,12,0)&amp;VLOOKUP(A26,'Señales E1'!$A$3:$O$70,13,0)</f>
        <v/>
      </c>
      <c r="H26" s="75" t="str">
        <f t="array" ref="H26">INDEX('Multiplexores E1'!$D$9:$D$12,BIN2DEC(E26)+1)</f>
        <v>A0</v>
      </c>
      <c r="I26" s="15" t="str">
        <f t="array" ref="I26">INDEX('Multiplexores E1'!$D$22:$D$25,BIN2DEC(F26)+1)</f>
        <v>B0</v>
      </c>
      <c r="J26" s="16" t="str">
        <f t="array" ref="J26">INDEX(ALU!$B$5:$B$12,BIN2DEC(G26)+1)</f>
        <v>A + B</v>
      </c>
    </row>
    <row r="27" spans="1:10" x14ac:dyDescent="0.2">
      <c r="A27" s="11">
        <v>25</v>
      </c>
      <c r="B27" s="129"/>
      <c r="C27" s="12" t="s">
        <v>19</v>
      </c>
      <c r="D27" s="66">
        <f>VLOOKUP(A27,'Opcodes E1'!$A$3:$D$70,4,0)</f>
        <v>0</v>
      </c>
      <c r="E27" s="72" t="str">
        <f>VLOOKUP(A27,'Señales E1'!$A$3:$O$70,7,0)&amp;VLOOKUP(A27,'Señales E1'!$A$3:$O$70,8,0)</f>
        <v/>
      </c>
      <c r="F27" s="73" t="str">
        <f>VLOOKUP(A27,'Señales E1'!$A$3:$O$70,9,0)&amp;VLOOKUP(A27,'Señales E1'!$A$3:$O$70,10,0)</f>
        <v/>
      </c>
      <c r="G27" s="74" t="str">
        <f>VLOOKUP(A27,'Señales E1'!$A$3:$O$70,11,0)&amp;VLOOKUP(A27,'Señales E1'!$A$3:$O$70,12,0)&amp;VLOOKUP(A27,'Señales E1'!$A$3:$O$70,13,0)</f>
        <v/>
      </c>
      <c r="H27" s="75" t="str">
        <f t="array" ref="H27">INDEX('Multiplexores E1'!$D$9:$D$12,BIN2DEC(E27)+1)</f>
        <v>A0</v>
      </c>
      <c r="I27" s="15" t="str">
        <f t="array" ref="I27">INDEX('Multiplexores E1'!$D$22:$D$25,BIN2DEC(F27)+1)</f>
        <v>B0</v>
      </c>
      <c r="J27" s="16" t="str">
        <f t="array" ref="J27">INDEX(ALU!$B$5:$B$12,BIN2DEC(G27)+1)</f>
        <v>A + B</v>
      </c>
    </row>
    <row r="28" spans="1:10" x14ac:dyDescent="0.2">
      <c r="A28" s="11">
        <v>26</v>
      </c>
      <c r="B28" s="129"/>
      <c r="C28" s="12" t="s">
        <v>20</v>
      </c>
      <c r="D28" s="66">
        <f>VLOOKUP(A28,'Opcodes E1'!$A$3:$D$70,4,0)</f>
        <v>0</v>
      </c>
      <c r="E28" s="72" t="str">
        <f>VLOOKUP(A28,'Señales E1'!$A$3:$O$70,7,0)&amp;VLOOKUP(A28,'Señales E1'!$A$3:$O$70,8,0)</f>
        <v/>
      </c>
      <c r="F28" s="73" t="str">
        <f>VLOOKUP(A28,'Señales E1'!$A$3:$O$70,9,0)&amp;VLOOKUP(A28,'Señales E1'!$A$3:$O$70,10,0)</f>
        <v/>
      </c>
      <c r="G28" s="74" t="str">
        <f>VLOOKUP(A28,'Señales E1'!$A$3:$O$70,11,0)&amp;VLOOKUP(A28,'Señales E1'!$A$3:$O$70,12,0)&amp;VLOOKUP(A28,'Señales E1'!$A$3:$O$70,13,0)</f>
        <v/>
      </c>
      <c r="H28" s="75" t="str">
        <f t="array" ref="H28">INDEX('Multiplexores E1'!$D$9:$D$12,BIN2DEC(E28)+1)</f>
        <v>A0</v>
      </c>
      <c r="I28" s="15" t="str">
        <f t="array" ref="I28">INDEX('Multiplexores E1'!$D$22:$D$25,BIN2DEC(F28)+1)</f>
        <v>B0</v>
      </c>
      <c r="J28" s="16" t="str">
        <f t="array" ref="J28">INDEX(ALU!$B$5:$B$12,BIN2DEC(G28)+1)</f>
        <v>A + B</v>
      </c>
    </row>
    <row r="29" spans="1:10" x14ac:dyDescent="0.2">
      <c r="A29" s="11">
        <v>27</v>
      </c>
      <c r="B29" s="129"/>
      <c r="C29" s="12" t="s">
        <v>21</v>
      </c>
      <c r="D29" s="66">
        <f>VLOOKUP(A29,'Opcodes E1'!$A$3:$D$70,4,0)</f>
        <v>0</v>
      </c>
      <c r="E29" s="72" t="str">
        <f>VLOOKUP(A29,'Señales E1'!$A$3:$O$70,7,0)&amp;VLOOKUP(A29,'Señales E1'!$A$3:$O$70,8,0)</f>
        <v/>
      </c>
      <c r="F29" s="73" t="str">
        <f>VLOOKUP(A29,'Señales E1'!$A$3:$O$70,9,0)&amp;VLOOKUP(A29,'Señales E1'!$A$3:$O$70,10,0)</f>
        <v/>
      </c>
      <c r="G29" s="74" t="str">
        <f>VLOOKUP(A29,'Señales E1'!$A$3:$O$70,11,0)&amp;VLOOKUP(A29,'Señales E1'!$A$3:$O$70,12,0)&amp;VLOOKUP(A29,'Señales E1'!$A$3:$O$70,13,0)</f>
        <v/>
      </c>
      <c r="H29" s="75" t="str">
        <f t="array" ref="H29">INDEX('Multiplexores E1'!$D$9:$D$12,BIN2DEC(E29)+1)</f>
        <v>A0</v>
      </c>
      <c r="I29" s="15" t="str">
        <f t="array" ref="I29">INDEX('Multiplexores E1'!$D$22:$D$25,BIN2DEC(F29)+1)</f>
        <v>B0</v>
      </c>
      <c r="J29" s="16" t="str">
        <f t="array" ref="J29">INDEX(ALU!$B$5:$B$12,BIN2DEC(G29)+1)</f>
        <v>A + B</v>
      </c>
    </row>
    <row r="30" spans="1:10" x14ac:dyDescent="0.2">
      <c r="A30" s="11">
        <v>28</v>
      </c>
      <c r="B30" s="129"/>
      <c r="C30" s="12" t="s">
        <v>22</v>
      </c>
      <c r="D30" s="66">
        <f>VLOOKUP(A30,'Opcodes E1'!$A$3:$D$70,4,0)</f>
        <v>0</v>
      </c>
      <c r="E30" s="72" t="str">
        <f>VLOOKUP(A30,'Señales E1'!$A$3:$O$70,7,0)&amp;VLOOKUP(A30,'Señales E1'!$A$3:$O$70,8,0)</f>
        <v/>
      </c>
      <c r="F30" s="73" t="str">
        <f>VLOOKUP(A30,'Señales E1'!$A$3:$O$70,9,0)&amp;VLOOKUP(A30,'Señales E1'!$A$3:$O$70,10,0)</f>
        <v/>
      </c>
      <c r="G30" s="74" t="str">
        <f>VLOOKUP(A30,'Señales E1'!$A$3:$O$70,11,0)&amp;VLOOKUP(A30,'Señales E1'!$A$3:$O$70,12,0)&amp;VLOOKUP(A30,'Señales E1'!$A$3:$O$70,13,0)</f>
        <v/>
      </c>
      <c r="H30" s="75" t="str">
        <f t="array" ref="H30">INDEX('Multiplexores E1'!$D$9:$D$12,BIN2DEC(E30)+1)</f>
        <v>A0</v>
      </c>
      <c r="I30" s="15" t="str">
        <f t="array" ref="I30">INDEX('Multiplexores E1'!$D$22:$D$25,BIN2DEC(F30)+1)</f>
        <v>B0</v>
      </c>
      <c r="J30" s="16" t="str">
        <f t="array" ref="J30">INDEX(ALU!$B$5:$B$12,BIN2DEC(G30)+1)</f>
        <v>A + B</v>
      </c>
    </row>
    <row r="31" spans="1:10" x14ac:dyDescent="0.2">
      <c r="A31" s="11">
        <v>29</v>
      </c>
      <c r="B31" s="130"/>
      <c r="C31" s="31" t="s">
        <v>26</v>
      </c>
      <c r="D31" s="82">
        <f>VLOOKUP(A31,'Opcodes E1'!$A$3:$D$70,4,0)</f>
        <v>0</v>
      </c>
      <c r="E31" s="83" t="str">
        <f>VLOOKUP(A31,'Señales E1'!$A$3:$O$70,7,0)&amp;VLOOKUP(A31,'Señales E1'!$A$3:$O$70,8,0)</f>
        <v/>
      </c>
      <c r="F31" s="84" t="str">
        <f>VLOOKUP(A31,'Señales E1'!$A$3:$O$70,9,0)&amp;VLOOKUP(A31,'Señales E1'!$A$3:$O$70,10,0)</f>
        <v/>
      </c>
      <c r="G31" s="85" t="str">
        <f>VLOOKUP(A31,'Señales E1'!$A$3:$O$70,11,0)&amp;VLOOKUP(A31,'Señales E1'!$A$3:$O$70,12,0)&amp;VLOOKUP(A31,'Señales E1'!$A$3:$O$70,13,0)</f>
        <v/>
      </c>
      <c r="H31" s="86" t="str">
        <f t="array" ref="H31">INDEX('Multiplexores E1'!$D$9:$D$12,BIN2DEC(E31)+1)</f>
        <v>A0</v>
      </c>
      <c r="I31" s="20" t="str">
        <f t="array" ref="I31">INDEX('Multiplexores E1'!$D$22:$D$25,BIN2DEC(F31)+1)</f>
        <v>B0</v>
      </c>
      <c r="J31" s="21" t="str">
        <f t="array" ref="J31">INDEX(ALU!$B$5:$B$12,BIN2DEC(G31)+1)</f>
        <v>A + B</v>
      </c>
    </row>
    <row r="32" spans="1:10" x14ac:dyDescent="0.2">
      <c r="A32" s="11">
        <v>30</v>
      </c>
      <c r="B32" s="128" t="s">
        <v>29</v>
      </c>
      <c r="C32" s="5" t="s">
        <v>16</v>
      </c>
      <c r="D32" s="81">
        <f>VLOOKUP(A32,'Opcodes E1'!$A$3:$D$70,4,0)</f>
        <v>0</v>
      </c>
      <c r="E32" s="87" t="str">
        <f>VLOOKUP(A32,'Señales E1'!$A$3:$O$70,7,0)&amp;VLOOKUP(A32,'Señales E1'!$A$3:$O$70,8,0)</f>
        <v/>
      </c>
      <c r="F32" s="88" t="str">
        <f>VLOOKUP(A32,'Señales E1'!$A$3:$O$70,9,0)&amp;VLOOKUP(A32,'Señales E1'!$A$3:$O$70,10,0)</f>
        <v/>
      </c>
      <c r="G32" s="89" t="str">
        <f>VLOOKUP(A32,'Señales E1'!$A$3:$O$70,11,0)&amp;VLOOKUP(A32,'Señales E1'!$A$3:$O$70,12,0)&amp;VLOOKUP(A32,'Señales E1'!$A$3:$O$70,13,0)</f>
        <v/>
      </c>
      <c r="H32" s="90" t="str">
        <f t="array" ref="H32">INDEX('Multiplexores E1'!$D$9:$D$12,BIN2DEC(E32)+1)</f>
        <v>A0</v>
      </c>
      <c r="I32" s="25" t="str">
        <f t="array" ref="I32">INDEX('Multiplexores E1'!$D$22:$D$25,BIN2DEC(F32)+1)</f>
        <v>B0</v>
      </c>
      <c r="J32" s="26" t="str">
        <f t="array" ref="J32">INDEX(ALU!$B$5:$B$12,BIN2DEC(G32)+1)</f>
        <v>A + B</v>
      </c>
    </row>
    <row r="33" spans="1:10" x14ac:dyDescent="0.2">
      <c r="A33" s="11">
        <v>31</v>
      </c>
      <c r="B33" s="129"/>
      <c r="C33" s="12" t="s">
        <v>18</v>
      </c>
      <c r="D33" s="66">
        <f>VLOOKUP(A33,'Opcodes E1'!$A$3:$D$70,4,0)</f>
        <v>0</v>
      </c>
      <c r="E33" s="72" t="str">
        <f>VLOOKUP(A33,'Señales E1'!$A$3:$O$70,7,0)&amp;VLOOKUP(A33,'Señales E1'!$A$3:$O$70,8,0)</f>
        <v/>
      </c>
      <c r="F33" s="73" t="str">
        <f>VLOOKUP(A33,'Señales E1'!$A$3:$O$70,9,0)&amp;VLOOKUP(A33,'Señales E1'!$A$3:$O$70,10,0)</f>
        <v/>
      </c>
      <c r="G33" s="74" t="str">
        <f>VLOOKUP(A33,'Señales E1'!$A$3:$O$70,11,0)&amp;VLOOKUP(A33,'Señales E1'!$A$3:$O$70,12,0)&amp;VLOOKUP(A33,'Señales E1'!$A$3:$O$70,13,0)</f>
        <v/>
      </c>
      <c r="H33" s="75" t="str">
        <f t="array" ref="H33">INDEX('Multiplexores E1'!$D$9:$D$12,BIN2DEC(E33)+1)</f>
        <v>A0</v>
      </c>
      <c r="I33" s="15" t="str">
        <f t="array" ref="I33">INDEX('Multiplexores E1'!$D$22:$D$25,BIN2DEC(F33)+1)</f>
        <v>B0</v>
      </c>
      <c r="J33" s="16" t="str">
        <f t="array" ref="J33">INDEX(ALU!$B$5:$B$12,BIN2DEC(G33)+1)</f>
        <v>A + B</v>
      </c>
    </row>
    <row r="34" spans="1:10" x14ac:dyDescent="0.2">
      <c r="A34" s="11">
        <v>32</v>
      </c>
      <c r="B34" s="129"/>
      <c r="C34" s="12" t="s">
        <v>19</v>
      </c>
      <c r="D34" s="66">
        <f>VLOOKUP(A34,'Opcodes E1'!$A$3:$D$70,4,0)</f>
        <v>0</v>
      </c>
      <c r="E34" s="72" t="str">
        <f>VLOOKUP(A34,'Señales E1'!$A$3:$O$70,7,0)&amp;VLOOKUP(A34,'Señales E1'!$A$3:$O$70,8,0)</f>
        <v/>
      </c>
      <c r="F34" s="73" t="str">
        <f>VLOOKUP(A34,'Señales E1'!$A$3:$O$70,9,0)&amp;VLOOKUP(A34,'Señales E1'!$A$3:$O$70,10,0)</f>
        <v/>
      </c>
      <c r="G34" s="74" t="str">
        <f>VLOOKUP(A34,'Señales E1'!$A$3:$O$70,11,0)&amp;VLOOKUP(A34,'Señales E1'!$A$3:$O$70,12,0)&amp;VLOOKUP(A34,'Señales E1'!$A$3:$O$70,13,0)</f>
        <v/>
      </c>
      <c r="H34" s="75" t="str">
        <f t="array" ref="H34">INDEX('Multiplexores E1'!$D$9:$D$12,BIN2DEC(E34)+1)</f>
        <v>A0</v>
      </c>
      <c r="I34" s="15" t="str">
        <f t="array" ref="I34">INDEX('Multiplexores E1'!$D$22:$D$25,BIN2DEC(F34)+1)</f>
        <v>B0</v>
      </c>
      <c r="J34" s="16" t="str">
        <f t="array" ref="J34">INDEX(ALU!$B$5:$B$12,BIN2DEC(G34)+1)</f>
        <v>A + B</v>
      </c>
    </row>
    <row r="35" spans="1:10" x14ac:dyDescent="0.2">
      <c r="A35" s="11">
        <v>33</v>
      </c>
      <c r="B35" s="129"/>
      <c r="C35" s="12" t="s">
        <v>20</v>
      </c>
      <c r="D35" s="66">
        <f>VLOOKUP(A35,'Opcodes E1'!$A$3:$D$70,4,0)</f>
        <v>0</v>
      </c>
      <c r="E35" s="72" t="str">
        <f>VLOOKUP(A35,'Señales E1'!$A$3:$O$70,7,0)&amp;VLOOKUP(A35,'Señales E1'!$A$3:$O$70,8,0)</f>
        <v/>
      </c>
      <c r="F35" s="73" t="str">
        <f>VLOOKUP(A35,'Señales E1'!$A$3:$O$70,9,0)&amp;VLOOKUP(A35,'Señales E1'!$A$3:$O$70,10,0)</f>
        <v/>
      </c>
      <c r="G35" s="74" t="str">
        <f>VLOOKUP(A35,'Señales E1'!$A$3:$O$70,11,0)&amp;VLOOKUP(A35,'Señales E1'!$A$3:$O$70,12,0)&amp;VLOOKUP(A35,'Señales E1'!$A$3:$O$70,13,0)</f>
        <v/>
      </c>
      <c r="H35" s="75" t="str">
        <f t="array" ref="H35">INDEX('Multiplexores E1'!$D$9:$D$12,BIN2DEC(E35)+1)</f>
        <v>A0</v>
      </c>
      <c r="I35" s="15" t="str">
        <f t="array" ref="I35">INDEX('Multiplexores E1'!$D$22:$D$25,BIN2DEC(F35)+1)</f>
        <v>B0</v>
      </c>
      <c r="J35" s="16" t="str">
        <f t="array" ref="J35">INDEX(ALU!$B$5:$B$12,BIN2DEC(G35)+1)</f>
        <v>A + B</v>
      </c>
    </row>
    <row r="36" spans="1:10" x14ac:dyDescent="0.2">
      <c r="A36" s="11">
        <v>34</v>
      </c>
      <c r="B36" s="129"/>
      <c r="C36" s="12" t="s">
        <v>21</v>
      </c>
      <c r="D36" s="66">
        <f>VLOOKUP(A36,'Opcodes E1'!$A$3:$D$70,4,0)</f>
        <v>0</v>
      </c>
      <c r="E36" s="72" t="str">
        <f>VLOOKUP(A36,'Señales E1'!$A$3:$O$70,7,0)&amp;VLOOKUP(A36,'Señales E1'!$A$3:$O$70,8,0)</f>
        <v/>
      </c>
      <c r="F36" s="73" t="str">
        <f>VLOOKUP(A36,'Señales E1'!$A$3:$O$70,9,0)&amp;VLOOKUP(A36,'Señales E1'!$A$3:$O$70,10,0)</f>
        <v/>
      </c>
      <c r="G36" s="74" t="str">
        <f>VLOOKUP(A36,'Señales E1'!$A$3:$O$70,11,0)&amp;VLOOKUP(A36,'Señales E1'!$A$3:$O$70,12,0)&amp;VLOOKUP(A36,'Señales E1'!$A$3:$O$70,13,0)</f>
        <v/>
      </c>
      <c r="H36" s="75" t="str">
        <f t="array" ref="H36">INDEX('Multiplexores E1'!$D$9:$D$12,BIN2DEC(E36)+1)</f>
        <v>A0</v>
      </c>
      <c r="I36" s="15" t="str">
        <f t="array" ref="I36">INDEX('Multiplexores E1'!$D$22:$D$25,BIN2DEC(F36)+1)</f>
        <v>B0</v>
      </c>
      <c r="J36" s="16" t="str">
        <f t="array" ref="J36">INDEX(ALU!$B$5:$B$12,BIN2DEC(G36)+1)</f>
        <v>A + B</v>
      </c>
    </row>
    <row r="37" spans="1:10" x14ac:dyDescent="0.2">
      <c r="A37" s="11">
        <v>35</v>
      </c>
      <c r="B37" s="129"/>
      <c r="C37" s="12" t="s">
        <v>22</v>
      </c>
      <c r="D37" s="66">
        <f>VLOOKUP(A37,'Opcodes E1'!$A$3:$D$70,4,0)</f>
        <v>0</v>
      </c>
      <c r="E37" s="72" t="str">
        <f>VLOOKUP(A37,'Señales E1'!$A$3:$O$70,7,0)&amp;VLOOKUP(A37,'Señales E1'!$A$3:$O$70,8,0)</f>
        <v/>
      </c>
      <c r="F37" s="73" t="str">
        <f>VLOOKUP(A37,'Señales E1'!$A$3:$O$70,9,0)&amp;VLOOKUP(A37,'Señales E1'!$A$3:$O$70,10,0)</f>
        <v/>
      </c>
      <c r="G37" s="74" t="str">
        <f>VLOOKUP(A37,'Señales E1'!$A$3:$O$70,11,0)&amp;VLOOKUP(A37,'Señales E1'!$A$3:$O$70,12,0)&amp;VLOOKUP(A37,'Señales E1'!$A$3:$O$70,13,0)</f>
        <v/>
      </c>
      <c r="H37" s="75" t="str">
        <f t="array" ref="H37">INDEX('Multiplexores E1'!$D$9:$D$12,BIN2DEC(E37)+1)</f>
        <v>A0</v>
      </c>
      <c r="I37" s="15" t="str">
        <f t="array" ref="I37">INDEX('Multiplexores E1'!$D$22:$D$25,BIN2DEC(F37)+1)</f>
        <v>B0</v>
      </c>
      <c r="J37" s="16" t="str">
        <f t="array" ref="J37">INDEX(ALU!$B$5:$B$12,BIN2DEC(G37)+1)</f>
        <v>A + B</v>
      </c>
    </row>
    <row r="38" spans="1:10" x14ac:dyDescent="0.2">
      <c r="A38" s="11">
        <v>36</v>
      </c>
      <c r="B38" s="130"/>
      <c r="C38" s="17" t="s">
        <v>26</v>
      </c>
      <c r="D38" s="82">
        <f>VLOOKUP(A38,'Opcodes E1'!$A$3:$D$70,4,0)</f>
        <v>0</v>
      </c>
      <c r="E38" s="77" t="str">
        <f>VLOOKUP(A38,'Señales E1'!$A$3:$O$70,7,0)&amp;VLOOKUP(A38,'Señales E1'!$A$3:$O$70,8,0)</f>
        <v/>
      </c>
      <c r="F38" s="78" t="str">
        <f>VLOOKUP(A38,'Señales E1'!$A$3:$O$70,9,0)&amp;VLOOKUP(A38,'Señales E1'!$A$3:$O$70,10,0)</f>
        <v/>
      </c>
      <c r="G38" s="79" t="str">
        <f>VLOOKUP(A38,'Señales E1'!$A$3:$O$70,11,0)&amp;VLOOKUP(A38,'Señales E1'!$A$3:$O$70,12,0)&amp;VLOOKUP(A38,'Señales E1'!$A$3:$O$70,13,0)</f>
        <v/>
      </c>
      <c r="H38" s="80" t="str">
        <f t="array" ref="H38">INDEX('Multiplexores E1'!$D$9:$D$12,BIN2DEC(E38)+1)</f>
        <v>A0</v>
      </c>
      <c r="I38" s="28" t="str">
        <f t="array" ref="I38">INDEX('Multiplexores E1'!$D$22:$D$25,BIN2DEC(F38)+1)</f>
        <v>B0</v>
      </c>
      <c r="J38" s="29" t="str">
        <f t="array" ref="J38">INDEX(ALU!$B$5:$B$12,BIN2DEC(G38)+1)</f>
        <v>A + B</v>
      </c>
    </row>
    <row r="39" spans="1:10" x14ac:dyDescent="0.2">
      <c r="A39" s="11">
        <v>37</v>
      </c>
      <c r="B39" s="128" t="s">
        <v>30</v>
      </c>
      <c r="C39" s="30" t="s">
        <v>16</v>
      </c>
      <c r="D39" s="81">
        <f>VLOOKUP(A39,'Opcodes E1'!$A$3:$D$70,4,0)</f>
        <v>0</v>
      </c>
      <c r="E39" s="67" t="str">
        <f>VLOOKUP(A39,'Señales E1'!$A$3:$O$70,7,0)&amp;VLOOKUP(A39,'Señales E1'!$A$3:$O$70,8,0)</f>
        <v/>
      </c>
      <c r="F39" s="68" t="str">
        <f>VLOOKUP(A39,'Señales E1'!$A$3:$O$70,9,0)&amp;VLOOKUP(A39,'Señales E1'!$A$3:$O$70,10,0)</f>
        <v/>
      </c>
      <c r="G39" s="69" t="str">
        <f>VLOOKUP(A39,'Señales E1'!$A$3:$O$70,11,0)&amp;VLOOKUP(A39,'Señales E1'!$A$3:$O$70,12,0)&amp;VLOOKUP(A39,'Señales E1'!$A$3:$O$70,13,0)</f>
        <v/>
      </c>
      <c r="H39" s="70" t="str">
        <f t="array" ref="H39">INDEX('Multiplexores E1'!$D$9:$D$12,BIN2DEC(E39)+1)</f>
        <v>A0</v>
      </c>
      <c r="I39" s="8" t="str">
        <f t="array" ref="I39">INDEX('Multiplexores E1'!$D$22:$D$25,BIN2DEC(F39)+1)</f>
        <v>B0</v>
      </c>
      <c r="J39" s="9" t="str">
        <f t="array" ref="J39">INDEX(ALU!$B$5:$B$12,BIN2DEC(G39)+1)</f>
        <v>A + B</v>
      </c>
    </row>
    <row r="40" spans="1:10" x14ac:dyDescent="0.2">
      <c r="A40" s="11">
        <v>38</v>
      </c>
      <c r="B40" s="129"/>
      <c r="C40" s="12" t="s">
        <v>18</v>
      </c>
      <c r="D40" s="66">
        <f>VLOOKUP(A40,'Opcodes E1'!$A$3:$D$70,4,0)</f>
        <v>0</v>
      </c>
      <c r="E40" s="72" t="str">
        <f>VLOOKUP(A40,'Señales E1'!$A$3:$O$70,7,0)&amp;VLOOKUP(A40,'Señales E1'!$A$3:$O$70,8,0)</f>
        <v/>
      </c>
      <c r="F40" s="73" t="str">
        <f>VLOOKUP(A40,'Señales E1'!$A$3:$O$70,9,0)&amp;VLOOKUP(A40,'Señales E1'!$A$3:$O$70,10,0)</f>
        <v/>
      </c>
      <c r="G40" s="74" t="str">
        <f>VLOOKUP(A40,'Señales E1'!$A$3:$O$70,11,0)&amp;VLOOKUP(A40,'Señales E1'!$A$3:$O$70,12,0)&amp;VLOOKUP(A40,'Señales E1'!$A$3:$O$70,13,0)</f>
        <v/>
      </c>
      <c r="H40" s="75" t="str">
        <f t="array" ref="H40">INDEX('Multiplexores E1'!$D$9:$D$12,BIN2DEC(E40)+1)</f>
        <v>A0</v>
      </c>
      <c r="I40" s="15" t="str">
        <f t="array" ref="I40">INDEX('Multiplexores E1'!$D$22:$D$25,BIN2DEC(F40)+1)</f>
        <v>B0</v>
      </c>
      <c r="J40" s="16" t="str">
        <f t="array" ref="J40">INDEX(ALU!$B$5:$B$12,BIN2DEC(G40)+1)</f>
        <v>A + B</v>
      </c>
    </row>
    <row r="41" spans="1:10" x14ac:dyDescent="0.2">
      <c r="A41" s="11">
        <v>39</v>
      </c>
      <c r="B41" s="129"/>
      <c r="C41" s="12" t="s">
        <v>19</v>
      </c>
      <c r="D41" s="66">
        <f>VLOOKUP(A41,'Opcodes E1'!$A$3:$D$70,4,0)</f>
        <v>0</v>
      </c>
      <c r="E41" s="72" t="str">
        <f>VLOOKUP(A41,'Señales E1'!$A$3:$O$70,7,0)&amp;VLOOKUP(A41,'Señales E1'!$A$3:$O$70,8,0)</f>
        <v/>
      </c>
      <c r="F41" s="73" t="str">
        <f>VLOOKUP(A41,'Señales E1'!$A$3:$O$70,9,0)&amp;VLOOKUP(A41,'Señales E1'!$A$3:$O$70,10,0)</f>
        <v/>
      </c>
      <c r="G41" s="74" t="str">
        <f>VLOOKUP(A41,'Señales E1'!$A$3:$O$70,11,0)&amp;VLOOKUP(A41,'Señales E1'!$A$3:$O$70,12,0)&amp;VLOOKUP(A41,'Señales E1'!$A$3:$O$70,13,0)</f>
        <v/>
      </c>
      <c r="H41" s="75" t="str">
        <f t="array" ref="H41">INDEX('Multiplexores E1'!$D$9:$D$12,BIN2DEC(E41)+1)</f>
        <v>A0</v>
      </c>
      <c r="I41" s="15" t="str">
        <f t="array" ref="I41">INDEX('Multiplexores E1'!$D$22:$D$25,BIN2DEC(F41)+1)</f>
        <v>B0</v>
      </c>
      <c r="J41" s="16" t="str">
        <f t="array" ref="J41">INDEX(ALU!$B$5:$B$12,BIN2DEC(G41)+1)</f>
        <v>A + B</v>
      </c>
    </row>
    <row r="42" spans="1:10" x14ac:dyDescent="0.2">
      <c r="A42" s="11">
        <v>40</v>
      </c>
      <c r="B42" s="129"/>
      <c r="C42" s="12" t="s">
        <v>20</v>
      </c>
      <c r="D42" s="66">
        <f>VLOOKUP(A42,'Opcodes E1'!$A$3:$D$70,4,0)</f>
        <v>0</v>
      </c>
      <c r="E42" s="72" t="str">
        <f>VLOOKUP(A42,'Señales E1'!$A$3:$O$70,7,0)&amp;VLOOKUP(A42,'Señales E1'!$A$3:$O$70,8,0)</f>
        <v/>
      </c>
      <c r="F42" s="73" t="str">
        <f>VLOOKUP(A42,'Señales E1'!$A$3:$O$70,9,0)&amp;VLOOKUP(A42,'Señales E1'!$A$3:$O$70,10,0)</f>
        <v/>
      </c>
      <c r="G42" s="74" t="str">
        <f>VLOOKUP(A42,'Señales E1'!$A$3:$O$70,11,0)&amp;VLOOKUP(A42,'Señales E1'!$A$3:$O$70,12,0)&amp;VLOOKUP(A42,'Señales E1'!$A$3:$O$70,13,0)</f>
        <v/>
      </c>
      <c r="H42" s="75" t="str">
        <f t="array" ref="H42">INDEX('Multiplexores E1'!$D$9:$D$12,BIN2DEC(E42)+1)</f>
        <v>A0</v>
      </c>
      <c r="I42" s="15" t="str">
        <f t="array" ref="I42">INDEX('Multiplexores E1'!$D$22:$D$25,BIN2DEC(F42)+1)</f>
        <v>B0</v>
      </c>
      <c r="J42" s="16" t="str">
        <f t="array" ref="J42">INDEX(ALU!$B$5:$B$12,BIN2DEC(G42)+1)</f>
        <v>A + B</v>
      </c>
    </row>
    <row r="43" spans="1:10" x14ac:dyDescent="0.2">
      <c r="A43" s="11">
        <v>41</v>
      </c>
      <c r="B43" s="129"/>
      <c r="C43" s="12" t="s">
        <v>21</v>
      </c>
      <c r="D43" s="66">
        <f>VLOOKUP(A43,'Opcodes E1'!$A$3:$D$70,4,0)</f>
        <v>0</v>
      </c>
      <c r="E43" s="72" t="str">
        <f>VLOOKUP(A43,'Señales E1'!$A$3:$O$70,7,0)&amp;VLOOKUP(A43,'Señales E1'!$A$3:$O$70,8,0)</f>
        <v/>
      </c>
      <c r="F43" s="73" t="str">
        <f>VLOOKUP(A43,'Señales E1'!$A$3:$O$70,9,0)&amp;VLOOKUP(A43,'Señales E1'!$A$3:$O$70,10,0)</f>
        <v/>
      </c>
      <c r="G43" s="74" t="str">
        <f>VLOOKUP(A43,'Señales E1'!$A$3:$O$70,11,0)&amp;VLOOKUP(A43,'Señales E1'!$A$3:$O$70,12,0)&amp;VLOOKUP(A43,'Señales E1'!$A$3:$O$70,13,0)</f>
        <v/>
      </c>
      <c r="H43" s="75" t="str">
        <f t="array" ref="H43">INDEX('Multiplexores E1'!$D$9:$D$12,BIN2DEC(E43)+1)</f>
        <v>A0</v>
      </c>
      <c r="I43" s="15" t="str">
        <f t="array" ref="I43">INDEX('Multiplexores E1'!$D$22:$D$25,BIN2DEC(F43)+1)</f>
        <v>B0</v>
      </c>
      <c r="J43" s="16" t="str">
        <f t="array" ref="J43">INDEX(ALU!$B$5:$B$12,BIN2DEC(G43)+1)</f>
        <v>A + B</v>
      </c>
    </row>
    <row r="44" spans="1:10" x14ac:dyDescent="0.2">
      <c r="A44" s="11">
        <v>42</v>
      </c>
      <c r="B44" s="129"/>
      <c r="C44" s="12" t="s">
        <v>22</v>
      </c>
      <c r="D44" s="66">
        <f>VLOOKUP(A44,'Opcodes E1'!$A$3:$D$70,4,0)</f>
        <v>0</v>
      </c>
      <c r="E44" s="72" t="str">
        <f>VLOOKUP(A44,'Señales E1'!$A$3:$O$70,7,0)&amp;VLOOKUP(A44,'Señales E1'!$A$3:$O$70,8,0)</f>
        <v/>
      </c>
      <c r="F44" s="73" t="str">
        <f>VLOOKUP(A44,'Señales E1'!$A$3:$O$70,9,0)&amp;VLOOKUP(A44,'Señales E1'!$A$3:$O$70,10,0)</f>
        <v/>
      </c>
      <c r="G44" s="74" t="str">
        <f>VLOOKUP(A44,'Señales E1'!$A$3:$O$70,11,0)&amp;VLOOKUP(A44,'Señales E1'!$A$3:$O$70,12,0)&amp;VLOOKUP(A44,'Señales E1'!$A$3:$O$70,13,0)</f>
        <v/>
      </c>
      <c r="H44" s="75" t="str">
        <f t="array" ref="H44">INDEX('Multiplexores E1'!$D$9:$D$12,BIN2DEC(E44)+1)</f>
        <v>A0</v>
      </c>
      <c r="I44" s="15" t="str">
        <f t="array" ref="I44">INDEX('Multiplexores E1'!$D$22:$D$25,BIN2DEC(F44)+1)</f>
        <v>B0</v>
      </c>
      <c r="J44" s="16" t="str">
        <f t="array" ref="J44">INDEX(ALU!$B$5:$B$12,BIN2DEC(G44)+1)</f>
        <v>A + B</v>
      </c>
    </row>
    <row r="45" spans="1:10" x14ac:dyDescent="0.2">
      <c r="A45" s="11">
        <v>43</v>
      </c>
      <c r="B45" s="130"/>
      <c r="C45" s="31" t="s">
        <v>26</v>
      </c>
      <c r="D45" s="82">
        <f>VLOOKUP(A45,'Opcodes E1'!$A$3:$D$70,4,0)</f>
        <v>0</v>
      </c>
      <c r="E45" s="83" t="str">
        <f>VLOOKUP(A45,'Señales E1'!$A$3:$O$70,7,0)&amp;VLOOKUP(A45,'Señales E1'!$A$3:$O$70,8,0)</f>
        <v/>
      </c>
      <c r="F45" s="84" t="str">
        <f>VLOOKUP(A45,'Señales E1'!$A$3:$O$70,9,0)&amp;VLOOKUP(A45,'Señales E1'!$A$3:$O$70,10,0)</f>
        <v/>
      </c>
      <c r="G45" s="85" t="str">
        <f>VLOOKUP(A45,'Señales E1'!$A$3:$O$70,11,0)&amp;VLOOKUP(A45,'Señales E1'!$A$3:$O$70,12,0)&amp;VLOOKUP(A45,'Señales E1'!$A$3:$O$70,13,0)</f>
        <v/>
      </c>
      <c r="H45" s="86" t="str">
        <f t="array" ref="H45">INDEX('Multiplexores E1'!$D$9:$D$12,BIN2DEC(E45)+1)</f>
        <v>A0</v>
      </c>
      <c r="I45" s="20" t="str">
        <f t="array" ref="I45">INDEX('Multiplexores E1'!$D$22:$D$25,BIN2DEC(F45)+1)</f>
        <v>B0</v>
      </c>
      <c r="J45" s="21" t="str">
        <f t="array" ref="J45">INDEX(ALU!$B$5:$B$12,BIN2DEC(G45)+1)</f>
        <v>A + B</v>
      </c>
    </row>
    <row r="46" spans="1:10" x14ac:dyDescent="0.2">
      <c r="A46" s="11">
        <v>44</v>
      </c>
      <c r="B46" s="128" t="s">
        <v>31</v>
      </c>
      <c r="C46" s="5" t="s">
        <v>32</v>
      </c>
      <c r="D46" s="81">
        <f>VLOOKUP(A46,'Opcodes E1'!$A$3:$D$70,4,0)</f>
        <v>0</v>
      </c>
      <c r="E46" s="87" t="str">
        <f>VLOOKUP(A46,'Señales E1'!$A$3:$O$70,7,0)&amp;VLOOKUP(A46,'Señales E1'!$A$3:$O$70,8,0)</f>
        <v/>
      </c>
      <c r="F46" s="88" t="str">
        <f>VLOOKUP(A46,'Señales E1'!$A$3:$O$70,9,0)&amp;VLOOKUP(A46,'Señales E1'!$A$3:$O$70,10,0)</f>
        <v/>
      </c>
      <c r="G46" s="89" t="str">
        <f>VLOOKUP(A46,'Señales E1'!$A$3:$O$70,11,0)&amp;VLOOKUP(A46,'Señales E1'!$A$3:$O$70,12,0)&amp;VLOOKUP(A46,'Señales E1'!$A$3:$O$70,13,0)</f>
        <v/>
      </c>
      <c r="H46" s="90" t="str">
        <f t="array" ref="H46">INDEX('Multiplexores E1'!$D$9:$D$12,BIN2DEC(E46)+1)</f>
        <v>A0</v>
      </c>
      <c r="I46" s="25" t="str">
        <f t="array" ref="I46">INDEX('Multiplexores E1'!$D$22:$D$25,BIN2DEC(F46)+1)</f>
        <v>B0</v>
      </c>
      <c r="J46" s="26" t="str">
        <f t="array" ref="J46">INDEX(ALU!$B$5:$B$12,BIN2DEC(G46)+1)</f>
        <v>A + B</v>
      </c>
    </row>
    <row r="47" spans="1:10" x14ac:dyDescent="0.2">
      <c r="A47" s="11">
        <v>45</v>
      </c>
      <c r="B47" s="129"/>
      <c r="C47" s="12" t="s">
        <v>18</v>
      </c>
      <c r="D47" s="66">
        <f>VLOOKUP(A47,'Opcodes E1'!$A$3:$D$70,4,0)</f>
        <v>0</v>
      </c>
      <c r="E47" s="72" t="str">
        <f>VLOOKUP(A47,'Señales E1'!$A$3:$O$70,7,0)&amp;VLOOKUP(A47,'Señales E1'!$A$3:$O$70,8,0)</f>
        <v/>
      </c>
      <c r="F47" s="73" t="str">
        <f>VLOOKUP(A47,'Señales E1'!$A$3:$O$70,9,0)&amp;VLOOKUP(A47,'Señales E1'!$A$3:$O$70,10,0)</f>
        <v/>
      </c>
      <c r="G47" s="74" t="str">
        <f>VLOOKUP(A47,'Señales E1'!$A$3:$O$70,11,0)&amp;VLOOKUP(A47,'Señales E1'!$A$3:$O$70,12,0)&amp;VLOOKUP(A47,'Señales E1'!$A$3:$O$70,13,0)</f>
        <v/>
      </c>
      <c r="H47" s="75" t="str">
        <f t="array" ref="H47">INDEX('Multiplexores E1'!$D$9:$D$12,BIN2DEC(E47)+1)</f>
        <v>A0</v>
      </c>
      <c r="I47" s="15" t="str">
        <f t="array" ref="I47">INDEX('Multiplexores E1'!$D$22:$D$25,BIN2DEC(F47)+1)</f>
        <v>B0</v>
      </c>
      <c r="J47" s="16" t="str">
        <f t="array" ref="J47">INDEX(ALU!$B$5:$B$12,BIN2DEC(G47)+1)</f>
        <v>A + B</v>
      </c>
    </row>
    <row r="48" spans="1:10" x14ac:dyDescent="0.2">
      <c r="A48" s="11">
        <v>46</v>
      </c>
      <c r="B48" s="130"/>
      <c r="C48" s="17" t="s">
        <v>23</v>
      </c>
      <c r="D48" s="82">
        <f>VLOOKUP(A48,'Opcodes E1'!$A$3:$D$70,4,0)</f>
        <v>0</v>
      </c>
      <c r="E48" s="77" t="str">
        <f>VLOOKUP(A48,'Señales E1'!$A$3:$O$70,7,0)&amp;VLOOKUP(A48,'Señales E1'!$A$3:$O$70,8,0)</f>
        <v/>
      </c>
      <c r="F48" s="78" t="str">
        <f>VLOOKUP(A48,'Señales E1'!$A$3:$O$70,9,0)&amp;VLOOKUP(A48,'Señales E1'!$A$3:$O$70,10,0)</f>
        <v/>
      </c>
      <c r="G48" s="79" t="str">
        <f>VLOOKUP(A48,'Señales E1'!$A$3:$O$70,11,0)&amp;VLOOKUP(A48,'Señales E1'!$A$3:$O$70,12,0)&amp;VLOOKUP(A48,'Señales E1'!$A$3:$O$70,13,0)</f>
        <v/>
      </c>
      <c r="H48" s="80" t="str">
        <f t="array" ref="H48">INDEX('Multiplexores E1'!$D$9:$D$12,BIN2DEC(E48)+1)</f>
        <v>A0</v>
      </c>
      <c r="I48" s="28" t="str">
        <f t="array" ref="I48">INDEX('Multiplexores E1'!$D$22:$D$25,BIN2DEC(F48)+1)</f>
        <v>B0</v>
      </c>
      <c r="J48" s="29" t="str">
        <f t="array" ref="J48">INDEX(ALU!$B$5:$B$12,BIN2DEC(G48)+1)</f>
        <v>A + B</v>
      </c>
    </row>
    <row r="49" spans="1:10" x14ac:dyDescent="0.2">
      <c r="A49" s="11">
        <v>47</v>
      </c>
      <c r="B49" s="128" t="s">
        <v>33</v>
      </c>
      <c r="C49" s="30" t="s">
        <v>32</v>
      </c>
      <c r="D49" s="81">
        <f>VLOOKUP(A49,'Opcodes E1'!$A$3:$D$70,4,0)</f>
        <v>0</v>
      </c>
      <c r="E49" s="67" t="str">
        <f>VLOOKUP(A49,'Señales E1'!$A$3:$O$70,7,0)&amp;VLOOKUP(A49,'Señales E1'!$A$3:$O$70,8,0)</f>
        <v/>
      </c>
      <c r="F49" s="68" t="str">
        <f>VLOOKUP(A49,'Señales E1'!$A$3:$O$70,9,0)&amp;VLOOKUP(A49,'Señales E1'!$A$3:$O$70,10,0)</f>
        <v/>
      </c>
      <c r="G49" s="69" t="str">
        <f>VLOOKUP(A49,'Señales E1'!$A$3:$O$70,11,0)&amp;VLOOKUP(A49,'Señales E1'!$A$3:$O$70,12,0)&amp;VLOOKUP(A49,'Señales E1'!$A$3:$O$70,13,0)</f>
        <v/>
      </c>
      <c r="H49" s="70" t="str">
        <f t="array" ref="H49">INDEX('Multiplexores E1'!$D$9:$D$12,BIN2DEC(E49)+1)</f>
        <v>A0</v>
      </c>
      <c r="I49" s="8" t="str">
        <f t="array" ref="I49">INDEX('Multiplexores E1'!$D$22:$D$25,BIN2DEC(F49)+1)</f>
        <v>B0</v>
      </c>
      <c r="J49" s="9" t="str">
        <f t="array" ref="J49">INDEX(ALU!$B$5:$B$12,BIN2DEC(G49)+1)</f>
        <v>A + B</v>
      </c>
    </row>
    <row r="50" spans="1:10" x14ac:dyDescent="0.2">
      <c r="A50" s="11">
        <v>48</v>
      </c>
      <c r="B50" s="129"/>
      <c r="C50" s="12" t="s">
        <v>18</v>
      </c>
      <c r="D50" s="66">
        <f>VLOOKUP(A50,'Opcodes E1'!$A$3:$D$70,4,0)</f>
        <v>0</v>
      </c>
      <c r="E50" s="72" t="str">
        <f>VLOOKUP(A50,'Señales E1'!$A$3:$O$70,7,0)&amp;VLOOKUP(A50,'Señales E1'!$A$3:$O$70,8,0)</f>
        <v/>
      </c>
      <c r="F50" s="73" t="str">
        <f>VLOOKUP(A50,'Señales E1'!$A$3:$O$70,9,0)&amp;VLOOKUP(A50,'Señales E1'!$A$3:$O$70,10,0)</f>
        <v/>
      </c>
      <c r="G50" s="74" t="str">
        <f>VLOOKUP(A50,'Señales E1'!$A$3:$O$70,11,0)&amp;VLOOKUP(A50,'Señales E1'!$A$3:$O$70,12,0)&amp;VLOOKUP(A50,'Señales E1'!$A$3:$O$70,13,0)</f>
        <v/>
      </c>
      <c r="H50" s="75" t="str">
        <f t="array" ref="H50">INDEX('Multiplexores E1'!$D$9:$D$12,BIN2DEC(E50)+1)</f>
        <v>A0</v>
      </c>
      <c r="I50" s="15" t="str">
        <f t="array" ref="I50">INDEX('Multiplexores E1'!$D$22:$D$25,BIN2DEC(F50)+1)</f>
        <v>B0</v>
      </c>
      <c r="J50" s="16" t="str">
        <f t="array" ref="J50">INDEX(ALU!$B$5:$B$12,BIN2DEC(G50)+1)</f>
        <v>A + B</v>
      </c>
    </row>
    <row r="51" spans="1:10" x14ac:dyDescent="0.2">
      <c r="A51" s="11">
        <v>49</v>
      </c>
      <c r="B51" s="130"/>
      <c r="C51" s="31" t="s">
        <v>23</v>
      </c>
      <c r="D51" s="82">
        <f>VLOOKUP(A51,'Opcodes E1'!$A$3:$D$70,4,0)</f>
        <v>0</v>
      </c>
      <c r="E51" s="83" t="str">
        <f>VLOOKUP(A51,'Señales E1'!$A$3:$O$70,7,0)&amp;VLOOKUP(A51,'Señales E1'!$A$3:$O$70,8,0)</f>
        <v/>
      </c>
      <c r="F51" s="84" t="str">
        <f>VLOOKUP(A51,'Señales E1'!$A$3:$O$70,9,0)&amp;VLOOKUP(A51,'Señales E1'!$A$3:$O$70,10,0)</f>
        <v/>
      </c>
      <c r="G51" s="85" t="str">
        <f>VLOOKUP(A51,'Señales E1'!$A$3:$O$70,11,0)&amp;VLOOKUP(A51,'Señales E1'!$A$3:$O$70,12,0)&amp;VLOOKUP(A51,'Señales E1'!$A$3:$O$70,13,0)</f>
        <v/>
      </c>
      <c r="H51" s="86" t="str">
        <f t="array" ref="H51">INDEX('Multiplexores E1'!$D$9:$D$12,BIN2DEC(E51)+1)</f>
        <v>A0</v>
      </c>
      <c r="I51" s="20" t="str">
        <f t="array" ref="I51">INDEX('Multiplexores E1'!$D$22:$D$25,BIN2DEC(F51)+1)</f>
        <v>B0</v>
      </c>
      <c r="J51" s="21" t="str">
        <f t="array" ref="J51">INDEX(ALU!$B$5:$B$12,BIN2DEC(G51)+1)</f>
        <v>A + B</v>
      </c>
    </row>
    <row r="52" spans="1:10" x14ac:dyDescent="0.2">
      <c r="A52" s="11">
        <v>50</v>
      </c>
      <c r="B52" s="128" t="s">
        <v>34</v>
      </c>
      <c r="C52" s="5" t="s">
        <v>32</v>
      </c>
      <c r="D52" s="81">
        <f>VLOOKUP(A52,'Opcodes E1'!$A$3:$D$70,4,0)</f>
        <v>0</v>
      </c>
      <c r="E52" s="87" t="str">
        <f>VLOOKUP(A52,'Señales E1'!$A$3:$O$70,7,0)&amp;VLOOKUP(A52,'Señales E1'!$A$3:$O$70,8,0)</f>
        <v/>
      </c>
      <c r="F52" s="88" t="str">
        <f>VLOOKUP(A52,'Señales E1'!$A$3:$O$70,9,0)&amp;VLOOKUP(A52,'Señales E1'!$A$3:$O$70,10,0)</f>
        <v/>
      </c>
      <c r="G52" s="89" t="str">
        <f>VLOOKUP(A52,'Señales E1'!$A$3:$O$70,11,0)&amp;VLOOKUP(A52,'Señales E1'!$A$3:$O$70,12,0)&amp;VLOOKUP(A52,'Señales E1'!$A$3:$O$70,13,0)</f>
        <v/>
      </c>
      <c r="H52" s="90" t="str">
        <f t="array" ref="H52">INDEX('Multiplexores E1'!$D$9:$D$12,BIN2DEC(E52)+1)</f>
        <v>A0</v>
      </c>
      <c r="I52" s="25" t="str">
        <f t="array" ref="I52">INDEX('Multiplexores E1'!$D$22:$D$25,BIN2DEC(F52)+1)</f>
        <v>B0</v>
      </c>
      <c r="J52" s="26" t="str">
        <f t="array" ref="J52">INDEX(ALU!$B$5:$B$12,BIN2DEC(G52)+1)</f>
        <v>A + B</v>
      </c>
    </row>
    <row r="53" spans="1:10" x14ac:dyDescent="0.2">
      <c r="A53" s="11">
        <v>51</v>
      </c>
      <c r="B53" s="129"/>
      <c r="C53" s="12" t="s">
        <v>18</v>
      </c>
      <c r="D53" s="66">
        <f>VLOOKUP(A53,'Opcodes E1'!$A$3:$D$70,4,0)</f>
        <v>0</v>
      </c>
      <c r="E53" s="72" t="str">
        <f>VLOOKUP(A53,'Señales E1'!$A$3:$O$70,7,0)&amp;VLOOKUP(A53,'Señales E1'!$A$3:$O$70,8,0)</f>
        <v/>
      </c>
      <c r="F53" s="73" t="str">
        <f>VLOOKUP(A53,'Señales E1'!$A$3:$O$70,9,0)&amp;VLOOKUP(A53,'Señales E1'!$A$3:$O$70,10,0)</f>
        <v/>
      </c>
      <c r="G53" s="74" t="str">
        <f>VLOOKUP(A53,'Señales E1'!$A$3:$O$70,11,0)&amp;VLOOKUP(A53,'Señales E1'!$A$3:$O$70,12,0)&amp;VLOOKUP(A53,'Señales E1'!$A$3:$O$70,13,0)</f>
        <v/>
      </c>
      <c r="H53" s="75" t="str">
        <f t="array" ref="H53">INDEX('Multiplexores E1'!$D$9:$D$12,BIN2DEC(E53)+1)</f>
        <v>A0</v>
      </c>
      <c r="I53" s="15" t="str">
        <f t="array" ref="I53">INDEX('Multiplexores E1'!$D$22:$D$25,BIN2DEC(F53)+1)</f>
        <v>B0</v>
      </c>
      <c r="J53" s="16" t="str">
        <f t="array" ref="J53">INDEX(ALU!$B$5:$B$12,BIN2DEC(G53)+1)</f>
        <v>A + B</v>
      </c>
    </row>
    <row r="54" spans="1:10" x14ac:dyDescent="0.2">
      <c r="A54" s="11">
        <v>52</v>
      </c>
      <c r="B54" s="130"/>
      <c r="C54" s="17" t="s">
        <v>23</v>
      </c>
      <c r="D54" s="82">
        <f>VLOOKUP(A54,'Opcodes E1'!$A$3:$D$70,4,0)</f>
        <v>0</v>
      </c>
      <c r="E54" s="77" t="str">
        <f>VLOOKUP(A54,'Señales E1'!$A$3:$O$70,7,0)&amp;VLOOKUP(A54,'Señales E1'!$A$3:$O$70,8,0)</f>
        <v/>
      </c>
      <c r="F54" s="78" t="str">
        <f>VLOOKUP(A54,'Señales E1'!$A$3:$O$70,9,0)&amp;VLOOKUP(A54,'Señales E1'!$A$3:$O$70,10,0)</f>
        <v/>
      </c>
      <c r="G54" s="79" t="str">
        <f>VLOOKUP(A54,'Señales E1'!$A$3:$O$70,11,0)&amp;VLOOKUP(A54,'Señales E1'!$A$3:$O$70,12,0)&amp;VLOOKUP(A54,'Señales E1'!$A$3:$O$70,13,0)</f>
        <v/>
      </c>
      <c r="H54" s="80" t="str">
        <f t="array" ref="H54">INDEX('Multiplexores E1'!$D$9:$D$12,BIN2DEC(E54)+1)</f>
        <v>A0</v>
      </c>
      <c r="I54" s="28" t="str">
        <f t="array" ref="I54">INDEX('Multiplexores E1'!$D$22:$D$25,BIN2DEC(F54)+1)</f>
        <v>B0</v>
      </c>
      <c r="J54" s="29" t="str">
        <f t="array" ref="J54">INDEX(ALU!$B$5:$B$12,BIN2DEC(G54)+1)</f>
        <v>A + B</v>
      </c>
    </row>
    <row r="55" spans="1:10" x14ac:dyDescent="0.2">
      <c r="A55" s="11">
        <v>53</v>
      </c>
      <c r="B55" s="128" t="s">
        <v>35</v>
      </c>
      <c r="C55" s="30" t="s">
        <v>32</v>
      </c>
      <c r="D55" s="81">
        <f>VLOOKUP(A55,'Opcodes E1'!$A$3:$D$70,4,0)</f>
        <v>0</v>
      </c>
      <c r="E55" s="67" t="str">
        <f>VLOOKUP(A55,'Señales E1'!$A$3:$O$70,7,0)&amp;VLOOKUP(A55,'Señales E1'!$A$3:$O$70,8,0)</f>
        <v/>
      </c>
      <c r="F55" s="68" t="str">
        <f>VLOOKUP(A55,'Señales E1'!$A$3:$O$70,9,0)&amp;VLOOKUP(A55,'Señales E1'!$A$3:$O$70,10,0)</f>
        <v/>
      </c>
      <c r="G55" s="69" t="str">
        <f>VLOOKUP(A55,'Señales E1'!$A$3:$O$70,11,0)&amp;VLOOKUP(A55,'Señales E1'!$A$3:$O$70,12,0)&amp;VLOOKUP(A55,'Señales E1'!$A$3:$O$70,13,0)</f>
        <v/>
      </c>
      <c r="H55" s="70" t="str">
        <f t="array" ref="H55">INDEX('Multiplexores E1'!$D$9:$D$12,BIN2DEC(E55)+1)</f>
        <v>A0</v>
      </c>
      <c r="I55" s="8" t="str">
        <f t="array" ref="I55">INDEX('Multiplexores E1'!$D$22:$D$25,BIN2DEC(F55)+1)</f>
        <v>B0</v>
      </c>
      <c r="J55" s="9" t="str">
        <f t="array" ref="J55">INDEX(ALU!$B$5:$B$12,BIN2DEC(G55)+1)</f>
        <v>A + B</v>
      </c>
    </row>
    <row r="56" spans="1:10" x14ac:dyDescent="0.2">
      <c r="A56" s="11">
        <v>54</v>
      </c>
      <c r="B56" s="129"/>
      <c r="C56" s="12" t="s">
        <v>36</v>
      </c>
      <c r="D56" s="66">
        <f>VLOOKUP(A56,'Opcodes E1'!$A$3:$D$70,4,0)</f>
        <v>0</v>
      </c>
      <c r="E56" s="72" t="str">
        <f>VLOOKUP(A56,'Señales E1'!$A$3:$O$70,7,0)&amp;VLOOKUP(A56,'Señales E1'!$A$3:$O$70,8,0)</f>
        <v/>
      </c>
      <c r="F56" s="73" t="str">
        <f>VLOOKUP(A56,'Señales E1'!$A$3:$O$70,9,0)&amp;VLOOKUP(A56,'Señales E1'!$A$3:$O$70,10,0)</f>
        <v/>
      </c>
      <c r="G56" s="74" t="str">
        <f>VLOOKUP(A56,'Señales E1'!$A$3:$O$70,11,0)&amp;VLOOKUP(A56,'Señales E1'!$A$3:$O$70,12,0)&amp;VLOOKUP(A56,'Señales E1'!$A$3:$O$70,13,0)</f>
        <v/>
      </c>
      <c r="H56" s="75" t="str">
        <f t="array" ref="H56">INDEX('Multiplexores E1'!$D$9:$D$12,BIN2DEC(E56)+1)</f>
        <v>A0</v>
      </c>
      <c r="I56" s="15" t="str">
        <f t="array" ref="I56">INDEX('Multiplexores E1'!$D$22:$D$25,BIN2DEC(F56)+1)</f>
        <v>B0</v>
      </c>
      <c r="J56" s="16" t="str">
        <f t="array" ref="J56">INDEX(ALU!$B$5:$B$12,BIN2DEC(G56)+1)</f>
        <v>A + B</v>
      </c>
    </row>
    <row r="57" spans="1:10" x14ac:dyDescent="0.2">
      <c r="A57" s="11">
        <v>55</v>
      </c>
      <c r="B57" s="130"/>
      <c r="C57" s="31" t="s">
        <v>26</v>
      </c>
      <c r="D57" s="82">
        <f>VLOOKUP(A57,'Opcodes E1'!$A$3:$D$70,4,0)</f>
        <v>0</v>
      </c>
      <c r="E57" s="83" t="str">
        <f>VLOOKUP(A57,'Señales E1'!$A$3:$O$70,7,0)&amp;VLOOKUP(A57,'Señales E1'!$A$3:$O$70,8,0)</f>
        <v/>
      </c>
      <c r="F57" s="84" t="str">
        <f>VLOOKUP(A57,'Señales E1'!$A$3:$O$70,9,0)&amp;VLOOKUP(A57,'Señales E1'!$A$3:$O$70,10,0)</f>
        <v/>
      </c>
      <c r="G57" s="85" t="str">
        <f>VLOOKUP(A57,'Señales E1'!$A$3:$O$70,11,0)&amp;VLOOKUP(A57,'Señales E1'!$A$3:$O$70,12,0)&amp;VLOOKUP(A57,'Señales E1'!$A$3:$O$70,13,0)</f>
        <v/>
      </c>
      <c r="H57" s="86" t="str">
        <f t="array" ref="H57">INDEX('Multiplexores E1'!$D$9:$D$12,BIN2DEC(E57)+1)</f>
        <v>A0</v>
      </c>
      <c r="I57" s="20" t="str">
        <f t="array" ref="I57">INDEX('Multiplexores E1'!$D$22:$D$25,BIN2DEC(F57)+1)</f>
        <v>B0</v>
      </c>
      <c r="J57" s="21" t="str">
        <f t="array" ref="J57">INDEX(ALU!$B$5:$B$12,BIN2DEC(G57)+1)</f>
        <v>A + B</v>
      </c>
    </row>
    <row r="58" spans="1:10" x14ac:dyDescent="0.2">
      <c r="A58" s="11">
        <v>56</v>
      </c>
      <c r="B58" s="32" t="s">
        <v>37</v>
      </c>
      <c r="C58" s="33" t="s">
        <v>32</v>
      </c>
      <c r="D58" s="91">
        <f>VLOOKUP(A58,'Opcodes E1'!$A$3:$D$70,4,0)</f>
        <v>0</v>
      </c>
      <c r="E58" s="92" t="str">
        <f>VLOOKUP(A58,'Señales E1'!$A$3:$O$70,7,0)&amp;VLOOKUP(A58,'Señales E1'!$A$3:$O$70,8,0)</f>
        <v/>
      </c>
      <c r="F58" s="93" t="str">
        <f>VLOOKUP(A58,'Señales E1'!$A$3:$O$70,9,0)&amp;VLOOKUP(A58,'Señales E1'!$A$3:$O$70,10,0)</f>
        <v/>
      </c>
      <c r="G58" s="94" t="str">
        <f>VLOOKUP(A58,'Señales E1'!$A$3:$O$70,11,0)&amp;VLOOKUP(A58,'Señales E1'!$A$3:$O$70,12,0)&amp;VLOOKUP(A58,'Señales E1'!$A$3:$O$70,13,0)</f>
        <v/>
      </c>
      <c r="H58" s="95" t="str">
        <f t="array" ref="H58">INDEX('Multiplexores E1'!$D$9:$D$12,BIN2DEC(E58)+1)</f>
        <v>A0</v>
      </c>
      <c r="I58" s="36" t="str">
        <f t="array" ref="I58">INDEX('Multiplexores E1'!$D$22:$D$25,BIN2DEC(F58)+1)</f>
        <v>B0</v>
      </c>
      <c r="J58" s="37" t="str">
        <f t="array" ref="J58">INDEX(ALU!$B$5:$B$12,BIN2DEC(G58)+1)</f>
        <v>A + B</v>
      </c>
    </row>
    <row r="59" spans="1:10" x14ac:dyDescent="0.2">
      <c r="A59" s="11">
        <v>57</v>
      </c>
      <c r="B59" s="128" t="s">
        <v>38</v>
      </c>
      <c r="C59" s="30" t="s">
        <v>16</v>
      </c>
      <c r="D59" s="81">
        <f>VLOOKUP(A59,'Opcodes E1'!$A$3:$D$70,4,0)</f>
        <v>0</v>
      </c>
      <c r="E59" s="67" t="str">
        <f>VLOOKUP(A59,'Señales E1'!$A$3:$O$70,7,0)&amp;VLOOKUP(A59,'Señales E1'!$A$3:$O$70,8,0)</f>
        <v/>
      </c>
      <c r="F59" s="68" t="str">
        <f>VLOOKUP(A59,'Señales E1'!$A$3:$O$70,9,0)&amp;VLOOKUP(A59,'Señales E1'!$A$3:$O$70,10,0)</f>
        <v/>
      </c>
      <c r="G59" s="69" t="str">
        <f>VLOOKUP(A59,'Señales E1'!$A$3:$O$70,11,0)&amp;VLOOKUP(A59,'Señales E1'!$A$3:$O$70,12,0)&amp;VLOOKUP(A59,'Señales E1'!$A$3:$O$70,13,0)</f>
        <v/>
      </c>
      <c r="H59" s="70" t="str">
        <f t="array" ref="H59">INDEX('Multiplexores E1'!$D$9:$D$12,BIN2DEC(E59)+1)</f>
        <v>A0</v>
      </c>
      <c r="I59" s="8" t="str">
        <f t="array" ref="I59">INDEX('Multiplexores E1'!$D$22:$D$25,BIN2DEC(F59)+1)</f>
        <v>B0</v>
      </c>
      <c r="J59" s="9" t="str">
        <f t="array" ref="J59">INDEX(ALU!$B$5:$B$12,BIN2DEC(G59)+1)</f>
        <v>A + B</v>
      </c>
    </row>
    <row r="60" spans="1:10" x14ac:dyDescent="0.2">
      <c r="A60" s="11">
        <v>58</v>
      </c>
      <c r="B60" s="129"/>
      <c r="C60" s="12" t="s">
        <v>19</v>
      </c>
      <c r="D60" s="66">
        <f>VLOOKUP(A60,'Opcodes E1'!$A$3:$D$70,4,0)</f>
        <v>0</v>
      </c>
      <c r="E60" s="72" t="str">
        <f>VLOOKUP(A60,'Señales E1'!$A$3:$O$70,7,0)&amp;VLOOKUP(A60,'Señales E1'!$A$3:$O$70,8,0)</f>
        <v/>
      </c>
      <c r="F60" s="73" t="str">
        <f>VLOOKUP(A60,'Señales E1'!$A$3:$O$70,9,0)&amp;VLOOKUP(A60,'Señales E1'!$A$3:$O$70,10,0)</f>
        <v/>
      </c>
      <c r="G60" s="74" t="str">
        <f>VLOOKUP(A60,'Señales E1'!$A$3:$O$70,11,0)&amp;VLOOKUP(A60,'Señales E1'!$A$3:$O$70,12,0)&amp;VLOOKUP(A60,'Señales E1'!$A$3:$O$70,13,0)</f>
        <v/>
      </c>
      <c r="H60" s="75" t="str">
        <f t="array" ref="H60">INDEX('Multiplexores E1'!$D$9:$D$12,BIN2DEC(E60)+1)</f>
        <v>A0</v>
      </c>
      <c r="I60" s="15" t="str">
        <f t="array" ref="I60">INDEX('Multiplexores E1'!$D$22:$D$25,BIN2DEC(F60)+1)</f>
        <v>B0</v>
      </c>
      <c r="J60" s="16" t="str">
        <f t="array" ref="J60">INDEX(ALU!$B$5:$B$12,BIN2DEC(G60)+1)</f>
        <v>A + B</v>
      </c>
    </row>
    <row r="61" spans="1:10" x14ac:dyDescent="0.2">
      <c r="A61" s="11">
        <v>59</v>
      </c>
      <c r="B61" s="130"/>
      <c r="C61" s="31" t="s">
        <v>21</v>
      </c>
      <c r="D61" s="82">
        <f>VLOOKUP(A61,'Opcodes E1'!$A$3:$D$70,4,0)</f>
        <v>0</v>
      </c>
      <c r="E61" s="83" t="str">
        <f>VLOOKUP(A61,'Señales E1'!$A$3:$O$70,7,0)&amp;VLOOKUP(A61,'Señales E1'!$A$3:$O$70,8,0)</f>
        <v/>
      </c>
      <c r="F61" s="84" t="str">
        <f>VLOOKUP(A61,'Señales E1'!$A$3:$O$70,9,0)&amp;VLOOKUP(A61,'Señales E1'!$A$3:$O$70,10,0)</f>
        <v/>
      </c>
      <c r="G61" s="85" t="str">
        <f>VLOOKUP(A61,'Señales E1'!$A$3:$O$70,11,0)&amp;VLOOKUP(A61,'Señales E1'!$A$3:$O$70,12,0)&amp;VLOOKUP(A61,'Señales E1'!$A$3:$O$70,13,0)</f>
        <v/>
      </c>
      <c r="H61" s="86" t="str">
        <f t="array" ref="H61">INDEX('Multiplexores E1'!$D$9:$D$12,BIN2DEC(E61)+1)</f>
        <v>A0</v>
      </c>
      <c r="I61" s="20" t="str">
        <f t="array" ref="I61">INDEX('Multiplexores E1'!$D$22:$D$25,BIN2DEC(F61)+1)</f>
        <v>B0</v>
      </c>
      <c r="J61" s="21" t="str">
        <f t="array" ref="J61">INDEX(ALU!$B$5:$B$12,BIN2DEC(G61)+1)</f>
        <v>A + B</v>
      </c>
    </row>
    <row r="62" spans="1:10" x14ac:dyDescent="0.2">
      <c r="A62" s="11">
        <v>60</v>
      </c>
      <c r="B62" s="32" t="s">
        <v>39</v>
      </c>
      <c r="C62" s="33" t="s">
        <v>40</v>
      </c>
      <c r="D62" s="91">
        <f>VLOOKUP(A62,'Opcodes E1'!$A$3:$D$70,4,0)</f>
        <v>0</v>
      </c>
      <c r="E62" s="92" t="str">
        <f>VLOOKUP(A62,'Señales E1'!$A$3:$O$70,7,0)&amp;VLOOKUP(A62,'Señales E1'!$A$3:$O$70,8,0)</f>
        <v/>
      </c>
      <c r="F62" s="93" t="str">
        <f>VLOOKUP(A62,'Señales E1'!$A$3:$O$70,9,0)&amp;VLOOKUP(A62,'Señales E1'!$A$3:$O$70,10,0)</f>
        <v/>
      </c>
      <c r="G62" s="94" t="str">
        <f>VLOOKUP(A62,'Señales E1'!$A$3:$O$70,11,0)&amp;VLOOKUP(A62,'Señales E1'!$A$3:$O$70,12,0)&amp;VLOOKUP(A62,'Señales E1'!$A$3:$O$70,13,0)</f>
        <v/>
      </c>
      <c r="H62" s="95" t="str">
        <f t="array" ref="H62">INDEX('Multiplexores E1'!$D$9:$D$12,BIN2DEC(E62)+1)</f>
        <v>A0</v>
      </c>
      <c r="I62" s="36" t="str">
        <f t="array" ref="I62">INDEX('Multiplexores E1'!$D$22:$D$25,BIN2DEC(F62)+1)</f>
        <v>B0</v>
      </c>
      <c r="J62" s="37" t="str">
        <f t="array" ref="J62">INDEX(ALU!$B$5:$B$12,BIN2DEC(G62)+1)</f>
        <v>A + B</v>
      </c>
    </row>
    <row r="63" spans="1:10" x14ac:dyDescent="0.2">
      <c r="A63" s="11">
        <v>61</v>
      </c>
      <c r="B63" s="32" t="s">
        <v>41</v>
      </c>
      <c r="C63" s="38" t="s">
        <v>40</v>
      </c>
      <c r="D63" s="91">
        <f>VLOOKUP(A63,'Opcodes E1'!$A$3:$D$70,4,0)</f>
        <v>0</v>
      </c>
      <c r="E63" s="96" t="str">
        <f>VLOOKUP(A63,'Señales E1'!$A$3:$O$70,7,0)&amp;VLOOKUP(A63,'Señales E1'!$A$3:$O$70,8,0)</f>
        <v/>
      </c>
      <c r="F63" s="97" t="str">
        <f>VLOOKUP(A63,'Señales E1'!$A$3:$O$70,9,0)&amp;VLOOKUP(A63,'Señales E1'!$A$3:$O$70,10,0)</f>
        <v/>
      </c>
      <c r="G63" s="98" t="str">
        <f>VLOOKUP(A63,'Señales E1'!$A$3:$O$70,11,0)&amp;VLOOKUP(A63,'Señales E1'!$A$3:$O$70,12,0)&amp;VLOOKUP(A63,'Señales E1'!$A$3:$O$70,13,0)</f>
        <v/>
      </c>
      <c r="H63" s="99" t="str">
        <f t="array" ref="H63">INDEX('Multiplexores E1'!$D$9:$D$12,BIN2DEC(E63)+1)</f>
        <v>A0</v>
      </c>
      <c r="I63" s="40" t="str">
        <f t="array" ref="I63">INDEX('Multiplexores E1'!$D$22:$D$25,BIN2DEC(F63)+1)</f>
        <v>B0</v>
      </c>
      <c r="J63" s="41" t="str">
        <f t="array" ref="J63">INDEX(ALU!$B$5:$B$12,BIN2DEC(G63)+1)</f>
        <v>A + B</v>
      </c>
    </row>
    <row r="64" spans="1:10" x14ac:dyDescent="0.2">
      <c r="A64" s="11">
        <v>62</v>
      </c>
      <c r="B64" s="32" t="s">
        <v>42</v>
      </c>
      <c r="C64" s="33" t="s">
        <v>40</v>
      </c>
      <c r="D64" s="91">
        <f>VLOOKUP(A64,'Opcodes E1'!$A$3:$D$70,4,0)</f>
        <v>0</v>
      </c>
      <c r="E64" s="92" t="str">
        <f>VLOOKUP(A64,'Señales E1'!$A$3:$O$70,7,0)&amp;VLOOKUP(A64,'Señales E1'!$A$3:$O$70,8,0)</f>
        <v/>
      </c>
      <c r="F64" s="93" t="str">
        <f>VLOOKUP(A64,'Señales E1'!$A$3:$O$70,9,0)&amp;VLOOKUP(A64,'Señales E1'!$A$3:$O$70,10,0)</f>
        <v/>
      </c>
      <c r="G64" s="94" t="str">
        <f>VLOOKUP(A64,'Señales E1'!$A$3:$O$70,11,0)&amp;VLOOKUP(A64,'Señales E1'!$A$3:$O$70,12,0)&amp;VLOOKUP(A64,'Señales E1'!$A$3:$O$70,13,0)</f>
        <v/>
      </c>
      <c r="H64" s="99" t="str">
        <f t="array" ref="H64">INDEX('Multiplexores E1'!$D$9:$D$12,BIN2DEC(E64)+1)</f>
        <v>A0</v>
      </c>
      <c r="I64" s="40" t="str">
        <f t="array" ref="I64">INDEX('Multiplexores E1'!$D$22:$D$25,BIN2DEC(F64)+1)</f>
        <v>B0</v>
      </c>
      <c r="J64" s="41" t="str">
        <f t="array" ref="J64">INDEX(ALU!$B$5:$B$12,BIN2DEC(G64)+1)</f>
        <v>A + B</v>
      </c>
    </row>
    <row r="65" spans="1:10" x14ac:dyDescent="0.2">
      <c r="A65" s="11">
        <v>63</v>
      </c>
      <c r="B65" s="32" t="s">
        <v>43</v>
      </c>
      <c r="C65" s="38" t="s">
        <v>40</v>
      </c>
      <c r="D65" s="91">
        <f>VLOOKUP(A65,'Opcodes E1'!$A$3:$D$70,4,0)</f>
        <v>0</v>
      </c>
      <c r="E65" s="96" t="str">
        <f>VLOOKUP(A65,'Señales E1'!$A$3:$O$70,7,0)&amp;VLOOKUP(A65,'Señales E1'!$A$3:$O$70,8,0)</f>
        <v/>
      </c>
      <c r="F65" s="97" t="str">
        <f>VLOOKUP(A65,'Señales E1'!$A$3:$O$70,9,0)&amp;VLOOKUP(A65,'Señales E1'!$A$3:$O$70,10,0)</f>
        <v/>
      </c>
      <c r="G65" s="98" t="str">
        <f>VLOOKUP(A65,'Señales E1'!$A$3:$O$70,11,0)&amp;VLOOKUP(A65,'Señales E1'!$A$3:$O$70,12,0)&amp;VLOOKUP(A65,'Señales E1'!$A$3:$O$70,13,0)</f>
        <v/>
      </c>
      <c r="H65" s="95" t="str">
        <f t="array" ref="H65">INDEX('Multiplexores E1'!$D$9:$D$12,BIN2DEC(E65)+1)</f>
        <v>A0</v>
      </c>
      <c r="I65" s="36" t="str">
        <f t="array" ref="I65">INDEX('Multiplexores E1'!$D$22:$D$25,BIN2DEC(F65)+1)</f>
        <v>B0</v>
      </c>
      <c r="J65" s="37" t="str">
        <f t="array" ref="J65">INDEX(ALU!$B$5:$B$12,BIN2DEC(G65)+1)</f>
        <v>A + B</v>
      </c>
    </row>
    <row r="66" spans="1:10" x14ac:dyDescent="0.2">
      <c r="A66" s="11">
        <v>64</v>
      </c>
      <c r="B66" s="32" t="s">
        <v>44</v>
      </c>
      <c r="C66" s="33" t="s">
        <v>40</v>
      </c>
      <c r="D66" s="91">
        <f>VLOOKUP(A66,'Opcodes E1'!$A$3:$D$70,4,0)</f>
        <v>0</v>
      </c>
      <c r="E66" s="92" t="str">
        <f>VLOOKUP(A66,'Señales E1'!$A$3:$O$70,7,0)&amp;VLOOKUP(A66,'Señales E1'!$A$3:$O$70,8,0)</f>
        <v/>
      </c>
      <c r="F66" s="93" t="str">
        <f>VLOOKUP(A66,'Señales E1'!$A$3:$O$70,9,0)&amp;VLOOKUP(A66,'Señales E1'!$A$3:$O$70,10,0)</f>
        <v/>
      </c>
      <c r="G66" s="94" t="str">
        <f>VLOOKUP(A66,'Señales E1'!$A$3:$O$70,11,0)&amp;VLOOKUP(A66,'Señales E1'!$A$3:$O$70,12,0)&amp;VLOOKUP(A66,'Señales E1'!$A$3:$O$70,13,0)</f>
        <v/>
      </c>
      <c r="H66" s="99" t="str">
        <f t="array" ref="H66">INDEX('Multiplexores E1'!$D$9:$D$12,BIN2DEC(E66)+1)</f>
        <v>A0</v>
      </c>
      <c r="I66" s="40" t="str">
        <f t="array" ref="I66">INDEX('Multiplexores E1'!$D$22:$D$25,BIN2DEC(F66)+1)</f>
        <v>B0</v>
      </c>
      <c r="J66" s="41" t="str">
        <f t="array" ref="J66">INDEX(ALU!$B$5:$B$12,BIN2DEC(G66)+1)</f>
        <v>A + B</v>
      </c>
    </row>
    <row r="67" spans="1:10" x14ac:dyDescent="0.2">
      <c r="A67" s="11">
        <v>65</v>
      </c>
      <c r="B67" s="32" t="s">
        <v>45</v>
      </c>
      <c r="C67" s="38" t="s">
        <v>40</v>
      </c>
      <c r="D67" s="91">
        <f>VLOOKUP(A67,'Opcodes E1'!$A$3:$D$70,4,0)</f>
        <v>0</v>
      </c>
      <c r="E67" s="96" t="str">
        <f>VLOOKUP(A67,'Señales E1'!$A$3:$O$70,7,0)&amp;VLOOKUP(A67,'Señales E1'!$A$3:$O$70,8,0)</f>
        <v/>
      </c>
      <c r="F67" s="97" t="str">
        <f>VLOOKUP(A67,'Señales E1'!$A$3:$O$70,9,0)&amp;VLOOKUP(A67,'Señales E1'!$A$3:$O$70,10,0)</f>
        <v/>
      </c>
      <c r="G67" s="98" t="str">
        <f>VLOOKUP(A67,'Señales E1'!$A$3:$O$70,11,0)&amp;VLOOKUP(A67,'Señales E1'!$A$3:$O$70,12,0)&amp;VLOOKUP(A67,'Señales E1'!$A$3:$O$70,13,0)</f>
        <v/>
      </c>
      <c r="H67" s="99" t="str">
        <f t="array" ref="H67">INDEX('Multiplexores E1'!$D$9:$D$12,BIN2DEC(E67)+1)</f>
        <v>A0</v>
      </c>
      <c r="I67" s="40" t="str">
        <f t="array" ref="I67">INDEX('Multiplexores E1'!$D$22:$D$25,BIN2DEC(F67)+1)</f>
        <v>B0</v>
      </c>
      <c r="J67" s="41" t="str">
        <f t="array" ref="J67">INDEX(ALU!$B$5:$B$12,BIN2DEC(G67)+1)</f>
        <v>A + B</v>
      </c>
    </row>
    <row r="68" spans="1:10" x14ac:dyDescent="0.2">
      <c r="A68" s="11">
        <v>66</v>
      </c>
      <c r="B68" s="32" t="s">
        <v>46</v>
      </c>
      <c r="C68" s="33" t="s">
        <v>40</v>
      </c>
      <c r="D68" s="91">
        <f>VLOOKUP(A68,'Opcodes E1'!$A$3:$D$70,4,0)</f>
        <v>0</v>
      </c>
      <c r="E68" s="92" t="str">
        <f>VLOOKUP(A68,'Señales E1'!$A$3:$O$70,7,0)&amp;VLOOKUP(A68,'Señales E1'!$A$3:$O$70,8,0)</f>
        <v/>
      </c>
      <c r="F68" s="93" t="str">
        <f>VLOOKUP(A68,'Señales E1'!$A$3:$O$70,9,0)&amp;VLOOKUP(A68,'Señales E1'!$A$3:$O$70,10,0)</f>
        <v/>
      </c>
      <c r="G68" s="94" t="str">
        <f>VLOOKUP(A68,'Señales E1'!$A$3:$O$70,11,0)&amp;VLOOKUP(A68,'Señales E1'!$A$3:$O$70,12,0)&amp;VLOOKUP(A68,'Señales E1'!$A$3:$O$70,13,0)</f>
        <v/>
      </c>
      <c r="H68" s="95" t="str">
        <f t="array" ref="H68">INDEX('Multiplexores E1'!$D$9:$D$12,BIN2DEC(E68)+1)</f>
        <v>A0</v>
      </c>
      <c r="I68" s="36" t="str">
        <f t="array" ref="I68">INDEX('Multiplexores E1'!$D$22:$D$25,BIN2DEC(F68)+1)</f>
        <v>B0</v>
      </c>
      <c r="J68" s="37" t="str">
        <f t="array" ref="J68">INDEX(ALU!$B$5:$B$12,BIN2DEC(G68)+1)</f>
        <v>A + B</v>
      </c>
    </row>
    <row r="69" spans="1:10" x14ac:dyDescent="0.2">
      <c r="A69" s="11">
        <v>67</v>
      </c>
      <c r="B69" s="32" t="s">
        <v>47</v>
      </c>
      <c r="C69" s="33" t="s">
        <v>40</v>
      </c>
      <c r="D69" s="91">
        <f>VLOOKUP(A69,'Opcodes E1'!$A$3:$D$70,4,0)</f>
        <v>0</v>
      </c>
      <c r="E69" s="96" t="str">
        <f>VLOOKUP(A69,'Señales E1'!$A$3:$O$70,7,0)&amp;VLOOKUP(A69,'Señales E1'!$A$3:$O$70,8,0)</f>
        <v/>
      </c>
      <c r="F69" s="97" t="str">
        <f>VLOOKUP(A69,'Señales E1'!$A$3:$O$70,9,0)&amp;VLOOKUP(A69,'Señales E1'!$A$3:$O$70,10,0)</f>
        <v/>
      </c>
      <c r="G69" s="98" t="str">
        <f>VLOOKUP(A69,'Señales E1'!$A$3:$O$70,11,0)&amp;VLOOKUP(A69,'Señales E1'!$A$3:$O$70,12,0)&amp;VLOOKUP(A69,'Señales E1'!$A$3:$O$70,13,0)</f>
        <v/>
      </c>
      <c r="H69" s="99" t="str">
        <f t="array" ref="H69">INDEX('Multiplexores E1'!$D$9:$D$12,BIN2DEC(E69)+1)</f>
        <v>A0</v>
      </c>
      <c r="I69" s="40" t="str">
        <f t="array" ref="I69">INDEX('Multiplexores E1'!$D$22:$D$25,BIN2DEC(F69)+1)</f>
        <v>B0</v>
      </c>
      <c r="J69" s="41" t="str">
        <f t="array" ref="J69">INDEX(ALU!$B$5:$B$12,BIN2DEC(G69)+1)</f>
        <v>A + B</v>
      </c>
    </row>
    <row r="70" spans="1:10" x14ac:dyDescent="0.2">
      <c r="A70" s="61">
        <v>68</v>
      </c>
      <c r="B70" s="32" t="s">
        <v>48</v>
      </c>
      <c r="C70" s="42"/>
      <c r="D70" s="91" t="str">
        <f>VLOOKUP(A70,'Opcodes E1'!$A$3:$D$70,4,0)</f>
        <v>0000000</v>
      </c>
      <c r="E70" s="100" t="str">
        <f>VLOOKUP(A70,'Señales E1'!$A$3:$O$70,7,0)&amp;VLOOKUP(A70,'Señales E1'!$A$3:$O$70,8,0)</f>
        <v/>
      </c>
      <c r="F70" s="101" t="str">
        <f>VLOOKUP(A70,'Señales E1'!$A$3:$O$70,9,0)&amp;VLOOKUP(A70,'Señales E1'!$A$3:$O$70,10,0)</f>
        <v/>
      </c>
      <c r="G70" s="102" t="str">
        <f>VLOOKUP(A70,'Señales E1'!$A$3:$O$70,11,0)&amp;VLOOKUP(A70,'Señales E1'!$A$3:$O$70,12,0)&amp;VLOOKUP(A70,'Señales E1'!$A$3:$O$70,13,0)</f>
        <v/>
      </c>
      <c r="H70" s="103" t="str">
        <f t="array" ref="H70">INDEX('Multiplexores E1'!$D$9:$D$12,BIN2DEC(E70)+1)</f>
        <v>A0</v>
      </c>
      <c r="I70" s="104" t="str">
        <f t="array" ref="I70">INDEX('Multiplexores E1'!$D$22:$D$25,BIN2DEC(F70)+1)</f>
        <v>B0</v>
      </c>
      <c r="J70" s="105" t="str">
        <f t="array" ref="J70">INDEX(ALU!$B$5:$B$12,BIN2DEC(G70)+1)</f>
        <v>A + B</v>
      </c>
    </row>
    <row r="71" spans="1:10" x14ac:dyDescent="0.2">
      <c r="A71" s="1"/>
      <c r="D71" s="1"/>
      <c r="E71" s="62"/>
      <c r="F71" s="62"/>
      <c r="G71" s="62"/>
    </row>
    <row r="72" spans="1:10" x14ac:dyDescent="0.2">
      <c r="A72" s="1"/>
      <c r="D72" s="1"/>
      <c r="E72" s="62"/>
      <c r="F72" s="62"/>
      <c r="G72" s="62"/>
    </row>
    <row r="73" spans="1:10" x14ac:dyDescent="0.2">
      <c r="E73" s="106"/>
      <c r="F73" s="106"/>
      <c r="G73" s="106"/>
    </row>
    <row r="74" spans="1:10" x14ac:dyDescent="0.2">
      <c r="E74" s="106"/>
      <c r="F74" s="106"/>
      <c r="G74" s="106"/>
    </row>
    <row r="75" spans="1:10" x14ac:dyDescent="0.2">
      <c r="E75" s="106"/>
      <c r="F75" s="106"/>
      <c r="G75" s="106"/>
    </row>
    <row r="76" spans="1:10" x14ac:dyDescent="0.2">
      <c r="E76" s="106"/>
      <c r="F76" s="106"/>
      <c r="G76" s="106"/>
    </row>
  </sheetData>
  <mergeCells count="16">
    <mergeCell ref="B3:B10"/>
    <mergeCell ref="B11:B17"/>
    <mergeCell ref="B55:B57"/>
    <mergeCell ref="B59:B61"/>
    <mergeCell ref="B18:B24"/>
    <mergeCell ref="B25:B31"/>
    <mergeCell ref="B32:B38"/>
    <mergeCell ref="B39:B45"/>
    <mergeCell ref="B46:B48"/>
    <mergeCell ref="B49:B51"/>
    <mergeCell ref="B52:B54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  <outlinePr summaryBelow="0" summaryRight="0"/>
  </sheetPr>
  <dimension ref="A1:X98"/>
  <sheetViews>
    <sheetView tabSelected="1" topLeftCell="A60" workbookViewId="0">
      <selection activeCell="E3" sqref="E3"/>
    </sheetView>
  </sheetViews>
  <sheetFormatPr baseColWidth="10" defaultColWidth="12.5703125" defaultRowHeight="15.75" customHeight="1" x14ac:dyDescent="0.2"/>
  <cols>
    <col min="1" max="2" width="5.85546875" customWidth="1"/>
    <col min="4" max="4" width="10.5703125" customWidth="1"/>
    <col min="5" max="5" width="22.85546875" customWidth="1"/>
  </cols>
  <sheetData>
    <row r="1" spans="1:24" x14ac:dyDescent="0.2">
      <c r="A1" s="1" t="s">
        <v>69</v>
      </c>
      <c r="B1" s="1" t="s">
        <v>70</v>
      </c>
      <c r="C1" s="128" t="s">
        <v>0</v>
      </c>
      <c r="D1" s="128" t="s">
        <v>1</v>
      </c>
      <c r="E1" s="128" t="s">
        <v>2</v>
      </c>
      <c r="F1" s="131" t="s">
        <v>71</v>
      </c>
      <c r="G1" s="132"/>
      <c r="H1" s="132"/>
      <c r="I1" s="132"/>
      <c r="J1" s="132"/>
      <c r="K1" s="132"/>
      <c r="L1" s="132"/>
      <c r="M1" s="132"/>
      <c r="N1" s="132"/>
      <c r="O1" s="132"/>
      <c r="P1" s="133"/>
      <c r="Q1" s="131" t="s">
        <v>72</v>
      </c>
      <c r="R1" s="132"/>
      <c r="S1" s="132"/>
      <c r="T1" s="132"/>
      <c r="U1" s="132"/>
      <c r="V1" s="133"/>
    </row>
    <row r="2" spans="1:24" x14ac:dyDescent="0.2">
      <c r="A2" s="2"/>
      <c r="B2" s="2"/>
      <c r="C2" s="130"/>
      <c r="D2" s="130"/>
      <c r="E2" s="130"/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107" t="s">
        <v>14</v>
      </c>
      <c r="Q2" s="3" t="s">
        <v>73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78</v>
      </c>
    </row>
    <row r="3" spans="1:24" x14ac:dyDescent="0.2">
      <c r="A3" s="4">
        <v>1</v>
      </c>
      <c r="B3" s="4">
        <v>1</v>
      </c>
      <c r="C3" s="128" t="s">
        <v>15</v>
      </c>
      <c r="D3" s="5" t="s">
        <v>16</v>
      </c>
      <c r="E3" s="6" t="str">
        <f>VLOOKUP(B3,'Opcodes E2'!B3:E95,4,0)</f>
        <v>0000001</v>
      </c>
      <c r="F3" s="7">
        <f>VLOOKUP(A3,'Señales E1'!$A$3:$O$70,5,0)</f>
        <v>1</v>
      </c>
      <c r="G3" s="8">
        <f>VLOOKUP(A3,'Señales E1'!$A$3:$O$70,6,0)</f>
        <v>0</v>
      </c>
      <c r="H3" s="8">
        <f>VLOOKUP(A3,'Señales E1'!$A$3:$O$70,7,0)</f>
        <v>0</v>
      </c>
      <c r="I3" s="8">
        <f>VLOOKUP(A3,'Señales E1'!$A$3:$O$70,8,0)</f>
        <v>0</v>
      </c>
      <c r="J3" s="8">
        <f>VLOOKUP(A3,'Señales E1'!$A$3:$O$70,9,0)</f>
        <v>0</v>
      </c>
      <c r="K3" s="8">
        <f>VLOOKUP(A3,'Señales E1'!$A$3:$O$70,10,0)</f>
        <v>0</v>
      </c>
      <c r="L3" s="8">
        <f>VLOOKUP(A3,'Señales E1'!$A$3:$O$70,11,0)</f>
        <v>0</v>
      </c>
      <c r="M3" s="8">
        <f>VLOOKUP(A3,'Señales E1'!$A$3:$O$70,12,0)</f>
        <v>0</v>
      </c>
      <c r="N3" s="8">
        <f>VLOOKUP(A3,'Señales E1'!$A$3:$O$70,13,0)</f>
        <v>0</v>
      </c>
      <c r="O3" s="8">
        <f>VLOOKUP(A3,'Señales E1'!$A$3:$O$70,14,0)</f>
        <v>0</v>
      </c>
      <c r="P3" s="108">
        <f>VLOOKUP(A3,'Señales E1'!$A$3:$O$70,15,0)</f>
        <v>0</v>
      </c>
      <c r="Q3" s="90"/>
      <c r="R3" s="25"/>
      <c r="S3" s="25"/>
      <c r="T3" s="25"/>
      <c r="U3" s="25"/>
      <c r="V3" s="26"/>
      <c r="W3" s="48" t="str">
        <f t="shared" ref="W3:W98" si="0">IF(A3="","Esta instruccion se debe agregar", "")</f>
        <v/>
      </c>
      <c r="X3" s="10" t="s">
        <v>17</v>
      </c>
    </row>
    <row r="4" spans="1:24" x14ac:dyDescent="0.2">
      <c r="A4" s="11">
        <v>2</v>
      </c>
      <c r="B4" s="11">
        <v>2</v>
      </c>
      <c r="C4" s="129"/>
      <c r="D4" s="12" t="s">
        <v>18</v>
      </c>
      <c r="E4" s="13">
        <f>VLOOKUP(B4,'Opcodes E2'!B4:E96,4,0)</f>
        <v>0</v>
      </c>
      <c r="F4" s="14">
        <f>VLOOKUP(A4,'Señales E1'!$A$3:$O$70,5,0)</f>
        <v>0</v>
      </c>
      <c r="G4" s="15">
        <f>VLOOKUP(A4,'Señales E1'!$A$3:$O$70,6,0)</f>
        <v>0</v>
      </c>
      <c r="H4" s="15">
        <f>VLOOKUP(A4,'Señales E1'!$A$3:$O$70,7,0)</f>
        <v>0</v>
      </c>
      <c r="I4" s="15">
        <f>VLOOKUP(A4,'Señales E1'!$A$3:$O$70,8,0)</f>
        <v>0</v>
      </c>
      <c r="J4" s="15">
        <f>VLOOKUP(A4,'Señales E1'!$A$3:$O$70,9,0)</f>
        <v>0</v>
      </c>
      <c r="K4" s="15">
        <f>VLOOKUP(A4,'Señales E1'!$A$3:$O$70,10,0)</f>
        <v>0</v>
      </c>
      <c r="L4" s="15">
        <f>VLOOKUP(A4,'Señales E1'!$A$3:$O$70,11,0)</f>
        <v>0</v>
      </c>
      <c r="M4" s="15">
        <f>VLOOKUP(A4,'Señales E1'!$A$3:$O$70,12,0)</f>
        <v>0</v>
      </c>
      <c r="N4" s="15">
        <f>VLOOKUP(A4,'Señales E1'!$A$3:$O$70,13,0)</f>
        <v>0</v>
      </c>
      <c r="O4" s="15">
        <f>VLOOKUP(A4,'Señales E1'!$A$3:$O$70,14,0)</f>
        <v>0</v>
      </c>
      <c r="P4" s="109">
        <f>VLOOKUP(A4,'Señales E1'!$A$3:$O$70,15,0)</f>
        <v>0</v>
      </c>
      <c r="Q4" s="75"/>
      <c r="R4" s="15"/>
      <c r="S4" s="15"/>
      <c r="T4" s="15"/>
      <c r="U4" s="15"/>
      <c r="V4" s="16"/>
      <c r="W4" s="48" t="str">
        <f t="shared" si="0"/>
        <v/>
      </c>
    </row>
    <row r="5" spans="1:24" x14ac:dyDescent="0.2">
      <c r="A5" s="11">
        <v>3</v>
      </c>
      <c r="B5" s="11">
        <v>3</v>
      </c>
      <c r="C5" s="129"/>
      <c r="D5" s="12" t="s">
        <v>19</v>
      </c>
      <c r="E5" s="13">
        <f>VLOOKUP(B5,'Opcodes E2'!B5:E97,4,0)</f>
        <v>0</v>
      </c>
      <c r="F5" s="14">
        <f>VLOOKUP(A5,'Señales E1'!$A$3:$O$70,5,0)</f>
        <v>0</v>
      </c>
      <c r="G5" s="15">
        <f>VLOOKUP(A5,'Señales E1'!$A$3:$O$70,6,0)</f>
        <v>0</v>
      </c>
      <c r="H5" s="15">
        <f>VLOOKUP(A5,'Señales E1'!$A$3:$O$70,7,0)</f>
        <v>0</v>
      </c>
      <c r="I5" s="15">
        <f>VLOOKUP(A5,'Señales E1'!$A$3:$O$70,8,0)</f>
        <v>0</v>
      </c>
      <c r="J5" s="15">
        <f>VLOOKUP(A5,'Señales E1'!$A$3:$O$70,9,0)</f>
        <v>0</v>
      </c>
      <c r="K5" s="15">
        <f>VLOOKUP(A5,'Señales E1'!$A$3:$O$70,10,0)</f>
        <v>0</v>
      </c>
      <c r="L5" s="15">
        <f>VLOOKUP(A5,'Señales E1'!$A$3:$O$70,11,0)</f>
        <v>0</v>
      </c>
      <c r="M5" s="15">
        <f>VLOOKUP(A5,'Señales E1'!$A$3:$O$70,12,0)</f>
        <v>0</v>
      </c>
      <c r="N5" s="15">
        <f>VLOOKUP(A5,'Señales E1'!$A$3:$O$70,13,0)</f>
        <v>0</v>
      </c>
      <c r="O5" s="15">
        <f>VLOOKUP(A5,'Señales E1'!$A$3:$O$70,14,0)</f>
        <v>0</v>
      </c>
      <c r="P5" s="109">
        <f>VLOOKUP(A5,'Señales E1'!$A$3:$O$70,15,0)</f>
        <v>0</v>
      </c>
      <c r="Q5" s="75"/>
      <c r="R5" s="15"/>
      <c r="S5" s="15"/>
      <c r="T5" s="15"/>
      <c r="U5" s="15"/>
      <c r="V5" s="16"/>
      <c r="W5" s="48" t="str">
        <f t="shared" si="0"/>
        <v/>
      </c>
    </row>
    <row r="6" spans="1:24" x14ac:dyDescent="0.2">
      <c r="A6" s="11">
        <v>4</v>
      </c>
      <c r="B6" s="11">
        <v>4</v>
      </c>
      <c r="C6" s="129"/>
      <c r="D6" s="12" t="s">
        <v>20</v>
      </c>
      <c r="E6" s="6">
        <f>VLOOKUP(B6,'Opcodes E2'!B6:E98,4,0)</f>
        <v>0</v>
      </c>
      <c r="F6" s="14">
        <f>VLOOKUP(A6,'Señales E1'!$A$3:$O$70,5,0)</f>
        <v>0</v>
      </c>
      <c r="G6" s="15">
        <f>VLOOKUP(A6,'Señales E1'!$A$3:$O$70,6,0)</f>
        <v>0</v>
      </c>
      <c r="H6" s="15">
        <f>VLOOKUP(A6,'Señales E1'!$A$3:$O$70,7,0)</f>
        <v>0</v>
      </c>
      <c r="I6" s="15">
        <f>VLOOKUP(A6,'Señales E1'!$A$3:$O$70,8,0)</f>
        <v>0</v>
      </c>
      <c r="J6" s="15">
        <f>VLOOKUP(A6,'Señales E1'!$A$3:$O$70,9,0)</f>
        <v>0</v>
      </c>
      <c r="K6" s="15">
        <f>VLOOKUP(A6,'Señales E1'!$A$3:$O$70,10,0)</f>
        <v>0</v>
      </c>
      <c r="L6" s="15">
        <f>VLOOKUP(A6,'Señales E1'!$A$3:$O$70,11,0)</f>
        <v>0</v>
      </c>
      <c r="M6" s="15">
        <f>VLOOKUP(A6,'Señales E1'!$A$3:$O$70,12,0)</f>
        <v>0</v>
      </c>
      <c r="N6" s="15">
        <f>VLOOKUP(A6,'Señales E1'!$A$3:$O$70,13,0)</f>
        <v>0</v>
      </c>
      <c r="O6" s="15">
        <f>VLOOKUP(A6,'Señales E1'!$A$3:$O$70,14,0)</f>
        <v>0</v>
      </c>
      <c r="P6" s="109">
        <f>VLOOKUP(A6,'Señales E1'!$A$3:$O$70,15,0)</f>
        <v>0</v>
      </c>
      <c r="Q6" s="75"/>
      <c r="R6" s="15"/>
      <c r="S6" s="15"/>
      <c r="T6" s="15"/>
      <c r="U6" s="15"/>
      <c r="V6" s="16"/>
      <c r="W6" s="48" t="str">
        <f t="shared" si="0"/>
        <v/>
      </c>
    </row>
    <row r="7" spans="1:24" x14ac:dyDescent="0.2">
      <c r="A7" s="11">
        <v>5</v>
      </c>
      <c r="B7" s="11">
        <v>5</v>
      </c>
      <c r="C7" s="129"/>
      <c r="D7" s="12" t="s">
        <v>21</v>
      </c>
      <c r="E7" s="6">
        <f>VLOOKUP(B7,'Opcodes E2'!B7:E98,4,0)</f>
        <v>0</v>
      </c>
      <c r="F7" s="14">
        <f>VLOOKUP(A7,'Señales E1'!$A$3:$O$70,5,0)</f>
        <v>0</v>
      </c>
      <c r="G7" s="15">
        <f>VLOOKUP(A7,'Señales E1'!$A$3:$O$70,6,0)</f>
        <v>0</v>
      </c>
      <c r="H7" s="15">
        <f>VLOOKUP(A7,'Señales E1'!$A$3:$O$70,7,0)</f>
        <v>0</v>
      </c>
      <c r="I7" s="15">
        <f>VLOOKUP(A7,'Señales E1'!$A$3:$O$70,8,0)</f>
        <v>0</v>
      </c>
      <c r="J7" s="15">
        <f>VLOOKUP(A7,'Señales E1'!$A$3:$O$70,9,0)</f>
        <v>0</v>
      </c>
      <c r="K7" s="15">
        <f>VLOOKUP(A7,'Señales E1'!$A$3:$O$70,10,0)</f>
        <v>0</v>
      </c>
      <c r="L7" s="15">
        <f>VLOOKUP(A7,'Señales E1'!$A$3:$O$70,11,0)</f>
        <v>0</v>
      </c>
      <c r="M7" s="15">
        <f>VLOOKUP(A7,'Señales E1'!$A$3:$O$70,12,0)</f>
        <v>0</v>
      </c>
      <c r="N7" s="15">
        <f>VLOOKUP(A7,'Señales E1'!$A$3:$O$70,13,0)</f>
        <v>0</v>
      </c>
      <c r="O7" s="15">
        <f>VLOOKUP(A7,'Señales E1'!$A$3:$O$70,14,0)</f>
        <v>0</v>
      </c>
      <c r="P7" s="109">
        <f>VLOOKUP(A7,'Señales E1'!$A$3:$O$70,15,0)</f>
        <v>0</v>
      </c>
      <c r="Q7" s="75"/>
      <c r="R7" s="15"/>
      <c r="S7" s="15"/>
      <c r="T7" s="15"/>
      <c r="U7" s="15"/>
      <c r="V7" s="16"/>
      <c r="W7" s="48" t="str">
        <f t="shared" si="0"/>
        <v/>
      </c>
    </row>
    <row r="8" spans="1:24" x14ac:dyDescent="0.2">
      <c r="A8" s="11">
        <v>6</v>
      </c>
      <c r="B8" s="11">
        <v>6</v>
      </c>
      <c r="C8" s="129"/>
      <c r="D8" s="12" t="s">
        <v>22</v>
      </c>
      <c r="E8" s="6">
        <f>VLOOKUP(B8,'Opcodes E2'!B8:E99,4,0)</f>
        <v>0</v>
      </c>
      <c r="F8" s="14">
        <f>VLOOKUP(A8,'Señales E1'!$A$3:$O$70,5,0)</f>
        <v>0</v>
      </c>
      <c r="G8" s="15">
        <f>VLOOKUP(A8,'Señales E1'!$A$3:$O$70,6,0)</f>
        <v>0</v>
      </c>
      <c r="H8" s="15">
        <f>VLOOKUP(A8,'Señales E1'!$A$3:$O$70,7,0)</f>
        <v>0</v>
      </c>
      <c r="I8" s="15">
        <f>VLOOKUP(A8,'Señales E1'!$A$3:$O$70,8,0)</f>
        <v>0</v>
      </c>
      <c r="J8" s="15">
        <f>VLOOKUP(A8,'Señales E1'!$A$3:$O$70,9,0)</f>
        <v>0</v>
      </c>
      <c r="K8" s="15">
        <f>VLOOKUP(A8,'Señales E1'!$A$3:$O$70,10,0)</f>
        <v>0</v>
      </c>
      <c r="L8" s="15">
        <f>VLOOKUP(A8,'Señales E1'!$A$3:$O$70,11,0)</f>
        <v>0</v>
      </c>
      <c r="M8" s="15">
        <f>VLOOKUP(A8,'Señales E1'!$A$3:$O$70,12,0)</f>
        <v>0</v>
      </c>
      <c r="N8" s="15">
        <f>VLOOKUP(A8,'Señales E1'!$A$3:$O$70,13,0)</f>
        <v>0</v>
      </c>
      <c r="O8" s="15">
        <f>VLOOKUP(A8,'Señales E1'!$A$3:$O$70,14,0)</f>
        <v>0</v>
      </c>
      <c r="P8" s="109">
        <f>VLOOKUP(A8,'Señales E1'!$A$3:$O$70,15,0)</f>
        <v>0</v>
      </c>
      <c r="Q8" s="75"/>
      <c r="R8" s="15"/>
      <c r="S8" s="15"/>
      <c r="T8" s="15"/>
      <c r="U8" s="15"/>
      <c r="V8" s="16"/>
      <c r="W8" s="48" t="str">
        <f t="shared" si="0"/>
        <v/>
      </c>
    </row>
    <row r="9" spans="1:24" x14ac:dyDescent="0.2">
      <c r="A9" s="11">
        <v>7</v>
      </c>
      <c r="B9" s="11">
        <v>7</v>
      </c>
      <c r="C9" s="129"/>
      <c r="D9" s="12" t="s">
        <v>23</v>
      </c>
      <c r="E9" s="6">
        <f>VLOOKUP(B9,'Opcodes E2'!B9:E100,4,0)</f>
        <v>0</v>
      </c>
      <c r="F9" s="14">
        <f>VLOOKUP(A9,'Señales E1'!$A$3:$O$70,5,0)</f>
        <v>0</v>
      </c>
      <c r="G9" s="15">
        <f>VLOOKUP(A9,'Señales E1'!$A$3:$O$70,6,0)</f>
        <v>0</v>
      </c>
      <c r="H9" s="15">
        <f>VLOOKUP(A9,'Señales E1'!$A$3:$O$70,7,0)</f>
        <v>0</v>
      </c>
      <c r="I9" s="15">
        <f>VLOOKUP(A9,'Señales E1'!$A$3:$O$70,8,0)</f>
        <v>0</v>
      </c>
      <c r="J9" s="15">
        <f>VLOOKUP(A9,'Señales E1'!$A$3:$O$70,9,0)</f>
        <v>0</v>
      </c>
      <c r="K9" s="15">
        <f>VLOOKUP(A9,'Señales E1'!$A$3:$O$70,10,0)</f>
        <v>0</v>
      </c>
      <c r="L9" s="15">
        <f>VLOOKUP(A9,'Señales E1'!$A$3:$O$70,11,0)</f>
        <v>0</v>
      </c>
      <c r="M9" s="15">
        <f>VLOOKUP(A9,'Señales E1'!$A$3:$O$70,12,0)</f>
        <v>0</v>
      </c>
      <c r="N9" s="15">
        <f>VLOOKUP(A9,'Señales E1'!$A$3:$O$70,13,0)</f>
        <v>0</v>
      </c>
      <c r="O9" s="15">
        <f>VLOOKUP(A9,'Señales E1'!$A$3:$O$70,14,0)</f>
        <v>0</v>
      </c>
      <c r="P9" s="109">
        <f>VLOOKUP(A9,'Señales E1'!$A$3:$O$70,15,0)</f>
        <v>0</v>
      </c>
      <c r="Q9" s="75"/>
      <c r="R9" s="15"/>
      <c r="S9" s="15"/>
      <c r="T9" s="15"/>
      <c r="U9" s="15"/>
      <c r="V9" s="16"/>
      <c r="W9" s="48" t="str">
        <f t="shared" si="0"/>
        <v/>
      </c>
    </row>
    <row r="10" spans="1:24" x14ac:dyDescent="0.2">
      <c r="A10" s="11">
        <v>8</v>
      </c>
      <c r="B10" s="11">
        <v>8</v>
      </c>
      <c r="C10" s="129"/>
      <c r="D10" s="12" t="s">
        <v>24</v>
      </c>
      <c r="E10" s="18">
        <f>VLOOKUP(B10,'Opcodes E2'!B10:E101,4,0)</f>
        <v>0</v>
      </c>
      <c r="F10" s="14">
        <f>VLOOKUP(A10,'Señales E1'!$A$3:$O$70,5,0)</f>
        <v>0</v>
      </c>
      <c r="G10" s="15">
        <f>VLOOKUP(A10,'Señales E1'!$A$3:$O$70,6,0)</f>
        <v>0</v>
      </c>
      <c r="H10" s="15">
        <f>VLOOKUP(A10,'Señales E1'!$A$3:$O$70,7,0)</f>
        <v>0</v>
      </c>
      <c r="I10" s="15">
        <f>VLOOKUP(A10,'Señales E1'!$A$3:$O$70,8,0)</f>
        <v>0</v>
      </c>
      <c r="J10" s="15">
        <f>VLOOKUP(A10,'Señales E1'!$A$3:$O$70,9,0)</f>
        <v>0</v>
      </c>
      <c r="K10" s="15">
        <f>VLOOKUP(A10,'Señales E1'!$A$3:$O$70,10,0)</f>
        <v>0</v>
      </c>
      <c r="L10" s="15">
        <f>VLOOKUP(A10,'Señales E1'!$A$3:$O$70,11,0)</f>
        <v>0</v>
      </c>
      <c r="M10" s="15">
        <f>VLOOKUP(A10,'Señales E1'!$A$3:$O$70,12,0)</f>
        <v>0</v>
      </c>
      <c r="N10" s="15">
        <f>VLOOKUP(A10,'Señales E1'!$A$3:$O$70,13,0)</f>
        <v>0</v>
      </c>
      <c r="O10" s="15">
        <f>VLOOKUP(A10,'Señales E1'!$A$3:$O$70,14,0)</f>
        <v>0</v>
      </c>
      <c r="P10" s="109">
        <f>VLOOKUP(A10,'Señales E1'!$A$3:$O$70,15,0)</f>
        <v>0</v>
      </c>
      <c r="Q10" s="75"/>
      <c r="R10" s="15"/>
      <c r="S10" s="15"/>
      <c r="T10" s="15"/>
      <c r="U10" s="15"/>
      <c r="V10" s="16"/>
      <c r="W10" s="48" t="str">
        <f t="shared" si="0"/>
        <v/>
      </c>
    </row>
    <row r="11" spans="1:24" x14ac:dyDescent="0.2">
      <c r="A11" s="11"/>
      <c r="B11" s="11">
        <v>9</v>
      </c>
      <c r="C11" s="129"/>
      <c r="D11" s="12" t="s">
        <v>79</v>
      </c>
      <c r="E11" s="110" t="str">
        <f>VLOOKUP(B11,'Opcodes E2'!B11:E102,4,0)</f>
        <v>Dame un valor!!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09"/>
      <c r="Q11" s="75"/>
      <c r="R11" s="15"/>
      <c r="S11" s="15"/>
      <c r="T11" s="15"/>
      <c r="U11" s="15"/>
      <c r="V11" s="16"/>
      <c r="W11" s="48" t="str">
        <f t="shared" si="0"/>
        <v>Esta instruccion se debe agregar</v>
      </c>
    </row>
    <row r="12" spans="1:24" x14ac:dyDescent="0.2">
      <c r="A12" s="11"/>
      <c r="B12" s="11">
        <v>10</v>
      </c>
      <c r="C12" s="129"/>
      <c r="D12" s="12" t="s">
        <v>80</v>
      </c>
      <c r="E12" s="110" t="str">
        <f>VLOOKUP(B12,'Opcodes E2'!B12:E103,4,0)</f>
        <v>Dame un valor!!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09"/>
      <c r="Q12" s="75"/>
      <c r="R12" s="15"/>
      <c r="S12" s="15"/>
      <c r="T12" s="15"/>
      <c r="U12" s="15"/>
      <c r="V12" s="16"/>
      <c r="W12" s="48" t="str">
        <f t="shared" si="0"/>
        <v>Esta instruccion se debe agregar</v>
      </c>
    </row>
    <row r="13" spans="1:24" x14ac:dyDescent="0.2">
      <c r="A13" s="11"/>
      <c r="B13" s="11">
        <v>11</v>
      </c>
      <c r="C13" s="129"/>
      <c r="D13" s="12" t="s">
        <v>81</v>
      </c>
      <c r="E13" s="110" t="str">
        <f>VLOOKUP(B13,'Opcodes E2'!B13:E104,4,0)</f>
        <v>Dame un valor!!</v>
      </c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09"/>
      <c r="Q13" s="75"/>
      <c r="R13" s="15"/>
      <c r="S13" s="15"/>
      <c r="T13" s="15"/>
      <c r="U13" s="15"/>
      <c r="V13" s="16"/>
      <c r="W13" s="48" t="str">
        <f t="shared" si="0"/>
        <v>Esta instruccion se debe agregar</v>
      </c>
    </row>
    <row r="14" spans="1:24" x14ac:dyDescent="0.2">
      <c r="A14" s="11"/>
      <c r="B14" s="11">
        <v>12</v>
      </c>
      <c r="C14" s="130"/>
      <c r="D14" s="12" t="s">
        <v>82</v>
      </c>
      <c r="E14" s="111" t="str">
        <f>VLOOKUP(B14,'Opcodes E2'!B14:E105,4,0)</f>
        <v>Dame un valor!!</v>
      </c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112"/>
      <c r="Q14" s="86"/>
      <c r="R14" s="20"/>
      <c r="S14" s="20"/>
      <c r="T14" s="20"/>
      <c r="U14" s="20"/>
      <c r="V14" s="21"/>
      <c r="W14" s="48" t="str">
        <f t="shared" si="0"/>
        <v>Esta instruccion se debe agregar</v>
      </c>
    </row>
    <row r="15" spans="1:24" x14ac:dyDescent="0.2">
      <c r="A15" s="11">
        <v>9</v>
      </c>
      <c r="B15" s="11">
        <v>13</v>
      </c>
      <c r="C15" s="128" t="s">
        <v>25</v>
      </c>
      <c r="D15" s="5" t="s">
        <v>16</v>
      </c>
      <c r="E15" s="22">
        <f>VLOOKUP(B15,'Opcodes E2'!B15:E106,4,0)</f>
        <v>0</v>
      </c>
      <c r="F15" s="7">
        <f>VLOOKUP(A15,'Señales E1'!$A$3:$O$70,5,0)</f>
        <v>0</v>
      </c>
      <c r="G15" s="8">
        <f>VLOOKUP(A15,'Señales E1'!$A$3:$O$70,6,0)</f>
        <v>0</v>
      </c>
      <c r="H15" s="8">
        <f>VLOOKUP(A15,'Señales E1'!$A$3:$O$70,7,0)</f>
        <v>0</v>
      </c>
      <c r="I15" s="8">
        <f>VLOOKUP(A15,'Señales E1'!$A$3:$O$70,8,0)</f>
        <v>0</v>
      </c>
      <c r="J15" s="8">
        <f>VLOOKUP(A15,'Señales E1'!$A$3:$O$70,9,0)</f>
        <v>0</v>
      </c>
      <c r="K15" s="8">
        <f>VLOOKUP(A15,'Señales E1'!$A$3:$O$70,10,0)</f>
        <v>0</v>
      </c>
      <c r="L15" s="8">
        <f>VLOOKUP(A15,'Señales E1'!$A$3:$O$70,11,0)</f>
        <v>0</v>
      </c>
      <c r="M15" s="8">
        <f>VLOOKUP(A15,'Señales E1'!$A$3:$O$70,12,0)</f>
        <v>0</v>
      </c>
      <c r="N15" s="8">
        <f>VLOOKUP(A15,'Señales E1'!$A$3:$O$70,13,0)</f>
        <v>0</v>
      </c>
      <c r="O15" s="8">
        <f>VLOOKUP(A15,'Señales E1'!$A$3:$O$70,14,0)</f>
        <v>0</v>
      </c>
      <c r="P15" s="108">
        <f>VLOOKUP(A15,'Señales E1'!$A$3:$O$70,15,0)</f>
        <v>0</v>
      </c>
      <c r="Q15" s="90"/>
      <c r="R15" s="25"/>
      <c r="S15" s="25"/>
      <c r="T15" s="25"/>
      <c r="U15" s="25"/>
      <c r="V15" s="26"/>
      <c r="W15" s="48" t="str">
        <f t="shared" si="0"/>
        <v/>
      </c>
    </row>
    <row r="16" spans="1:24" x14ac:dyDescent="0.2">
      <c r="A16" s="11">
        <v>10</v>
      </c>
      <c r="B16" s="11">
        <v>14</v>
      </c>
      <c r="C16" s="129"/>
      <c r="D16" s="12" t="s">
        <v>18</v>
      </c>
      <c r="E16" s="6">
        <f>VLOOKUP(B16,'Opcodes E2'!B16:E107,4,0)</f>
        <v>0</v>
      </c>
      <c r="F16" s="14">
        <f>VLOOKUP(A16,'Señales E1'!$A$3:$O$70,5,0)</f>
        <v>0</v>
      </c>
      <c r="G16" s="15">
        <f>VLOOKUP(A16,'Señales E1'!$A$3:$O$70,6,0)</f>
        <v>0</v>
      </c>
      <c r="H16" s="15">
        <f>VLOOKUP(A16,'Señales E1'!$A$3:$O$70,7,0)</f>
        <v>0</v>
      </c>
      <c r="I16" s="15">
        <f>VLOOKUP(A16,'Señales E1'!$A$3:$O$70,8,0)</f>
        <v>0</v>
      </c>
      <c r="J16" s="15">
        <f>VLOOKUP(A16,'Señales E1'!$A$3:$O$70,9,0)</f>
        <v>0</v>
      </c>
      <c r="K16" s="15">
        <f>VLOOKUP(A16,'Señales E1'!$A$3:$O$70,10,0)</f>
        <v>0</v>
      </c>
      <c r="L16" s="15">
        <f>VLOOKUP(A16,'Señales E1'!$A$3:$O$70,11,0)</f>
        <v>0</v>
      </c>
      <c r="M16" s="15">
        <f>VLOOKUP(A16,'Señales E1'!$A$3:$O$70,12,0)</f>
        <v>0</v>
      </c>
      <c r="N16" s="15">
        <f>VLOOKUP(A16,'Señales E1'!$A$3:$O$70,13,0)</f>
        <v>0</v>
      </c>
      <c r="O16" s="15">
        <f>VLOOKUP(A16,'Señales E1'!$A$3:$O$70,14,0)</f>
        <v>0</v>
      </c>
      <c r="P16" s="109">
        <f>VLOOKUP(A16,'Señales E1'!$A$3:$O$70,15,0)</f>
        <v>0</v>
      </c>
      <c r="Q16" s="75"/>
      <c r="R16" s="15"/>
      <c r="S16" s="15"/>
      <c r="T16" s="15"/>
      <c r="U16" s="15"/>
      <c r="V16" s="16"/>
      <c r="W16" s="48" t="str">
        <f t="shared" si="0"/>
        <v/>
      </c>
    </row>
    <row r="17" spans="1:23" x14ac:dyDescent="0.2">
      <c r="A17" s="11">
        <v>11</v>
      </c>
      <c r="B17" s="11">
        <v>15</v>
      </c>
      <c r="C17" s="129"/>
      <c r="D17" s="12" t="s">
        <v>19</v>
      </c>
      <c r="E17" s="6">
        <f>VLOOKUP(B17,'Opcodes E2'!B17:E108,4,0)</f>
        <v>0</v>
      </c>
      <c r="F17" s="14">
        <f>VLOOKUP(A17,'Señales E1'!$A$3:$O$70,5,0)</f>
        <v>0</v>
      </c>
      <c r="G17" s="15">
        <f>VLOOKUP(A17,'Señales E1'!$A$3:$O$70,6,0)</f>
        <v>0</v>
      </c>
      <c r="H17" s="15">
        <f>VLOOKUP(A17,'Señales E1'!$A$3:$O$70,7,0)</f>
        <v>0</v>
      </c>
      <c r="I17" s="15">
        <f>VLOOKUP(A17,'Señales E1'!$A$3:$O$70,8,0)</f>
        <v>0</v>
      </c>
      <c r="J17" s="15">
        <f>VLOOKUP(A17,'Señales E1'!$A$3:$O$70,9,0)</f>
        <v>0</v>
      </c>
      <c r="K17" s="15">
        <f>VLOOKUP(A17,'Señales E1'!$A$3:$O$70,10,0)</f>
        <v>0</v>
      </c>
      <c r="L17" s="15">
        <f>VLOOKUP(A17,'Señales E1'!$A$3:$O$70,11,0)</f>
        <v>0</v>
      </c>
      <c r="M17" s="15">
        <f>VLOOKUP(A17,'Señales E1'!$A$3:$O$70,12,0)</f>
        <v>0</v>
      </c>
      <c r="N17" s="15">
        <f>VLOOKUP(A17,'Señales E1'!$A$3:$O$70,13,0)</f>
        <v>0</v>
      </c>
      <c r="O17" s="15">
        <f>VLOOKUP(A17,'Señales E1'!$A$3:$O$70,14,0)</f>
        <v>0</v>
      </c>
      <c r="P17" s="109">
        <f>VLOOKUP(A17,'Señales E1'!$A$3:$O$70,15,0)</f>
        <v>0</v>
      </c>
      <c r="Q17" s="75"/>
      <c r="R17" s="15"/>
      <c r="S17" s="15"/>
      <c r="T17" s="15"/>
      <c r="U17" s="15"/>
      <c r="V17" s="16"/>
      <c r="W17" s="48" t="str">
        <f t="shared" si="0"/>
        <v/>
      </c>
    </row>
    <row r="18" spans="1:23" x14ac:dyDescent="0.2">
      <c r="A18" s="11">
        <v>12</v>
      </c>
      <c r="B18" s="11">
        <v>16</v>
      </c>
      <c r="C18" s="129"/>
      <c r="D18" s="12" t="s">
        <v>20</v>
      </c>
      <c r="E18" s="6">
        <f>VLOOKUP(B18,'Opcodes E2'!B18:E109,4,0)</f>
        <v>0</v>
      </c>
      <c r="F18" s="14">
        <f>VLOOKUP(A18,'Señales E1'!$A$3:$O$70,5,0)</f>
        <v>0</v>
      </c>
      <c r="G18" s="15">
        <f>VLOOKUP(A18,'Señales E1'!$A$3:$O$70,6,0)</f>
        <v>0</v>
      </c>
      <c r="H18" s="15">
        <f>VLOOKUP(A18,'Señales E1'!$A$3:$O$70,7,0)</f>
        <v>0</v>
      </c>
      <c r="I18" s="15">
        <f>VLOOKUP(A18,'Señales E1'!$A$3:$O$70,8,0)</f>
        <v>0</v>
      </c>
      <c r="J18" s="15">
        <f>VLOOKUP(A18,'Señales E1'!$A$3:$O$70,9,0)</f>
        <v>0</v>
      </c>
      <c r="K18" s="15">
        <f>VLOOKUP(A18,'Señales E1'!$A$3:$O$70,10,0)</f>
        <v>0</v>
      </c>
      <c r="L18" s="15">
        <f>VLOOKUP(A18,'Señales E1'!$A$3:$O$70,11,0)</f>
        <v>0</v>
      </c>
      <c r="M18" s="15">
        <f>VLOOKUP(A18,'Señales E1'!$A$3:$O$70,12,0)</f>
        <v>0</v>
      </c>
      <c r="N18" s="15">
        <f>VLOOKUP(A18,'Señales E1'!$A$3:$O$70,13,0)</f>
        <v>0</v>
      </c>
      <c r="O18" s="15">
        <f>VLOOKUP(A18,'Señales E1'!$A$3:$O$70,14,0)</f>
        <v>0</v>
      </c>
      <c r="P18" s="109">
        <f>VLOOKUP(A18,'Señales E1'!$A$3:$O$70,15,0)</f>
        <v>0</v>
      </c>
      <c r="Q18" s="75"/>
      <c r="R18" s="15"/>
      <c r="S18" s="15"/>
      <c r="T18" s="15"/>
      <c r="U18" s="15"/>
      <c r="V18" s="16"/>
      <c r="W18" s="48" t="str">
        <f t="shared" si="0"/>
        <v/>
      </c>
    </row>
    <row r="19" spans="1:23" x14ac:dyDescent="0.2">
      <c r="A19" s="11">
        <v>13</v>
      </c>
      <c r="B19" s="11">
        <v>17</v>
      </c>
      <c r="C19" s="129"/>
      <c r="D19" s="12" t="s">
        <v>21</v>
      </c>
      <c r="E19" s="6">
        <f>VLOOKUP(B19,'Opcodes E2'!B19:E110,4,0)</f>
        <v>0</v>
      </c>
      <c r="F19" s="14">
        <f>VLOOKUP(A19,'Señales E1'!$A$3:$O$70,5,0)</f>
        <v>0</v>
      </c>
      <c r="G19" s="15">
        <f>VLOOKUP(A19,'Señales E1'!$A$3:$O$70,6,0)</f>
        <v>0</v>
      </c>
      <c r="H19" s="15">
        <f>VLOOKUP(A19,'Señales E1'!$A$3:$O$70,7,0)</f>
        <v>0</v>
      </c>
      <c r="I19" s="15">
        <f>VLOOKUP(A19,'Señales E1'!$A$3:$O$70,8,0)</f>
        <v>0</v>
      </c>
      <c r="J19" s="15">
        <f>VLOOKUP(A19,'Señales E1'!$A$3:$O$70,9,0)</f>
        <v>0</v>
      </c>
      <c r="K19" s="15">
        <f>VLOOKUP(A19,'Señales E1'!$A$3:$O$70,10,0)</f>
        <v>0</v>
      </c>
      <c r="L19" s="15">
        <f>VLOOKUP(A19,'Señales E1'!$A$3:$O$70,11,0)</f>
        <v>0</v>
      </c>
      <c r="M19" s="15">
        <f>VLOOKUP(A19,'Señales E1'!$A$3:$O$70,12,0)</f>
        <v>0</v>
      </c>
      <c r="N19" s="15">
        <f>VLOOKUP(A19,'Señales E1'!$A$3:$O$70,13,0)</f>
        <v>0</v>
      </c>
      <c r="O19" s="15">
        <f>VLOOKUP(A19,'Señales E1'!$A$3:$O$70,14,0)</f>
        <v>0</v>
      </c>
      <c r="P19" s="109">
        <f>VLOOKUP(A19,'Señales E1'!$A$3:$O$70,15,0)</f>
        <v>0</v>
      </c>
      <c r="Q19" s="75"/>
      <c r="R19" s="15"/>
      <c r="S19" s="15"/>
      <c r="T19" s="15"/>
      <c r="U19" s="15"/>
      <c r="V19" s="16"/>
      <c r="W19" s="48" t="str">
        <f t="shared" si="0"/>
        <v/>
      </c>
    </row>
    <row r="20" spans="1:23" x14ac:dyDescent="0.2">
      <c r="A20" s="11">
        <v>14</v>
      </c>
      <c r="B20" s="11">
        <v>18</v>
      </c>
      <c r="C20" s="129"/>
      <c r="D20" s="12" t="s">
        <v>22</v>
      </c>
      <c r="E20" s="6">
        <f>VLOOKUP(B20,'Opcodes E2'!B20:E111,4,0)</f>
        <v>0</v>
      </c>
      <c r="F20" s="14">
        <f>VLOOKUP(A20,'Señales E1'!$A$3:$O$70,5,0)</f>
        <v>0</v>
      </c>
      <c r="G20" s="15">
        <f>VLOOKUP(A20,'Señales E1'!$A$3:$O$70,6,0)</f>
        <v>0</v>
      </c>
      <c r="H20" s="15">
        <f>VLOOKUP(A20,'Señales E1'!$A$3:$O$70,7,0)</f>
        <v>0</v>
      </c>
      <c r="I20" s="15">
        <f>VLOOKUP(A20,'Señales E1'!$A$3:$O$70,8,0)</f>
        <v>0</v>
      </c>
      <c r="J20" s="15">
        <f>VLOOKUP(A20,'Señales E1'!$A$3:$O$70,9,0)</f>
        <v>0</v>
      </c>
      <c r="K20" s="15">
        <f>VLOOKUP(A20,'Señales E1'!$A$3:$O$70,10,0)</f>
        <v>0</v>
      </c>
      <c r="L20" s="15">
        <f>VLOOKUP(A20,'Señales E1'!$A$3:$O$70,11,0)</f>
        <v>0</v>
      </c>
      <c r="M20" s="15">
        <f>VLOOKUP(A20,'Señales E1'!$A$3:$O$70,12,0)</f>
        <v>0</v>
      </c>
      <c r="N20" s="15">
        <f>VLOOKUP(A20,'Señales E1'!$A$3:$O$70,13,0)</f>
        <v>0</v>
      </c>
      <c r="O20" s="15">
        <f>VLOOKUP(A20,'Señales E1'!$A$3:$O$70,14,0)</f>
        <v>0</v>
      </c>
      <c r="P20" s="109">
        <f>VLOOKUP(A20,'Señales E1'!$A$3:$O$70,15,0)</f>
        <v>0</v>
      </c>
      <c r="Q20" s="75"/>
      <c r="R20" s="15"/>
      <c r="S20" s="15"/>
      <c r="T20" s="15"/>
      <c r="U20" s="15"/>
      <c r="V20" s="16"/>
      <c r="W20" s="48" t="str">
        <f t="shared" si="0"/>
        <v/>
      </c>
    </row>
    <row r="21" spans="1:23" x14ac:dyDescent="0.2">
      <c r="A21" s="11">
        <v>15</v>
      </c>
      <c r="B21" s="11">
        <v>19</v>
      </c>
      <c r="C21" s="129"/>
      <c r="D21" s="12" t="s">
        <v>26</v>
      </c>
      <c r="E21" s="6">
        <f>VLOOKUP(B21,'Opcodes E2'!B21:E112,4,0)</f>
        <v>0</v>
      </c>
      <c r="F21" s="14">
        <f>VLOOKUP(A21,'Señales E1'!$A$3:$O$70,5,0)</f>
        <v>0</v>
      </c>
      <c r="G21" s="15">
        <f>VLOOKUP(A21,'Señales E1'!$A$3:$O$70,6,0)</f>
        <v>0</v>
      </c>
      <c r="H21" s="15">
        <f>VLOOKUP(A21,'Señales E1'!$A$3:$O$70,7,0)</f>
        <v>0</v>
      </c>
      <c r="I21" s="15">
        <f>VLOOKUP(A21,'Señales E1'!$A$3:$O$70,8,0)</f>
        <v>0</v>
      </c>
      <c r="J21" s="15">
        <f>VLOOKUP(A21,'Señales E1'!$A$3:$O$70,9,0)</f>
        <v>0</v>
      </c>
      <c r="K21" s="15">
        <f>VLOOKUP(A21,'Señales E1'!$A$3:$O$70,10,0)</f>
        <v>0</v>
      </c>
      <c r="L21" s="15">
        <f>VLOOKUP(A21,'Señales E1'!$A$3:$O$70,11,0)</f>
        <v>0</v>
      </c>
      <c r="M21" s="15">
        <f>VLOOKUP(A21,'Señales E1'!$A$3:$O$70,12,0)</f>
        <v>0</v>
      </c>
      <c r="N21" s="15">
        <f>VLOOKUP(A21,'Señales E1'!$A$3:$O$70,13,0)</f>
        <v>0</v>
      </c>
      <c r="O21" s="15">
        <f>VLOOKUP(A21,'Señales E1'!$A$3:$O$70,14,0)</f>
        <v>0</v>
      </c>
      <c r="P21" s="109">
        <f>VLOOKUP(A21,'Señales E1'!$A$3:$O$70,15,0)</f>
        <v>0</v>
      </c>
      <c r="Q21" s="75"/>
      <c r="R21" s="15"/>
      <c r="S21" s="15"/>
      <c r="T21" s="15"/>
      <c r="U21" s="15"/>
      <c r="V21" s="16"/>
      <c r="W21" s="48" t="str">
        <f t="shared" si="0"/>
        <v/>
      </c>
    </row>
    <row r="22" spans="1:23" x14ac:dyDescent="0.2">
      <c r="A22" s="11"/>
      <c r="B22" s="11">
        <v>20</v>
      </c>
      <c r="C22" s="129"/>
      <c r="D22" s="12" t="s">
        <v>79</v>
      </c>
      <c r="E22" s="110" t="str">
        <f>VLOOKUP(B22,'Opcodes E2'!B22:E113,4,0)</f>
        <v>Dame un valor!!</v>
      </c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09"/>
      <c r="Q22" s="75"/>
      <c r="R22" s="15"/>
      <c r="S22" s="15"/>
      <c r="T22" s="15"/>
      <c r="U22" s="15"/>
      <c r="V22" s="16"/>
      <c r="W22" s="48" t="str">
        <f t="shared" si="0"/>
        <v>Esta instruccion se debe agregar</v>
      </c>
    </row>
    <row r="23" spans="1:23" x14ac:dyDescent="0.2">
      <c r="A23" s="11"/>
      <c r="B23" s="11">
        <v>21</v>
      </c>
      <c r="C23" s="130"/>
      <c r="D23" s="12" t="s">
        <v>80</v>
      </c>
      <c r="E23" s="110" t="str">
        <f>VLOOKUP(B23,'Opcodes E2'!B23:E114,4,0)</f>
        <v>Dame un valor!!</v>
      </c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113"/>
      <c r="Q23" s="80"/>
      <c r="R23" s="28"/>
      <c r="S23" s="28"/>
      <c r="T23" s="28"/>
      <c r="U23" s="28"/>
      <c r="V23" s="29"/>
      <c r="W23" s="48" t="str">
        <f t="shared" si="0"/>
        <v>Esta instruccion se debe agregar</v>
      </c>
    </row>
    <row r="24" spans="1:23" x14ac:dyDescent="0.2">
      <c r="A24" s="11">
        <v>16</v>
      </c>
      <c r="B24" s="11">
        <v>22</v>
      </c>
      <c r="C24" s="128" t="s">
        <v>27</v>
      </c>
      <c r="D24" s="5" t="s">
        <v>16</v>
      </c>
      <c r="E24" s="22">
        <f>VLOOKUP(B24,'Opcodes E2'!B24:E115,4,0)</f>
        <v>0</v>
      </c>
      <c r="F24" s="24">
        <f>VLOOKUP(A24,'Señales E1'!$A$3:$O$70,5,0)</f>
        <v>0</v>
      </c>
      <c r="G24" s="25">
        <f>VLOOKUP(A24,'Señales E1'!$A$3:$O$70,6,0)</f>
        <v>0</v>
      </c>
      <c r="H24" s="25">
        <f>VLOOKUP(A24,'Señales E1'!$A$3:$O$70,7,0)</f>
        <v>0</v>
      </c>
      <c r="I24" s="25">
        <f>VLOOKUP(A24,'Señales E1'!$A$3:$O$70,8,0)</f>
        <v>0</v>
      </c>
      <c r="J24" s="25">
        <f>VLOOKUP(A24,'Señales E1'!$A$3:$O$70,9,0)</f>
        <v>0</v>
      </c>
      <c r="K24" s="25">
        <f>VLOOKUP(A24,'Señales E1'!$A$3:$O$70,10,0)</f>
        <v>0</v>
      </c>
      <c r="L24" s="25">
        <f>VLOOKUP(A24,'Señales E1'!$A$3:$O$70,11,0)</f>
        <v>0</v>
      </c>
      <c r="M24" s="25">
        <f>VLOOKUP(A24,'Señales E1'!$A$3:$O$70,12,0)</f>
        <v>0</v>
      </c>
      <c r="N24" s="25">
        <f>VLOOKUP(A24,'Señales E1'!$A$3:$O$70,13,0)</f>
        <v>0</v>
      </c>
      <c r="O24" s="25">
        <f>VLOOKUP(A24,'Señales E1'!$A$3:$O$70,14,0)</f>
        <v>0</v>
      </c>
      <c r="P24" s="114">
        <f>VLOOKUP(A24,'Señales E1'!$A$3:$O$70,15,0)</f>
        <v>0</v>
      </c>
      <c r="Q24" s="70"/>
      <c r="R24" s="8"/>
      <c r="S24" s="8"/>
      <c r="T24" s="8"/>
      <c r="U24" s="8"/>
      <c r="V24" s="9"/>
      <c r="W24" s="48" t="str">
        <f t="shared" si="0"/>
        <v/>
      </c>
    </row>
    <row r="25" spans="1:23" x14ac:dyDescent="0.2">
      <c r="A25" s="11">
        <v>17</v>
      </c>
      <c r="B25" s="11">
        <v>23</v>
      </c>
      <c r="C25" s="129"/>
      <c r="D25" s="12" t="s">
        <v>18</v>
      </c>
      <c r="E25" s="6">
        <f>VLOOKUP(B25,'Opcodes E2'!B25:E116,4,0)</f>
        <v>0</v>
      </c>
      <c r="F25" s="14">
        <f>VLOOKUP(A25,'Señales E1'!$A$3:$O$70,5,0)</f>
        <v>0</v>
      </c>
      <c r="G25" s="15">
        <f>VLOOKUP(A25,'Señales E1'!$A$3:$O$70,6,0)</f>
        <v>0</v>
      </c>
      <c r="H25" s="15">
        <f>VLOOKUP(A25,'Señales E1'!$A$3:$O$70,7,0)</f>
        <v>0</v>
      </c>
      <c r="I25" s="15">
        <f>VLOOKUP(A25,'Señales E1'!$A$3:$O$70,8,0)</f>
        <v>0</v>
      </c>
      <c r="J25" s="15">
        <f>VLOOKUP(A25,'Señales E1'!$A$3:$O$70,9,0)</f>
        <v>0</v>
      </c>
      <c r="K25" s="15">
        <f>VLOOKUP(A25,'Señales E1'!$A$3:$O$70,10,0)</f>
        <v>0</v>
      </c>
      <c r="L25" s="15">
        <f>VLOOKUP(A25,'Señales E1'!$A$3:$O$70,11,0)</f>
        <v>0</v>
      </c>
      <c r="M25" s="15">
        <f>VLOOKUP(A25,'Señales E1'!$A$3:$O$70,12,0)</f>
        <v>0</v>
      </c>
      <c r="N25" s="15">
        <f>VLOOKUP(A25,'Señales E1'!$A$3:$O$70,13,0)</f>
        <v>0</v>
      </c>
      <c r="O25" s="15">
        <f>VLOOKUP(A25,'Señales E1'!$A$3:$O$70,14,0)</f>
        <v>0</v>
      </c>
      <c r="P25" s="109">
        <f>VLOOKUP(A25,'Señales E1'!$A$3:$O$70,15,0)</f>
        <v>0</v>
      </c>
      <c r="Q25" s="75"/>
      <c r="R25" s="15"/>
      <c r="S25" s="15"/>
      <c r="T25" s="15"/>
      <c r="U25" s="15"/>
      <c r="V25" s="16"/>
      <c r="W25" s="48" t="str">
        <f t="shared" si="0"/>
        <v/>
      </c>
    </row>
    <row r="26" spans="1:23" x14ac:dyDescent="0.2">
      <c r="A26" s="11">
        <v>18</v>
      </c>
      <c r="B26" s="11">
        <v>24</v>
      </c>
      <c r="C26" s="129"/>
      <c r="D26" s="12" t="s">
        <v>19</v>
      </c>
      <c r="E26" s="6">
        <f>VLOOKUP(B26,'Opcodes E2'!B26:E117,4,0)</f>
        <v>0</v>
      </c>
      <c r="F26" s="14">
        <f>VLOOKUP(A26,'Señales E1'!$A$3:$O$70,5,0)</f>
        <v>0</v>
      </c>
      <c r="G26" s="15">
        <f>VLOOKUP(A26,'Señales E1'!$A$3:$O$70,6,0)</f>
        <v>0</v>
      </c>
      <c r="H26" s="15">
        <f>VLOOKUP(A26,'Señales E1'!$A$3:$O$70,7,0)</f>
        <v>0</v>
      </c>
      <c r="I26" s="15">
        <f>VLOOKUP(A26,'Señales E1'!$A$3:$O$70,8,0)</f>
        <v>0</v>
      </c>
      <c r="J26" s="15">
        <f>VLOOKUP(A26,'Señales E1'!$A$3:$O$70,9,0)</f>
        <v>0</v>
      </c>
      <c r="K26" s="15">
        <f>VLOOKUP(A26,'Señales E1'!$A$3:$O$70,10,0)</f>
        <v>0</v>
      </c>
      <c r="L26" s="15">
        <f>VLOOKUP(A26,'Señales E1'!$A$3:$O$70,11,0)</f>
        <v>0</v>
      </c>
      <c r="M26" s="15">
        <f>VLOOKUP(A26,'Señales E1'!$A$3:$O$70,12,0)</f>
        <v>0</v>
      </c>
      <c r="N26" s="15">
        <f>VLOOKUP(A26,'Señales E1'!$A$3:$O$70,13,0)</f>
        <v>0</v>
      </c>
      <c r="O26" s="15">
        <f>VLOOKUP(A26,'Señales E1'!$A$3:$O$70,14,0)</f>
        <v>0</v>
      </c>
      <c r="P26" s="109">
        <f>VLOOKUP(A26,'Señales E1'!$A$3:$O$70,15,0)</f>
        <v>0</v>
      </c>
      <c r="Q26" s="75"/>
      <c r="R26" s="15"/>
      <c r="S26" s="15"/>
      <c r="T26" s="15"/>
      <c r="U26" s="15"/>
      <c r="V26" s="16"/>
      <c r="W26" s="48" t="str">
        <f t="shared" si="0"/>
        <v/>
      </c>
    </row>
    <row r="27" spans="1:23" x14ac:dyDescent="0.2">
      <c r="A27" s="11">
        <v>19</v>
      </c>
      <c r="B27" s="11">
        <v>25</v>
      </c>
      <c r="C27" s="129"/>
      <c r="D27" s="12" t="s">
        <v>20</v>
      </c>
      <c r="E27" s="6">
        <f>VLOOKUP(B27,'Opcodes E2'!B27:E118,4,0)</f>
        <v>0</v>
      </c>
      <c r="F27" s="14">
        <f>VLOOKUP(A27,'Señales E1'!$A$3:$O$70,5,0)</f>
        <v>0</v>
      </c>
      <c r="G27" s="15">
        <f>VLOOKUP(A27,'Señales E1'!$A$3:$O$70,6,0)</f>
        <v>0</v>
      </c>
      <c r="H27" s="15">
        <f>VLOOKUP(A27,'Señales E1'!$A$3:$O$70,7,0)</f>
        <v>0</v>
      </c>
      <c r="I27" s="15">
        <f>VLOOKUP(A27,'Señales E1'!$A$3:$O$70,8,0)</f>
        <v>0</v>
      </c>
      <c r="J27" s="15">
        <f>VLOOKUP(A27,'Señales E1'!$A$3:$O$70,9,0)</f>
        <v>0</v>
      </c>
      <c r="K27" s="15">
        <f>VLOOKUP(A27,'Señales E1'!$A$3:$O$70,10,0)</f>
        <v>0</v>
      </c>
      <c r="L27" s="15">
        <f>VLOOKUP(A27,'Señales E1'!$A$3:$O$70,11,0)</f>
        <v>0</v>
      </c>
      <c r="M27" s="15">
        <f>VLOOKUP(A27,'Señales E1'!$A$3:$O$70,12,0)</f>
        <v>0</v>
      </c>
      <c r="N27" s="15">
        <f>VLOOKUP(A27,'Señales E1'!$A$3:$O$70,13,0)</f>
        <v>0</v>
      </c>
      <c r="O27" s="15">
        <f>VLOOKUP(A27,'Señales E1'!$A$3:$O$70,14,0)</f>
        <v>0</v>
      </c>
      <c r="P27" s="109">
        <f>VLOOKUP(A27,'Señales E1'!$A$3:$O$70,15,0)</f>
        <v>0</v>
      </c>
      <c r="Q27" s="75"/>
      <c r="R27" s="15"/>
      <c r="S27" s="15"/>
      <c r="T27" s="15"/>
      <c r="U27" s="15"/>
      <c r="V27" s="16"/>
      <c r="W27" s="48" t="str">
        <f t="shared" si="0"/>
        <v/>
      </c>
    </row>
    <row r="28" spans="1:23" x14ac:dyDescent="0.2">
      <c r="A28" s="11">
        <v>20</v>
      </c>
      <c r="B28" s="11">
        <v>26</v>
      </c>
      <c r="C28" s="129"/>
      <c r="D28" s="12" t="s">
        <v>21</v>
      </c>
      <c r="E28" s="6">
        <f>VLOOKUP(B28,'Opcodes E2'!B28:E119,4,0)</f>
        <v>0</v>
      </c>
      <c r="F28" s="14">
        <f>VLOOKUP(A28,'Señales E1'!$A$3:$O$70,5,0)</f>
        <v>0</v>
      </c>
      <c r="G28" s="15">
        <f>VLOOKUP(A28,'Señales E1'!$A$3:$O$70,6,0)</f>
        <v>0</v>
      </c>
      <c r="H28" s="15">
        <f>VLOOKUP(A28,'Señales E1'!$A$3:$O$70,7,0)</f>
        <v>0</v>
      </c>
      <c r="I28" s="15">
        <f>VLOOKUP(A28,'Señales E1'!$A$3:$O$70,8,0)</f>
        <v>0</v>
      </c>
      <c r="J28" s="15">
        <f>VLOOKUP(A28,'Señales E1'!$A$3:$O$70,9,0)</f>
        <v>0</v>
      </c>
      <c r="K28" s="15">
        <f>VLOOKUP(A28,'Señales E1'!$A$3:$O$70,10,0)</f>
        <v>0</v>
      </c>
      <c r="L28" s="15">
        <f>VLOOKUP(A28,'Señales E1'!$A$3:$O$70,11,0)</f>
        <v>0</v>
      </c>
      <c r="M28" s="15">
        <f>VLOOKUP(A28,'Señales E1'!$A$3:$O$70,12,0)</f>
        <v>0</v>
      </c>
      <c r="N28" s="15">
        <f>VLOOKUP(A28,'Señales E1'!$A$3:$O$70,13,0)</f>
        <v>0</v>
      </c>
      <c r="O28" s="15">
        <f>VLOOKUP(A28,'Señales E1'!$A$3:$O$70,14,0)</f>
        <v>0</v>
      </c>
      <c r="P28" s="109">
        <f>VLOOKUP(A28,'Señales E1'!$A$3:$O$70,15,0)</f>
        <v>0</v>
      </c>
      <c r="Q28" s="75"/>
      <c r="R28" s="15"/>
      <c r="S28" s="15"/>
      <c r="T28" s="15"/>
      <c r="U28" s="15"/>
      <c r="V28" s="16"/>
      <c r="W28" s="48" t="str">
        <f t="shared" si="0"/>
        <v/>
      </c>
    </row>
    <row r="29" spans="1:23" x14ac:dyDescent="0.2">
      <c r="A29" s="11">
        <v>21</v>
      </c>
      <c r="B29" s="11">
        <v>27</v>
      </c>
      <c r="C29" s="129"/>
      <c r="D29" s="12" t="s">
        <v>22</v>
      </c>
      <c r="E29" s="6">
        <f>VLOOKUP(B29,'Opcodes E2'!B29:E120,4,0)</f>
        <v>0</v>
      </c>
      <c r="F29" s="14">
        <f>VLOOKUP(A29,'Señales E1'!$A$3:$O$70,5,0)</f>
        <v>0</v>
      </c>
      <c r="G29" s="15">
        <f>VLOOKUP(A29,'Señales E1'!$A$3:$O$70,6,0)</f>
        <v>0</v>
      </c>
      <c r="H29" s="15">
        <f>VLOOKUP(A29,'Señales E1'!$A$3:$O$70,7,0)</f>
        <v>0</v>
      </c>
      <c r="I29" s="15">
        <f>VLOOKUP(A29,'Señales E1'!$A$3:$O$70,8,0)</f>
        <v>0</v>
      </c>
      <c r="J29" s="15">
        <f>VLOOKUP(A29,'Señales E1'!$A$3:$O$70,9,0)</f>
        <v>0</v>
      </c>
      <c r="K29" s="15">
        <f>VLOOKUP(A29,'Señales E1'!$A$3:$O$70,10,0)</f>
        <v>0</v>
      </c>
      <c r="L29" s="15">
        <f>VLOOKUP(A29,'Señales E1'!$A$3:$O$70,11,0)</f>
        <v>0</v>
      </c>
      <c r="M29" s="15">
        <f>VLOOKUP(A29,'Señales E1'!$A$3:$O$70,12,0)</f>
        <v>0</v>
      </c>
      <c r="N29" s="15">
        <f>VLOOKUP(A29,'Señales E1'!$A$3:$O$70,13,0)</f>
        <v>0</v>
      </c>
      <c r="O29" s="15">
        <f>VLOOKUP(A29,'Señales E1'!$A$3:$O$70,14,0)</f>
        <v>0</v>
      </c>
      <c r="P29" s="109">
        <f>VLOOKUP(A29,'Señales E1'!$A$3:$O$70,15,0)</f>
        <v>0</v>
      </c>
      <c r="Q29" s="75"/>
      <c r="R29" s="15"/>
      <c r="S29" s="15"/>
      <c r="T29" s="15"/>
      <c r="U29" s="15"/>
      <c r="V29" s="16"/>
      <c r="W29" s="48" t="str">
        <f t="shared" si="0"/>
        <v/>
      </c>
    </row>
    <row r="30" spans="1:23" x14ac:dyDescent="0.2">
      <c r="A30" s="11">
        <v>22</v>
      </c>
      <c r="B30" s="11">
        <v>28</v>
      </c>
      <c r="C30" s="129"/>
      <c r="D30" s="12" t="s">
        <v>26</v>
      </c>
      <c r="E30" s="6">
        <f>VLOOKUP(B30,'Opcodes E2'!B30:E121,4,0)</f>
        <v>0</v>
      </c>
      <c r="F30" s="27">
        <f>VLOOKUP(A30,'Señales E1'!$A$3:$O$70,5,0)</f>
        <v>0</v>
      </c>
      <c r="G30" s="28">
        <f>VLOOKUP(A30,'Señales E1'!$A$3:$O$70,6,0)</f>
        <v>0</v>
      </c>
      <c r="H30" s="28">
        <f>VLOOKUP(A30,'Señales E1'!$A$3:$O$70,7,0)</f>
        <v>0</v>
      </c>
      <c r="I30" s="28">
        <f>VLOOKUP(A30,'Señales E1'!$A$3:$O$70,8,0)</f>
        <v>0</v>
      </c>
      <c r="J30" s="28">
        <f>VLOOKUP(A30,'Señales E1'!$A$3:$O$70,9,0)</f>
        <v>0</v>
      </c>
      <c r="K30" s="28">
        <f>VLOOKUP(A30,'Señales E1'!$A$3:$O$70,10,0)</f>
        <v>0</v>
      </c>
      <c r="L30" s="28">
        <f>VLOOKUP(A30,'Señales E1'!$A$3:$O$70,11,0)</f>
        <v>0</v>
      </c>
      <c r="M30" s="28">
        <f>VLOOKUP(A30,'Señales E1'!$A$3:$O$70,12,0)</f>
        <v>0</v>
      </c>
      <c r="N30" s="28">
        <f>VLOOKUP(A30,'Señales E1'!$A$3:$O$70,13,0)</f>
        <v>0</v>
      </c>
      <c r="O30" s="28">
        <f>VLOOKUP(A30,'Señales E1'!$A$3:$O$70,14,0)</f>
        <v>0</v>
      </c>
      <c r="P30" s="115">
        <f>VLOOKUP(A30,'Señales E1'!$A$3:$O$70,15,0)</f>
        <v>0</v>
      </c>
      <c r="Q30" s="75"/>
      <c r="R30" s="15"/>
      <c r="S30" s="15"/>
      <c r="T30" s="15"/>
      <c r="U30" s="15"/>
      <c r="V30" s="16"/>
      <c r="W30" s="48" t="str">
        <f t="shared" si="0"/>
        <v/>
      </c>
    </row>
    <row r="31" spans="1:23" x14ac:dyDescent="0.2">
      <c r="A31" s="11"/>
      <c r="B31" s="11">
        <v>29</v>
      </c>
      <c r="C31" s="129"/>
      <c r="D31" s="12" t="s">
        <v>79</v>
      </c>
      <c r="E31" s="110" t="str">
        <f>VLOOKUP(B31,'Opcodes E2'!B31:E122,4,0)</f>
        <v>Dame un valor!!</v>
      </c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09"/>
      <c r="Q31" s="75"/>
      <c r="R31" s="15"/>
      <c r="S31" s="15"/>
      <c r="T31" s="15"/>
      <c r="U31" s="15"/>
      <c r="V31" s="16"/>
      <c r="W31" s="48" t="str">
        <f t="shared" si="0"/>
        <v>Esta instruccion se debe agregar</v>
      </c>
    </row>
    <row r="32" spans="1:23" x14ac:dyDescent="0.2">
      <c r="A32" s="11"/>
      <c r="B32" s="11">
        <v>30</v>
      </c>
      <c r="C32" s="130"/>
      <c r="D32" s="17" t="s">
        <v>80</v>
      </c>
      <c r="E32" s="110" t="str">
        <f>VLOOKUP(B32,'Opcodes E2'!B32:E123,4,0)</f>
        <v>Dame un valor!!</v>
      </c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113"/>
      <c r="Q32" s="86"/>
      <c r="R32" s="20"/>
      <c r="S32" s="20"/>
      <c r="T32" s="20"/>
      <c r="U32" s="20"/>
      <c r="V32" s="21"/>
      <c r="W32" s="48" t="str">
        <f t="shared" si="0"/>
        <v>Esta instruccion se debe agregar</v>
      </c>
    </row>
    <row r="33" spans="1:23" x14ac:dyDescent="0.2">
      <c r="A33" s="11">
        <v>23</v>
      </c>
      <c r="B33" s="11">
        <v>31</v>
      </c>
      <c r="C33" s="128" t="s">
        <v>28</v>
      </c>
      <c r="D33" s="30" t="s">
        <v>16</v>
      </c>
      <c r="E33" s="22">
        <f>VLOOKUP(B33,'Opcodes E2'!B33:E124,4,0)</f>
        <v>0</v>
      </c>
      <c r="F33" s="7">
        <f>VLOOKUP(A33,'Señales E1'!$A$3:$O$70,5,0)</f>
        <v>0</v>
      </c>
      <c r="G33" s="8">
        <f>VLOOKUP(A33,'Señales E1'!$A$3:$O$70,6,0)</f>
        <v>0</v>
      </c>
      <c r="H33" s="8">
        <f>VLOOKUP(A33,'Señales E1'!$A$3:$O$70,7,0)</f>
        <v>0</v>
      </c>
      <c r="I33" s="8">
        <f>VLOOKUP(A33,'Señales E1'!$A$3:$O$70,8,0)</f>
        <v>0</v>
      </c>
      <c r="J33" s="8">
        <f>VLOOKUP(A33,'Señales E1'!$A$3:$O$70,9,0)</f>
        <v>0</v>
      </c>
      <c r="K33" s="8">
        <f>VLOOKUP(A33,'Señales E1'!$A$3:$O$70,10,0)</f>
        <v>0</v>
      </c>
      <c r="L33" s="8">
        <f>VLOOKUP(A33,'Señales E1'!$A$3:$O$70,11,0)</f>
        <v>0</v>
      </c>
      <c r="M33" s="8">
        <f>VLOOKUP(A33,'Señales E1'!$A$3:$O$70,12,0)</f>
        <v>0</v>
      </c>
      <c r="N33" s="8">
        <f>VLOOKUP(A33,'Señales E1'!$A$3:$O$70,13,0)</f>
        <v>0</v>
      </c>
      <c r="O33" s="8">
        <f>VLOOKUP(A33,'Señales E1'!$A$3:$O$70,14,0)</f>
        <v>0</v>
      </c>
      <c r="P33" s="108">
        <f>VLOOKUP(A33,'Señales E1'!$A$3:$O$70,15,0)</f>
        <v>0</v>
      </c>
      <c r="Q33" s="90"/>
      <c r="R33" s="25"/>
      <c r="S33" s="25"/>
      <c r="T33" s="25"/>
      <c r="U33" s="25"/>
      <c r="V33" s="26"/>
      <c r="W33" s="48" t="str">
        <f t="shared" si="0"/>
        <v/>
      </c>
    </row>
    <row r="34" spans="1:23" x14ac:dyDescent="0.2">
      <c r="A34" s="11">
        <v>24</v>
      </c>
      <c r="B34" s="11">
        <v>32</v>
      </c>
      <c r="C34" s="129"/>
      <c r="D34" s="12" t="s">
        <v>18</v>
      </c>
      <c r="E34" s="6">
        <f>VLOOKUP(B34,'Opcodes E2'!B34:E125,4,0)</f>
        <v>0</v>
      </c>
      <c r="F34" s="14">
        <f>VLOOKUP(A34,'Señales E1'!$A$3:$O$70,5,0)</f>
        <v>0</v>
      </c>
      <c r="G34" s="15">
        <f>VLOOKUP(A34,'Señales E1'!$A$3:$O$70,6,0)</f>
        <v>0</v>
      </c>
      <c r="H34" s="15">
        <f>VLOOKUP(A34,'Señales E1'!$A$3:$O$70,7,0)</f>
        <v>0</v>
      </c>
      <c r="I34" s="15">
        <f>VLOOKUP(A34,'Señales E1'!$A$3:$O$70,8,0)</f>
        <v>0</v>
      </c>
      <c r="J34" s="15">
        <f>VLOOKUP(A34,'Señales E1'!$A$3:$O$70,9,0)</f>
        <v>0</v>
      </c>
      <c r="K34" s="15">
        <f>VLOOKUP(A34,'Señales E1'!$A$3:$O$70,10,0)</f>
        <v>0</v>
      </c>
      <c r="L34" s="15">
        <f>VLOOKUP(A34,'Señales E1'!$A$3:$O$70,11,0)</f>
        <v>0</v>
      </c>
      <c r="M34" s="15">
        <f>VLOOKUP(A34,'Señales E1'!$A$3:$O$70,12,0)</f>
        <v>0</v>
      </c>
      <c r="N34" s="15">
        <f>VLOOKUP(A34,'Señales E1'!$A$3:$O$70,13,0)</f>
        <v>0</v>
      </c>
      <c r="O34" s="15">
        <f>VLOOKUP(A34,'Señales E1'!$A$3:$O$70,14,0)</f>
        <v>0</v>
      </c>
      <c r="P34" s="109">
        <f>VLOOKUP(A34,'Señales E1'!$A$3:$O$70,15,0)</f>
        <v>0</v>
      </c>
      <c r="Q34" s="75"/>
      <c r="R34" s="15"/>
      <c r="S34" s="15"/>
      <c r="T34" s="15"/>
      <c r="U34" s="15"/>
      <c r="V34" s="16"/>
      <c r="W34" s="48" t="str">
        <f t="shared" si="0"/>
        <v/>
      </c>
    </row>
    <row r="35" spans="1:23" x14ac:dyDescent="0.2">
      <c r="A35" s="11">
        <v>25</v>
      </c>
      <c r="B35" s="11">
        <v>33</v>
      </c>
      <c r="C35" s="129"/>
      <c r="D35" s="12" t="s">
        <v>19</v>
      </c>
      <c r="E35" s="6">
        <f>VLOOKUP(B35,'Opcodes E2'!B35:E126,4,0)</f>
        <v>0</v>
      </c>
      <c r="F35" s="14">
        <f>VLOOKUP(A35,'Señales E1'!$A$3:$O$70,5,0)</f>
        <v>0</v>
      </c>
      <c r="G35" s="15">
        <f>VLOOKUP(A35,'Señales E1'!$A$3:$O$70,6,0)</f>
        <v>0</v>
      </c>
      <c r="H35" s="15">
        <f>VLOOKUP(A35,'Señales E1'!$A$3:$O$70,7,0)</f>
        <v>0</v>
      </c>
      <c r="I35" s="15">
        <f>VLOOKUP(A35,'Señales E1'!$A$3:$O$70,8,0)</f>
        <v>0</v>
      </c>
      <c r="J35" s="15">
        <f>VLOOKUP(A35,'Señales E1'!$A$3:$O$70,9,0)</f>
        <v>0</v>
      </c>
      <c r="K35" s="15">
        <f>VLOOKUP(A35,'Señales E1'!$A$3:$O$70,10,0)</f>
        <v>0</v>
      </c>
      <c r="L35" s="15">
        <f>VLOOKUP(A35,'Señales E1'!$A$3:$O$70,11,0)</f>
        <v>0</v>
      </c>
      <c r="M35" s="15">
        <f>VLOOKUP(A35,'Señales E1'!$A$3:$O$70,12,0)</f>
        <v>0</v>
      </c>
      <c r="N35" s="15">
        <f>VLOOKUP(A35,'Señales E1'!$A$3:$O$70,13,0)</f>
        <v>0</v>
      </c>
      <c r="O35" s="15">
        <f>VLOOKUP(A35,'Señales E1'!$A$3:$O$70,14,0)</f>
        <v>0</v>
      </c>
      <c r="P35" s="109">
        <f>VLOOKUP(A35,'Señales E1'!$A$3:$O$70,15,0)</f>
        <v>0</v>
      </c>
      <c r="Q35" s="75"/>
      <c r="R35" s="15"/>
      <c r="S35" s="15"/>
      <c r="T35" s="15"/>
      <c r="U35" s="15"/>
      <c r="V35" s="16"/>
      <c r="W35" s="48" t="str">
        <f t="shared" si="0"/>
        <v/>
      </c>
    </row>
    <row r="36" spans="1:23" x14ac:dyDescent="0.2">
      <c r="A36" s="11">
        <v>26</v>
      </c>
      <c r="B36" s="11">
        <v>34</v>
      </c>
      <c r="C36" s="129"/>
      <c r="D36" s="12" t="s">
        <v>20</v>
      </c>
      <c r="E36" s="6">
        <f>VLOOKUP(B36,'Opcodes E2'!B36:E127,4,0)</f>
        <v>0</v>
      </c>
      <c r="F36" s="14">
        <f>VLOOKUP(A36,'Señales E1'!$A$3:$O$70,5,0)</f>
        <v>0</v>
      </c>
      <c r="G36" s="15">
        <f>VLOOKUP(A36,'Señales E1'!$A$3:$O$70,6,0)</f>
        <v>0</v>
      </c>
      <c r="H36" s="15">
        <f>VLOOKUP(A36,'Señales E1'!$A$3:$O$70,7,0)</f>
        <v>0</v>
      </c>
      <c r="I36" s="15">
        <f>VLOOKUP(A36,'Señales E1'!$A$3:$O$70,8,0)</f>
        <v>0</v>
      </c>
      <c r="J36" s="15">
        <f>VLOOKUP(A36,'Señales E1'!$A$3:$O$70,9,0)</f>
        <v>0</v>
      </c>
      <c r="K36" s="15">
        <f>VLOOKUP(A36,'Señales E1'!$A$3:$O$70,10,0)</f>
        <v>0</v>
      </c>
      <c r="L36" s="15">
        <f>VLOOKUP(A36,'Señales E1'!$A$3:$O$70,11,0)</f>
        <v>0</v>
      </c>
      <c r="M36" s="15">
        <f>VLOOKUP(A36,'Señales E1'!$A$3:$O$70,12,0)</f>
        <v>0</v>
      </c>
      <c r="N36" s="15">
        <f>VLOOKUP(A36,'Señales E1'!$A$3:$O$70,13,0)</f>
        <v>0</v>
      </c>
      <c r="O36" s="15">
        <f>VLOOKUP(A36,'Señales E1'!$A$3:$O$70,14,0)</f>
        <v>0</v>
      </c>
      <c r="P36" s="109">
        <f>VLOOKUP(A36,'Señales E1'!$A$3:$O$70,15,0)</f>
        <v>0</v>
      </c>
      <c r="Q36" s="75"/>
      <c r="R36" s="15"/>
      <c r="S36" s="15"/>
      <c r="T36" s="15"/>
      <c r="U36" s="15"/>
      <c r="V36" s="16"/>
      <c r="W36" s="48" t="str">
        <f t="shared" si="0"/>
        <v/>
      </c>
    </row>
    <row r="37" spans="1:23" x14ac:dyDescent="0.2">
      <c r="A37" s="11">
        <v>27</v>
      </c>
      <c r="B37" s="11">
        <v>35</v>
      </c>
      <c r="C37" s="129"/>
      <c r="D37" s="12" t="s">
        <v>21</v>
      </c>
      <c r="E37" s="6">
        <f>VLOOKUP(B37,'Opcodes E2'!B37:E128,4,0)</f>
        <v>0</v>
      </c>
      <c r="F37" s="14">
        <f>VLOOKUP(A37,'Señales E1'!$A$3:$O$70,5,0)</f>
        <v>0</v>
      </c>
      <c r="G37" s="15">
        <f>VLOOKUP(A37,'Señales E1'!$A$3:$O$70,6,0)</f>
        <v>0</v>
      </c>
      <c r="H37" s="15">
        <f>VLOOKUP(A37,'Señales E1'!$A$3:$O$70,7,0)</f>
        <v>0</v>
      </c>
      <c r="I37" s="15">
        <f>VLOOKUP(A37,'Señales E1'!$A$3:$O$70,8,0)</f>
        <v>0</v>
      </c>
      <c r="J37" s="15">
        <f>VLOOKUP(A37,'Señales E1'!$A$3:$O$70,9,0)</f>
        <v>0</v>
      </c>
      <c r="K37" s="15">
        <f>VLOOKUP(A37,'Señales E1'!$A$3:$O$70,10,0)</f>
        <v>0</v>
      </c>
      <c r="L37" s="15">
        <f>VLOOKUP(A37,'Señales E1'!$A$3:$O$70,11,0)</f>
        <v>0</v>
      </c>
      <c r="M37" s="15">
        <f>VLOOKUP(A37,'Señales E1'!$A$3:$O$70,12,0)</f>
        <v>0</v>
      </c>
      <c r="N37" s="15">
        <f>VLOOKUP(A37,'Señales E1'!$A$3:$O$70,13,0)</f>
        <v>0</v>
      </c>
      <c r="O37" s="15">
        <f>VLOOKUP(A37,'Señales E1'!$A$3:$O$70,14,0)</f>
        <v>0</v>
      </c>
      <c r="P37" s="109">
        <f>VLOOKUP(A37,'Señales E1'!$A$3:$O$70,15,0)</f>
        <v>0</v>
      </c>
      <c r="Q37" s="75"/>
      <c r="R37" s="15"/>
      <c r="S37" s="15"/>
      <c r="T37" s="15"/>
      <c r="U37" s="15"/>
      <c r="V37" s="16"/>
      <c r="W37" s="48" t="str">
        <f t="shared" si="0"/>
        <v/>
      </c>
    </row>
    <row r="38" spans="1:23" x14ac:dyDescent="0.2">
      <c r="A38" s="11">
        <v>28</v>
      </c>
      <c r="B38" s="11">
        <v>36</v>
      </c>
      <c r="C38" s="129"/>
      <c r="D38" s="12" t="s">
        <v>22</v>
      </c>
      <c r="E38" s="6">
        <f>VLOOKUP(B38,'Opcodes E2'!B38:E129,4,0)</f>
        <v>0</v>
      </c>
      <c r="F38" s="14">
        <f>VLOOKUP(A38,'Señales E1'!$A$3:$O$70,5,0)</f>
        <v>0</v>
      </c>
      <c r="G38" s="15">
        <f>VLOOKUP(A38,'Señales E1'!$A$3:$O$70,6,0)</f>
        <v>0</v>
      </c>
      <c r="H38" s="15">
        <f>VLOOKUP(A38,'Señales E1'!$A$3:$O$70,7,0)</f>
        <v>0</v>
      </c>
      <c r="I38" s="15">
        <f>VLOOKUP(A38,'Señales E1'!$A$3:$O$70,8,0)</f>
        <v>0</v>
      </c>
      <c r="J38" s="15">
        <f>VLOOKUP(A38,'Señales E1'!$A$3:$O$70,9,0)</f>
        <v>0</v>
      </c>
      <c r="K38" s="15">
        <f>VLOOKUP(A38,'Señales E1'!$A$3:$O$70,10,0)</f>
        <v>0</v>
      </c>
      <c r="L38" s="15">
        <f>VLOOKUP(A38,'Señales E1'!$A$3:$O$70,11,0)</f>
        <v>0</v>
      </c>
      <c r="M38" s="15">
        <f>VLOOKUP(A38,'Señales E1'!$A$3:$O$70,12,0)</f>
        <v>0</v>
      </c>
      <c r="N38" s="15">
        <f>VLOOKUP(A38,'Señales E1'!$A$3:$O$70,13,0)</f>
        <v>0</v>
      </c>
      <c r="O38" s="15">
        <f>VLOOKUP(A38,'Señales E1'!$A$3:$O$70,14,0)</f>
        <v>0</v>
      </c>
      <c r="P38" s="109">
        <f>VLOOKUP(A38,'Señales E1'!$A$3:$O$70,15,0)</f>
        <v>0</v>
      </c>
      <c r="Q38" s="75"/>
      <c r="R38" s="15"/>
      <c r="S38" s="15"/>
      <c r="T38" s="15"/>
      <c r="U38" s="15"/>
      <c r="V38" s="16"/>
      <c r="W38" s="48" t="str">
        <f t="shared" si="0"/>
        <v/>
      </c>
    </row>
    <row r="39" spans="1:23" x14ac:dyDescent="0.2">
      <c r="A39" s="11">
        <v>29</v>
      </c>
      <c r="B39" s="11">
        <v>37</v>
      </c>
      <c r="C39" s="129"/>
      <c r="D39" s="31" t="s">
        <v>26</v>
      </c>
      <c r="E39" s="6">
        <f>VLOOKUP(B39,'Opcodes E2'!B39:E130,4,0)</f>
        <v>0</v>
      </c>
      <c r="F39" s="14">
        <f>VLOOKUP(A39,'Señales E1'!$A$3:$O$70,5,0)</f>
        <v>0</v>
      </c>
      <c r="G39" s="15">
        <f>VLOOKUP(A39,'Señales E1'!$A$3:$O$70,6,0)</f>
        <v>0</v>
      </c>
      <c r="H39" s="15">
        <f>VLOOKUP(A39,'Señales E1'!$A$3:$O$70,7,0)</f>
        <v>0</v>
      </c>
      <c r="I39" s="15">
        <f>VLOOKUP(A39,'Señales E1'!$A$3:$O$70,8,0)</f>
        <v>0</v>
      </c>
      <c r="J39" s="15">
        <f>VLOOKUP(A39,'Señales E1'!$A$3:$O$70,9,0)</f>
        <v>0</v>
      </c>
      <c r="K39" s="15">
        <f>VLOOKUP(A39,'Señales E1'!$A$3:$O$70,10,0)</f>
        <v>0</v>
      </c>
      <c r="L39" s="15">
        <f>VLOOKUP(A39,'Señales E1'!$A$3:$O$70,11,0)</f>
        <v>0</v>
      </c>
      <c r="M39" s="15">
        <f>VLOOKUP(A39,'Señales E1'!$A$3:$O$70,12,0)</f>
        <v>0</v>
      </c>
      <c r="N39" s="15">
        <f>VLOOKUP(A39,'Señales E1'!$A$3:$O$70,13,0)</f>
        <v>0</v>
      </c>
      <c r="O39" s="15">
        <f>VLOOKUP(A39,'Señales E1'!$A$3:$O$70,14,0)</f>
        <v>0</v>
      </c>
      <c r="P39" s="109">
        <f>VLOOKUP(A39,'Señales E1'!$A$3:$O$70,15,0)</f>
        <v>0</v>
      </c>
      <c r="Q39" s="75"/>
      <c r="R39" s="15"/>
      <c r="S39" s="15"/>
      <c r="T39" s="15"/>
      <c r="U39" s="15"/>
      <c r="V39" s="16"/>
      <c r="W39" s="48" t="str">
        <f t="shared" si="0"/>
        <v/>
      </c>
    </row>
    <row r="40" spans="1:23" x14ac:dyDescent="0.2">
      <c r="A40" s="11"/>
      <c r="B40" s="11">
        <v>38</v>
      </c>
      <c r="C40" s="129"/>
      <c r="D40" s="12" t="s">
        <v>79</v>
      </c>
      <c r="E40" s="110" t="str">
        <f>VLOOKUP(B40,'Opcodes E2'!B40:E131,4,0)</f>
        <v>Dame un valor!!</v>
      </c>
      <c r="F40" s="14"/>
      <c r="G40" s="15"/>
      <c r="H40" s="15"/>
      <c r="I40" s="15"/>
      <c r="J40" s="15"/>
      <c r="K40" s="15"/>
      <c r="L40" s="15"/>
      <c r="M40" s="15"/>
      <c r="N40" s="15"/>
      <c r="O40" s="15"/>
      <c r="P40" s="109"/>
      <c r="Q40" s="75"/>
      <c r="R40" s="15"/>
      <c r="S40" s="15"/>
      <c r="T40" s="15"/>
      <c r="U40" s="15"/>
      <c r="V40" s="16"/>
      <c r="W40" s="48" t="str">
        <f t="shared" si="0"/>
        <v>Esta instruccion se debe agregar</v>
      </c>
    </row>
    <row r="41" spans="1:23" x14ac:dyDescent="0.2">
      <c r="A41" s="11"/>
      <c r="B41" s="11">
        <v>39</v>
      </c>
      <c r="C41" s="130"/>
      <c r="D41" s="17" t="s">
        <v>80</v>
      </c>
      <c r="E41" s="110" t="str">
        <f>VLOOKUP(B41,'Opcodes E2'!B41:E132,4,0)</f>
        <v>Dame un valor!!</v>
      </c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113"/>
      <c r="Q41" s="80"/>
      <c r="R41" s="28"/>
      <c r="S41" s="28"/>
      <c r="T41" s="28"/>
      <c r="U41" s="28"/>
      <c r="V41" s="29"/>
      <c r="W41" s="48" t="str">
        <f t="shared" si="0"/>
        <v>Esta instruccion se debe agregar</v>
      </c>
    </row>
    <row r="42" spans="1:23" x14ac:dyDescent="0.2">
      <c r="A42" s="11">
        <v>30</v>
      </c>
      <c r="B42" s="11">
        <v>40</v>
      </c>
      <c r="C42" s="128" t="s">
        <v>29</v>
      </c>
      <c r="D42" s="5" t="s">
        <v>16</v>
      </c>
      <c r="E42" s="22">
        <f>VLOOKUP(B42,'Opcodes E2'!B42:E133,4,0)</f>
        <v>0</v>
      </c>
      <c r="F42" s="24">
        <f>VLOOKUP(A42,'Señales E1'!$A$3:$O$70,5,0)</f>
        <v>0</v>
      </c>
      <c r="G42" s="25">
        <f>VLOOKUP(A42,'Señales E1'!$A$3:$O$70,6,0)</f>
        <v>0</v>
      </c>
      <c r="H42" s="25">
        <f>VLOOKUP(A42,'Señales E1'!$A$3:$O$70,7,0)</f>
        <v>0</v>
      </c>
      <c r="I42" s="25">
        <f>VLOOKUP(A42,'Señales E1'!$A$3:$O$70,8,0)</f>
        <v>0</v>
      </c>
      <c r="J42" s="25">
        <f>VLOOKUP(A42,'Señales E1'!$A$3:$O$70,9,0)</f>
        <v>0</v>
      </c>
      <c r="K42" s="25">
        <f>VLOOKUP(A42,'Señales E1'!$A$3:$O$70,10,0)</f>
        <v>0</v>
      </c>
      <c r="L42" s="25">
        <f>VLOOKUP(A42,'Señales E1'!$A$3:$O$70,11,0)</f>
        <v>0</v>
      </c>
      <c r="M42" s="25">
        <f>VLOOKUP(A42,'Señales E1'!$A$3:$O$70,12,0)</f>
        <v>0</v>
      </c>
      <c r="N42" s="25">
        <f>VLOOKUP(A42,'Señales E1'!$A$3:$O$70,13,0)</f>
        <v>0</v>
      </c>
      <c r="O42" s="25">
        <f>VLOOKUP(A42,'Señales E1'!$A$3:$O$70,14,0)</f>
        <v>0</v>
      </c>
      <c r="P42" s="114">
        <f>VLOOKUP(A42,'Señales E1'!$A$3:$O$70,15,0)</f>
        <v>0</v>
      </c>
      <c r="Q42" s="70"/>
      <c r="R42" s="8"/>
      <c r="S42" s="8"/>
      <c r="T42" s="8"/>
      <c r="U42" s="8"/>
      <c r="V42" s="9"/>
      <c r="W42" s="48" t="str">
        <f t="shared" si="0"/>
        <v/>
      </c>
    </row>
    <row r="43" spans="1:23" x14ac:dyDescent="0.2">
      <c r="A43" s="11">
        <v>31</v>
      </c>
      <c r="B43" s="11">
        <v>41</v>
      </c>
      <c r="C43" s="129"/>
      <c r="D43" s="12" t="s">
        <v>18</v>
      </c>
      <c r="E43" s="6">
        <f>VLOOKUP(B43,'Opcodes E2'!B43:E134,4,0)</f>
        <v>0</v>
      </c>
      <c r="F43" s="14">
        <f>VLOOKUP(A43,'Señales E1'!$A$3:$O$70,5,0)</f>
        <v>0</v>
      </c>
      <c r="G43" s="15">
        <f>VLOOKUP(A43,'Señales E1'!$A$3:$O$70,6,0)</f>
        <v>0</v>
      </c>
      <c r="H43" s="15">
        <f>VLOOKUP(A43,'Señales E1'!$A$3:$O$70,7,0)</f>
        <v>0</v>
      </c>
      <c r="I43" s="15">
        <f>VLOOKUP(A43,'Señales E1'!$A$3:$O$70,8,0)</f>
        <v>0</v>
      </c>
      <c r="J43" s="15">
        <f>VLOOKUP(A43,'Señales E1'!$A$3:$O$70,9,0)</f>
        <v>0</v>
      </c>
      <c r="K43" s="15">
        <f>VLOOKUP(A43,'Señales E1'!$A$3:$O$70,10,0)</f>
        <v>0</v>
      </c>
      <c r="L43" s="15">
        <f>VLOOKUP(A43,'Señales E1'!$A$3:$O$70,11,0)</f>
        <v>0</v>
      </c>
      <c r="M43" s="15">
        <f>VLOOKUP(A43,'Señales E1'!$A$3:$O$70,12,0)</f>
        <v>0</v>
      </c>
      <c r="N43" s="15">
        <f>VLOOKUP(A43,'Señales E1'!$A$3:$O$70,13,0)</f>
        <v>0</v>
      </c>
      <c r="O43" s="15">
        <f>VLOOKUP(A43,'Señales E1'!$A$3:$O$70,14,0)</f>
        <v>0</v>
      </c>
      <c r="P43" s="109">
        <f>VLOOKUP(A43,'Señales E1'!$A$3:$O$70,15,0)</f>
        <v>0</v>
      </c>
      <c r="Q43" s="75"/>
      <c r="R43" s="15"/>
      <c r="S43" s="15"/>
      <c r="T43" s="15"/>
      <c r="U43" s="15"/>
      <c r="V43" s="16"/>
      <c r="W43" s="48" t="str">
        <f t="shared" si="0"/>
        <v/>
      </c>
    </row>
    <row r="44" spans="1:23" x14ac:dyDescent="0.2">
      <c r="A44" s="11">
        <v>32</v>
      </c>
      <c r="B44" s="11">
        <v>42</v>
      </c>
      <c r="C44" s="129"/>
      <c r="D44" s="12" t="s">
        <v>19</v>
      </c>
      <c r="E44" s="6">
        <f>VLOOKUP(B44,'Opcodes E2'!B44:E135,4,0)</f>
        <v>0</v>
      </c>
      <c r="F44" s="14">
        <f>VLOOKUP(A44,'Señales E1'!$A$3:$O$70,5,0)</f>
        <v>0</v>
      </c>
      <c r="G44" s="15">
        <f>VLOOKUP(A44,'Señales E1'!$A$3:$O$70,6,0)</f>
        <v>0</v>
      </c>
      <c r="H44" s="15">
        <f>VLOOKUP(A44,'Señales E1'!$A$3:$O$70,7,0)</f>
        <v>0</v>
      </c>
      <c r="I44" s="15">
        <f>VLOOKUP(A44,'Señales E1'!$A$3:$O$70,8,0)</f>
        <v>0</v>
      </c>
      <c r="J44" s="15">
        <f>VLOOKUP(A44,'Señales E1'!$A$3:$O$70,9,0)</f>
        <v>0</v>
      </c>
      <c r="K44" s="15">
        <f>VLOOKUP(A44,'Señales E1'!$A$3:$O$70,10,0)</f>
        <v>0</v>
      </c>
      <c r="L44" s="15">
        <f>VLOOKUP(A44,'Señales E1'!$A$3:$O$70,11,0)</f>
        <v>0</v>
      </c>
      <c r="M44" s="15">
        <f>VLOOKUP(A44,'Señales E1'!$A$3:$O$70,12,0)</f>
        <v>0</v>
      </c>
      <c r="N44" s="15">
        <f>VLOOKUP(A44,'Señales E1'!$A$3:$O$70,13,0)</f>
        <v>0</v>
      </c>
      <c r="O44" s="15">
        <f>VLOOKUP(A44,'Señales E1'!$A$3:$O$70,14,0)</f>
        <v>0</v>
      </c>
      <c r="P44" s="109">
        <f>VLOOKUP(A44,'Señales E1'!$A$3:$O$70,15,0)</f>
        <v>0</v>
      </c>
      <c r="Q44" s="75"/>
      <c r="R44" s="15"/>
      <c r="S44" s="15"/>
      <c r="T44" s="15"/>
      <c r="U44" s="15"/>
      <c r="V44" s="16"/>
      <c r="W44" s="48" t="str">
        <f t="shared" si="0"/>
        <v/>
      </c>
    </row>
    <row r="45" spans="1:23" x14ac:dyDescent="0.2">
      <c r="A45" s="11">
        <v>33</v>
      </c>
      <c r="B45" s="11">
        <v>43</v>
      </c>
      <c r="C45" s="129"/>
      <c r="D45" s="12" t="s">
        <v>20</v>
      </c>
      <c r="E45" s="6">
        <f>VLOOKUP(B45,'Opcodes E2'!B45:E136,4,0)</f>
        <v>0</v>
      </c>
      <c r="F45" s="14">
        <f>VLOOKUP(A45,'Señales E1'!$A$3:$O$70,5,0)</f>
        <v>0</v>
      </c>
      <c r="G45" s="15">
        <f>VLOOKUP(A45,'Señales E1'!$A$3:$O$70,6,0)</f>
        <v>0</v>
      </c>
      <c r="H45" s="15">
        <f>VLOOKUP(A45,'Señales E1'!$A$3:$O$70,7,0)</f>
        <v>0</v>
      </c>
      <c r="I45" s="15">
        <f>VLOOKUP(A45,'Señales E1'!$A$3:$O$70,8,0)</f>
        <v>0</v>
      </c>
      <c r="J45" s="15">
        <f>VLOOKUP(A45,'Señales E1'!$A$3:$O$70,9,0)</f>
        <v>0</v>
      </c>
      <c r="K45" s="15">
        <f>VLOOKUP(A45,'Señales E1'!$A$3:$O$70,10,0)</f>
        <v>0</v>
      </c>
      <c r="L45" s="15">
        <f>VLOOKUP(A45,'Señales E1'!$A$3:$O$70,11,0)</f>
        <v>0</v>
      </c>
      <c r="M45" s="15">
        <f>VLOOKUP(A45,'Señales E1'!$A$3:$O$70,12,0)</f>
        <v>0</v>
      </c>
      <c r="N45" s="15">
        <f>VLOOKUP(A45,'Señales E1'!$A$3:$O$70,13,0)</f>
        <v>0</v>
      </c>
      <c r="O45" s="15">
        <f>VLOOKUP(A45,'Señales E1'!$A$3:$O$70,14,0)</f>
        <v>0</v>
      </c>
      <c r="P45" s="109">
        <f>VLOOKUP(A45,'Señales E1'!$A$3:$O$70,15,0)</f>
        <v>0</v>
      </c>
      <c r="Q45" s="75"/>
      <c r="R45" s="15"/>
      <c r="S45" s="15"/>
      <c r="T45" s="15"/>
      <c r="U45" s="15"/>
      <c r="V45" s="16"/>
      <c r="W45" s="48" t="str">
        <f t="shared" si="0"/>
        <v/>
      </c>
    </row>
    <row r="46" spans="1:23" x14ac:dyDescent="0.2">
      <c r="A46" s="11">
        <v>34</v>
      </c>
      <c r="B46" s="11">
        <v>44</v>
      </c>
      <c r="C46" s="129"/>
      <c r="D46" s="12" t="s">
        <v>21</v>
      </c>
      <c r="E46" s="6">
        <f>VLOOKUP(B46,'Opcodes E2'!B46:E137,4,0)</f>
        <v>0</v>
      </c>
      <c r="F46" s="14">
        <f>VLOOKUP(A46,'Señales E1'!$A$3:$O$70,5,0)</f>
        <v>0</v>
      </c>
      <c r="G46" s="15">
        <f>VLOOKUP(A46,'Señales E1'!$A$3:$O$70,6,0)</f>
        <v>0</v>
      </c>
      <c r="H46" s="15">
        <f>VLOOKUP(A46,'Señales E1'!$A$3:$O$70,7,0)</f>
        <v>0</v>
      </c>
      <c r="I46" s="15">
        <f>VLOOKUP(A46,'Señales E1'!$A$3:$O$70,8,0)</f>
        <v>0</v>
      </c>
      <c r="J46" s="15">
        <f>VLOOKUP(A46,'Señales E1'!$A$3:$O$70,9,0)</f>
        <v>0</v>
      </c>
      <c r="K46" s="15">
        <f>VLOOKUP(A46,'Señales E1'!$A$3:$O$70,10,0)</f>
        <v>0</v>
      </c>
      <c r="L46" s="15">
        <f>VLOOKUP(A46,'Señales E1'!$A$3:$O$70,11,0)</f>
        <v>0</v>
      </c>
      <c r="M46" s="15">
        <f>VLOOKUP(A46,'Señales E1'!$A$3:$O$70,12,0)</f>
        <v>0</v>
      </c>
      <c r="N46" s="15">
        <f>VLOOKUP(A46,'Señales E1'!$A$3:$O$70,13,0)</f>
        <v>0</v>
      </c>
      <c r="O46" s="15">
        <f>VLOOKUP(A46,'Señales E1'!$A$3:$O$70,14,0)</f>
        <v>0</v>
      </c>
      <c r="P46" s="109">
        <f>VLOOKUP(A46,'Señales E1'!$A$3:$O$70,15,0)</f>
        <v>0</v>
      </c>
      <c r="Q46" s="75"/>
      <c r="R46" s="15"/>
      <c r="S46" s="15"/>
      <c r="T46" s="15"/>
      <c r="U46" s="15"/>
      <c r="V46" s="16"/>
      <c r="W46" s="48" t="str">
        <f t="shared" si="0"/>
        <v/>
      </c>
    </row>
    <row r="47" spans="1:23" x14ac:dyDescent="0.2">
      <c r="A47" s="11">
        <v>35</v>
      </c>
      <c r="B47" s="11">
        <v>45</v>
      </c>
      <c r="C47" s="129"/>
      <c r="D47" s="12" t="s">
        <v>22</v>
      </c>
      <c r="E47" s="6">
        <f>VLOOKUP(B47,'Opcodes E2'!B47:E138,4,0)</f>
        <v>0</v>
      </c>
      <c r="F47" s="14">
        <f>VLOOKUP(A47,'Señales E1'!$A$3:$O$70,5,0)</f>
        <v>0</v>
      </c>
      <c r="G47" s="15">
        <f>VLOOKUP(A47,'Señales E1'!$A$3:$O$70,6,0)</f>
        <v>0</v>
      </c>
      <c r="H47" s="15">
        <f>VLOOKUP(A47,'Señales E1'!$A$3:$O$70,7,0)</f>
        <v>0</v>
      </c>
      <c r="I47" s="15">
        <f>VLOOKUP(A47,'Señales E1'!$A$3:$O$70,8,0)</f>
        <v>0</v>
      </c>
      <c r="J47" s="15">
        <f>VLOOKUP(A47,'Señales E1'!$A$3:$O$70,9,0)</f>
        <v>0</v>
      </c>
      <c r="K47" s="15">
        <f>VLOOKUP(A47,'Señales E1'!$A$3:$O$70,10,0)</f>
        <v>0</v>
      </c>
      <c r="L47" s="15">
        <f>VLOOKUP(A47,'Señales E1'!$A$3:$O$70,11,0)</f>
        <v>0</v>
      </c>
      <c r="M47" s="15">
        <f>VLOOKUP(A47,'Señales E1'!$A$3:$O$70,12,0)</f>
        <v>0</v>
      </c>
      <c r="N47" s="15">
        <f>VLOOKUP(A47,'Señales E1'!$A$3:$O$70,13,0)</f>
        <v>0</v>
      </c>
      <c r="O47" s="15">
        <f>VLOOKUP(A47,'Señales E1'!$A$3:$O$70,14,0)</f>
        <v>0</v>
      </c>
      <c r="P47" s="109">
        <f>VLOOKUP(A47,'Señales E1'!$A$3:$O$70,15,0)</f>
        <v>0</v>
      </c>
      <c r="Q47" s="75"/>
      <c r="R47" s="15"/>
      <c r="S47" s="15"/>
      <c r="T47" s="15"/>
      <c r="U47" s="15"/>
      <c r="V47" s="16"/>
      <c r="W47" s="48" t="str">
        <f t="shared" si="0"/>
        <v/>
      </c>
    </row>
    <row r="48" spans="1:23" x14ac:dyDescent="0.2">
      <c r="A48" s="11">
        <v>36</v>
      </c>
      <c r="B48" s="11">
        <v>46</v>
      </c>
      <c r="C48" s="129"/>
      <c r="D48" s="12" t="s">
        <v>26</v>
      </c>
      <c r="E48" s="6">
        <f>VLOOKUP(B48,'Opcodes E2'!B48:E139,4,0)</f>
        <v>0</v>
      </c>
      <c r="F48" s="27">
        <f>VLOOKUP(A48,'Señales E1'!$A$3:$O$70,5,0)</f>
        <v>0</v>
      </c>
      <c r="G48" s="28">
        <f>VLOOKUP(A48,'Señales E1'!$A$3:$O$70,6,0)</f>
        <v>0</v>
      </c>
      <c r="H48" s="28">
        <f>VLOOKUP(A48,'Señales E1'!$A$3:$O$70,7,0)</f>
        <v>0</v>
      </c>
      <c r="I48" s="28">
        <f>VLOOKUP(A48,'Señales E1'!$A$3:$O$70,8,0)</f>
        <v>0</v>
      </c>
      <c r="J48" s="28">
        <f>VLOOKUP(A48,'Señales E1'!$A$3:$O$70,9,0)</f>
        <v>0</v>
      </c>
      <c r="K48" s="28">
        <f>VLOOKUP(A48,'Señales E1'!$A$3:$O$70,10,0)</f>
        <v>0</v>
      </c>
      <c r="L48" s="28">
        <f>VLOOKUP(A48,'Señales E1'!$A$3:$O$70,11,0)</f>
        <v>0</v>
      </c>
      <c r="M48" s="28">
        <f>VLOOKUP(A48,'Señales E1'!$A$3:$O$70,12,0)</f>
        <v>0</v>
      </c>
      <c r="N48" s="28">
        <f>VLOOKUP(A48,'Señales E1'!$A$3:$O$70,13,0)</f>
        <v>0</v>
      </c>
      <c r="O48" s="28">
        <f>VLOOKUP(A48,'Señales E1'!$A$3:$O$70,14,0)</f>
        <v>0</v>
      </c>
      <c r="P48" s="115">
        <f>VLOOKUP(A48,'Señales E1'!$A$3:$O$70,15,0)</f>
        <v>0</v>
      </c>
      <c r="Q48" s="75"/>
      <c r="R48" s="15"/>
      <c r="S48" s="15"/>
      <c r="T48" s="15"/>
      <c r="U48" s="15"/>
      <c r="V48" s="16"/>
      <c r="W48" s="48" t="str">
        <f t="shared" si="0"/>
        <v/>
      </c>
    </row>
    <row r="49" spans="1:23" x14ac:dyDescent="0.2">
      <c r="A49" s="11"/>
      <c r="B49" s="11">
        <v>47</v>
      </c>
      <c r="C49" s="129"/>
      <c r="D49" s="12" t="s">
        <v>79</v>
      </c>
      <c r="E49" s="110" t="str">
        <f>VLOOKUP(B49,'Opcodes E2'!B49:E140,4,0)</f>
        <v>Dame un valor!!</v>
      </c>
      <c r="F49" s="14"/>
      <c r="G49" s="15"/>
      <c r="H49" s="15"/>
      <c r="I49" s="15"/>
      <c r="J49" s="15"/>
      <c r="K49" s="15"/>
      <c r="L49" s="15"/>
      <c r="M49" s="15"/>
      <c r="N49" s="15"/>
      <c r="O49" s="15"/>
      <c r="P49" s="109"/>
      <c r="Q49" s="75"/>
      <c r="R49" s="15"/>
      <c r="S49" s="15"/>
      <c r="T49" s="15"/>
      <c r="U49" s="15"/>
      <c r="V49" s="16"/>
      <c r="W49" s="48" t="str">
        <f t="shared" si="0"/>
        <v>Esta instruccion se debe agregar</v>
      </c>
    </row>
    <row r="50" spans="1:23" x14ac:dyDescent="0.2">
      <c r="A50" s="11"/>
      <c r="B50" s="11">
        <v>48</v>
      </c>
      <c r="C50" s="130"/>
      <c r="D50" s="17" t="s">
        <v>80</v>
      </c>
      <c r="E50" s="110" t="str">
        <f>VLOOKUP(B50,'Opcodes E2'!B50:E141,4,0)</f>
        <v>Dame un valor!!</v>
      </c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113"/>
      <c r="Q50" s="86"/>
      <c r="R50" s="20"/>
      <c r="S50" s="20"/>
      <c r="T50" s="20"/>
      <c r="U50" s="20"/>
      <c r="V50" s="21"/>
      <c r="W50" s="48" t="str">
        <f t="shared" si="0"/>
        <v>Esta instruccion se debe agregar</v>
      </c>
    </row>
    <row r="51" spans="1:23" x14ac:dyDescent="0.2">
      <c r="A51" s="11">
        <v>37</v>
      </c>
      <c r="B51" s="11">
        <v>49</v>
      </c>
      <c r="C51" s="128" t="s">
        <v>30</v>
      </c>
      <c r="D51" s="30" t="s">
        <v>16</v>
      </c>
      <c r="E51" s="22">
        <f>VLOOKUP(B51,'Opcodes E2'!B51:E142,4,0)</f>
        <v>0</v>
      </c>
      <c r="F51" s="7">
        <f>VLOOKUP(A51,'Señales E1'!$A$3:$O$70,5,0)</f>
        <v>0</v>
      </c>
      <c r="G51" s="8">
        <f>VLOOKUP(A51,'Señales E1'!$A$3:$O$70,6,0)</f>
        <v>0</v>
      </c>
      <c r="H51" s="8">
        <f>VLOOKUP(A51,'Señales E1'!$A$3:$O$70,7,0)</f>
        <v>0</v>
      </c>
      <c r="I51" s="8">
        <f>VLOOKUP(A51,'Señales E1'!$A$3:$O$70,8,0)</f>
        <v>0</v>
      </c>
      <c r="J51" s="8">
        <f>VLOOKUP(A51,'Señales E1'!$A$3:$O$70,9,0)</f>
        <v>0</v>
      </c>
      <c r="K51" s="8">
        <f>VLOOKUP(A51,'Señales E1'!$A$3:$O$70,10,0)</f>
        <v>0</v>
      </c>
      <c r="L51" s="8">
        <f>VLOOKUP(A51,'Señales E1'!$A$3:$O$70,11,0)</f>
        <v>0</v>
      </c>
      <c r="M51" s="8">
        <f>VLOOKUP(A51,'Señales E1'!$A$3:$O$70,12,0)</f>
        <v>0</v>
      </c>
      <c r="N51" s="8">
        <f>VLOOKUP(A51,'Señales E1'!$A$3:$O$70,13,0)</f>
        <v>0</v>
      </c>
      <c r="O51" s="8">
        <f>VLOOKUP(A51,'Señales E1'!$A$3:$O$70,14,0)</f>
        <v>0</v>
      </c>
      <c r="P51" s="108">
        <f>VLOOKUP(A51,'Señales E1'!$A$3:$O$70,15,0)</f>
        <v>0</v>
      </c>
      <c r="Q51" s="90"/>
      <c r="R51" s="25"/>
      <c r="S51" s="25"/>
      <c r="T51" s="25"/>
      <c r="U51" s="25"/>
      <c r="V51" s="26"/>
      <c r="W51" s="48" t="str">
        <f t="shared" si="0"/>
        <v/>
      </c>
    </row>
    <row r="52" spans="1:23" x14ac:dyDescent="0.2">
      <c r="A52" s="11">
        <v>38</v>
      </c>
      <c r="B52" s="11">
        <v>50</v>
      </c>
      <c r="C52" s="129"/>
      <c r="D52" s="12" t="s">
        <v>18</v>
      </c>
      <c r="E52" s="6">
        <f>VLOOKUP(B52,'Opcodes E2'!B52:E143,4,0)</f>
        <v>0</v>
      </c>
      <c r="F52" s="14">
        <f>VLOOKUP(A52,'Señales E1'!$A$3:$O$70,5,0)</f>
        <v>0</v>
      </c>
      <c r="G52" s="15">
        <f>VLOOKUP(A52,'Señales E1'!$A$3:$O$70,6,0)</f>
        <v>0</v>
      </c>
      <c r="H52" s="15">
        <f>VLOOKUP(A52,'Señales E1'!$A$3:$O$70,7,0)</f>
        <v>0</v>
      </c>
      <c r="I52" s="15">
        <f>VLOOKUP(A52,'Señales E1'!$A$3:$O$70,8,0)</f>
        <v>0</v>
      </c>
      <c r="J52" s="15">
        <f>VLOOKUP(A52,'Señales E1'!$A$3:$O$70,9,0)</f>
        <v>0</v>
      </c>
      <c r="K52" s="15">
        <f>VLOOKUP(A52,'Señales E1'!$A$3:$O$70,10,0)</f>
        <v>0</v>
      </c>
      <c r="L52" s="15">
        <f>VLOOKUP(A52,'Señales E1'!$A$3:$O$70,11,0)</f>
        <v>0</v>
      </c>
      <c r="M52" s="15">
        <f>VLOOKUP(A52,'Señales E1'!$A$3:$O$70,12,0)</f>
        <v>0</v>
      </c>
      <c r="N52" s="15">
        <f>VLOOKUP(A52,'Señales E1'!$A$3:$O$70,13,0)</f>
        <v>0</v>
      </c>
      <c r="O52" s="15">
        <f>VLOOKUP(A52,'Señales E1'!$A$3:$O$70,14,0)</f>
        <v>0</v>
      </c>
      <c r="P52" s="109">
        <f>VLOOKUP(A52,'Señales E1'!$A$3:$O$70,15,0)</f>
        <v>0</v>
      </c>
      <c r="Q52" s="75"/>
      <c r="R52" s="15"/>
      <c r="S52" s="15"/>
      <c r="T52" s="15"/>
      <c r="U52" s="15"/>
      <c r="V52" s="16"/>
      <c r="W52" s="48" t="str">
        <f t="shared" si="0"/>
        <v/>
      </c>
    </row>
    <row r="53" spans="1:23" x14ac:dyDescent="0.2">
      <c r="A53" s="11">
        <v>39</v>
      </c>
      <c r="B53" s="11">
        <v>51</v>
      </c>
      <c r="C53" s="129"/>
      <c r="D53" s="12" t="s">
        <v>19</v>
      </c>
      <c r="E53" s="6">
        <f>VLOOKUP(B53,'Opcodes E2'!B53:E144,4,0)</f>
        <v>0</v>
      </c>
      <c r="F53" s="14">
        <f>VLOOKUP(A53,'Señales E1'!$A$3:$O$70,5,0)</f>
        <v>0</v>
      </c>
      <c r="G53" s="15">
        <f>VLOOKUP(A53,'Señales E1'!$A$3:$O$70,6,0)</f>
        <v>0</v>
      </c>
      <c r="H53" s="15">
        <f>VLOOKUP(A53,'Señales E1'!$A$3:$O$70,7,0)</f>
        <v>0</v>
      </c>
      <c r="I53" s="15">
        <f>VLOOKUP(A53,'Señales E1'!$A$3:$O$70,8,0)</f>
        <v>0</v>
      </c>
      <c r="J53" s="15">
        <f>VLOOKUP(A53,'Señales E1'!$A$3:$O$70,9,0)</f>
        <v>0</v>
      </c>
      <c r="K53" s="15">
        <f>VLOOKUP(A53,'Señales E1'!$A$3:$O$70,10,0)</f>
        <v>0</v>
      </c>
      <c r="L53" s="15">
        <f>VLOOKUP(A53,'Señales E1'!$A$3:$O$70,11,0)</f>
        <v>0</v>
      </c>
      <c r="M53" s="15">
        <f>VLOOKUP(A53,'Señales E1'!$A$3:$O$70,12,0)</f>
        <v>0</v>
      </c>
      <c r="N53" s="15">
        <f>VLOOKUP(A53,'Señales E1'!$A$3:$O$70,13,0)</f>
        <v>0</v>
      </c>
      <c r="O53" s="15">
        <f>VLOOKUP(A53,'Señales E1'!$A$3:$O$70,14,0)</f>
        <v>0</v>
      </c>
      <c r="P53" s="109">
        <f>VLOOKUP(A53,'Señales E1'!$A$3:$O$70,15,0)</f>
        <v>0</v>
      </c>
      <c r="Q53" s="75"/>
      <c r="R53" s="15"/>
      <c r="S53" s="15"/>
      <c r="T53" s="15"/>
      <c r="U53" s="15"/>
      <c r="V53" s="16"/>
      <c r="W53" s="48" t="str">
        <f t="shared" si="0"/>
        <v/>
      </c>
    </row>
    <row r="54" spans="1:23" x14ac:dyDescent="0.2">
      <c r="A54" s="11">
        <v>40</v>
      </c>
      <c r="B54" s="11">
        <v>52</v>
      </c>
      <c r="C54" s="129"/>
      <c r="D54" s="12" t="s">
        <v>20</v>
      </c>
      <c r="E54" s="6">
        <f>VLOOKUP(B54,'Opcodes E2'!B54:E145,4,0)</f>
        <v>0</v>
      </c>
      <c r="F54" s="14">
        <f>VLOOKUP(A54,'Señales E1'!$A$3:$O$70,5,0)</f>
        <v>0</v>
      </c>
      <c r="G54" s="15">
        <f>VLOOKUP(A54,'Señales E1'!$A$3:$O$70,6,0)</f>
        <v>0</v>
      </c>
      <c r="H54" s="15">
        <f>VLOOKUP(A54,'Señales E1'!$A$3:$O$70,7,0)</f>
        <v>0</v>
      </c>
      <c r="I54" s="15">
        <f>VLOOKUP(A54,'Señales E1'!$A$3:$O$70,8,0)</f>
        <v>0</v>
      </c>
      <c r="J54" s="15">
        <f>VLOOKUP(A54,'Señales E1'!$A$3:$O$70,9,0)</f>
        <v>0</v>
      </c>
      <c r="K54" s="15">
        <f>VLOOKUP(A54,'Señales E1'!$A$3:$O$70,10,0)</f>
        <v>0</v>
      </c>
      <c r="L54" s="15">
        <f>VLOOKUP(A54,'Señales E1'!$A$3:$O$70,11,0)</f>
        <v>0</v>
      </c>
      <c r="M54" s="15">
        <f>VLOOKUP(A54,'Señales E1'!$A$3:$O$70,12,0)</f>
        <v>0</v>
      </c>
      <c r="N54" s="15">
        <f>VLOOKUP(A54,'Señales E1'!$A$3:$O$70,13,0)</f>
        <v>0</v>
      </c>
      <c r="O54" s="15">
        <f>VLOOKUP(A54,'Señales E1'!$A$3:$O$70,14,0)</f>
        <v>0</v>
      </c>
      <c r="P54" s="109">
        <f>VLOOKUP(A54,'Señales E1'!$A$3:$O$70,15,0)</f>
        <v>0</v>
      </c>
      <c r="Q54" s="75"/>
      <c r="R54" s="15"/>
      <c r="S54" s="15"/>
      <c r="T54" s="15"/>
      <c r="U54" s="15"/>
      <c r="V54" s="16"/>
      <c r="W54" s="48" t="str">
        <f t="shared" si="0"/>
        <v/>
      </c>
    </row>
    <row r="55" spans="1:23" x14ac:dyDescent="0.2">
      <c r="A55" s="11">
        <v>41</v>
      </c>
      <c r="B55" s="11">
        <v>53</v>
      </c>
      <c r="C55" s="129"/>
      <c r="D55" s="12" t="s">
        <v>21</v>
      </c>
      <c r="E55" s="6">
        <f>VLOOKUP(B55,'Opcodes E2'!B55:E146,4,0)</f>
        <v>0</v>
      </c>
      <c r="F55" s="14">
        <f>VLOOKUP(A55,'Señales E1'!$A$3:$O$70,5,0)</f>
        <v>0</v>
      </c>
      <c r="G55" s="15">
        <f>VLOOKUP(A55,'Señales E1'!$A$3:$O$70,6,0)</f>
        <v>0</v>
      </c>
      <c r="H55" s="15">
        <f>VLOOKUP(A55,'Señales E1'!$A$3:$O$70,7,0)</f>
        <v>0</v>
      </c>
      <c r="I55" s="15">
        <f>VLOOKUP(A55,'Señales E1'!$A$3:$O$70,8,0)</f>
        <v>0</v>
      </c>
      <c r="J55" s="15">
        <f>VLOOKUP(A55,'Señales E1'!$A$3:$O$70,9,0)</f>
        <v>0</v>
      </c>
      <c r="K55" s="15">
        <f>VLOOKUP(A55,'Señales E1'!$A$3:$O$70,10,0)</f>
        <v>0</v>
      </c>
      <c r="L55" s="15">
        <f>VLOOKUP(A55,'Señales E1'!$A$3:$O$70,11,0)</f>
        <v>0</v>
      </c>
      <c r="M55" s="15">
        <f>VLOOKUP(A55,'Señales E1'!$A$3:$O$70,12,0)</f>
        <v>0</v>
      </c>
      <c r="N55" s="15">
        <f>VLOOKUP(A55,'Señales E1'!$A$3:$O$70,13,0)</f>
        <v>0</v>
      </c>
      <c r="O55" s="15">
        <f>VLOOKUP(A55,'Señales E1'!$A$3:$O$70,14,0)</f>
        <v>0</v>
      </c>
      <c r="P55" s="109">
        <f>VLOOKUP(A55,'Señales E1'!$A$3:$O$70,15,0)</f>
        <v>0</v>
      </c>
      <c r="Q55" s="75"/>
      <c r="R55" s="15"/>
      <c r="S55" s="15"/>
      <c r="T55" s="15"/>
      <c r="U55" s="15"/>
      <c r="V55" s="16"/>
      <c r="W55" s="48" t="str">
        <f t="shared" si="0"/>
        <v/>
      </c>
    </row>
    <row r="56" spans="1:23" x14ac:dyDescent="0.2">
      <c r="A56" s="11">
        <v>42</v>
      </c>
      <c r="B56" s="11">
        <v>54</v>
      </c>
      <c r="C56" s="129"/>
      <c r="D56" s="12" t="s">
        <v>22</v>
      </c>
      <c r="E56" s="6">
        <f>VLOOKUP(B56,'Opcodes E2'!B56:E147,4,0)</f>
        <v>0</v>
      </c>
      <c r="F56" s="14">
        <f>VLOOKUP(A56,'Señales E1'!$A$3:$O$70,5,0)</f>
        <v>0</v>
      </c>
      <c r="G56" s="15">
        <f>VLOOKUP(A56,'Señales E1'!$A$3:$O$70,6,0)</f>
        <v>0</v>
      </c>
      <c r="H56" s="15">
        <f>VLOOKUP(A56,'Señales E1'!$A$3:$O$70,7,0)</f>
        <v>0</v>
      </c>
      <c r="I56" s="15">
        <f>VLOOKUP(A56,'Señales E1'!$A$3:$O$70,8,0)</f>
        <v>0</v>
      </c>
      <c r="J56" s="15">
        <f>VLOOKUP(A56,'Señales E1'!$A$3:$O$70,9,0)</f>
        <v>0</v>
      </c>
      <c r="K56" s="15">
        <f>VLOOKUP(A56,'Señales E1'!$A$3:$O$70,10,0)</f>
        <v>0</v>
      </c>
      <c r="L56" s="15">
        <f>VLOOKUP(A56,'Señales E1'!$A$3:$O$70,11,0)</f>
        <v>0</v>
      </c>
      <c r="M56" s="15">
        <f>VLOOKUP(A56,'Señales E1'!$A$3:$O$70,12,0)</f>
        <v>0</v>
      </c>
      <c r="N56" s="15">
        <f>VLOOKUP(A56,'Señales E1'!$A$3:$O$70,13,0)</f>
        <v>0</v>
      </c>
      <c r="O56" s="15">
        <f>VLOOKUP(A56,'Señales E1'!$A$3:$O$70,14,0)</f>
        <v>0</v>
      </c>
      <c r="P56" s="109">
        <f>VLOOKUP(A56,'Señales E1'!$A$3:$O$70,15,0)</f>
        <v>0</v>
      </c>
      <c r="Q56" s="75"/>
      <c r="R56" s="15"/>
      <c r="S56" s="15"/>
      <c r="T56" s="15"/>
      <c r="U56" s="15"/>
      <c r="V56" s="16"/>
      <c r="W56" s="48" t="str">
        <f t="shared" si="0"/>
        <v/>
      </c>
    </row>
    <row r="57" spans="1:23" x14ac:dyDescent="0.2">
      <c r="A57" s="11">
        <v>43</v>
      </c>
      <c r="B57" s="11">
        <v>55</v>
      </c>
      <c r="C57" s="129"/>
      <c r="D57" s="31" t="s">
        <v>26</v>
      </c>
      <c r="E57" s="6">
        <f>VLOOKUP(B57,'Opcodes E2'!B57:E148,4,0)</f>
        <v>0</v>
      </c>
      <c r="F57" s="14">
        <f>VLOOKUP(A57,'Señales E1'!$A$3:$O$70,5,0)</f>
        <v>0</v>
      </c>
      <c r="G57" s="15">
        <f>VLOOKUP(A57,'Señales E1'!$A$3:$O$70,6,0)</f>
        <v>0</v>
      </c>
      <c r="H57" s="15">
        <f>VLOOKUP(A57,'Señales E1'!$A$3:$O$70,7,0)</f>
        <v>0</v>
      </c>
      <c r="I57" s="15">
        <f>VLOOKUP(A57,'Señales E1'!$A$3:$O$70,8,0)</f>
        <v>0</v>
      </c>
      <c r="J57" s="15">
        <f>VLOOKUP(A57,'Señales E1'!$A$3:$O$70,9,0)</f>
        <v>0</v>
      </c>
      <c r="K57" s="15">
        <f>VLOOKUP(A57,'Señales E1'!$A$3:$O$70,10,0)</f>
        <v>0</v>
      </c>
      <c r="L57" s="15">
        <f>VLOOKUP(A57,'Señales E1'!$A$3:$O$70,11,0)</f>
        <v>0</v>
      </c>
      <c r="M57" s="15">
        <f>VLOOKUP(A57,'Señales E1'!$A$3:$O$70,12,0)</f>
        <v>0</v>
      </c>
      <c r="N57" s="15">
        <f>VLOOKUP(A57,'Señales E1'!$A$3:$O$70,13,0)</f>
        <v>0</v>
      </c>
      <c r="O57" s="15">
        <f>VLOOKUP(A57,'Señales E1'!$A$3:$O$70,14,0)</f>
        <v>0</v>
      </c>
      <c r="P57" s="109">
        <f>VLOOKUP(A57,'Señales E1'!$A$3:$O$70,15,0)</f>
        <v>0</v>
      </c>
      <c r="Q57" s="75"/>
      <c r="R57" s="15"/>
      <c r="S57" s="15"/>
      <c r="T57" s="15"/>
      <c r="U57" s="15"/>
      <c r="V57" s="16"/>
      <c r="W57" s="48" t="str">
        <f t="shared" si="0"/>
        <v/>
      </c>
    </row>
    <row r="58" spans="1:23" x14ac:dyDescent="0.2">
      <c r="A58" s="11"/>
      <c r="B58" s="11">
        <v>56</v>
      </c>
      <c r="C58" s="129"/>
      <c r="D58" s="12" t="s">
        <v>79</v>
      </c>
      <c r="E58" s="110" t="str">
        <f>VLOOKUP(B58,'Opcodes E2'!B58:E149,4,0)</f>
        <v>Dame un valor!!</v>
      </c>
      <c r="F58" s="14"/>
      <c r="G58" s="15"/>
      <c r="H58" s="15"/>
      <c r="I58" s="15"/>
      <c r="J58" s="15"/>
      <c r="K58" s="15"/>
      <c r="L58" s="15"/>
      <c r="M58" s="15"/>
      <c r="N58" s="15"/>
      <c r="O58" s="15"/>
      <c r="P58" s="109"/>
      <c r="Q58" s="75"/>
      <c r="R58" s="15"/>
      <c r="S58" s="15"/>
      <c r="T58" s="15"/>
      <c r="U58" s="15"/>
      <c r="V58" s="16"/>
      <c r="W58" s="48" t="str">
        <f t="shared" si="0"/>
        <v>Esta instruccion se debe agregar</v>
      </c>
    </row>
    <row r="59" spans="1:23" x14ac:dyDescent="0.2">
      <c r="A59" s="11"/>
      <c r="B59" s="11">
        <v>57</v>
      </c>
      <c r="C59" s="130"/>
      <c r="D59" s="17" t="s">
        <v>80</v>
      </c>
      <c r="E59" s="110" t="str">
        <f>VLOOKUP(B59,'Opcodes E2'!B59:E150,4,0)</f>
        <v>Dame un valor!!</v>
      </c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113"/>
      <c r="Q59" s="80"/>
      <c r="R59" s="28"/>
      <c r="S59" s="28"/>
      <c r="T59" s="28"/>
      <c r="U59" s="28"/>
      <c r="V59" s="29"/>
      <c r="W59" s="48" t="str">
        <f t="shared" si="0"/>
        <v>Esta instruccion se debe agregar</v>
      </c>
    </row>
    <row r="60" spans="1:23" x14ac:dyDescent="0.2">
      <c r="A60" s="11">
        <v>44</v>
      </c>
      <c r="B60" s="11">
        <v>58</v>
      </c>
      <c r="C60" s="128" t="s">
        <v>31</v>
      </c>
      <c r="D60" s="5" t="s">
        <v>32</v>
      </c>
      <c r="E60" s="22">
        <f>VLOOKUP(B60,'Opcodes E2'!B60:E151,4,0)</f>
        <v>0</v>
      </c>
      <c r="F60" s="24">
        <f>VLOOKUP(A60,'Señales E1'!$A$3:$O$70,5,0)</f>
        <v>0</v>
      </c>
      <c r="G60" s="25">
        <f>VLOOKUP(A60,'Señales E1'!$A$3:$O$70,6,0)</f>
        <v>0</v>
      </c>
      <c r="H60" s="25">
        <f>VLOOKUP(A60,'Señales E1'!$A$3:$O$70,7,0)</f>
        <v>0</v>
      </c>
      <c r="I60" s="25">
        <f>VLOOKUP(A60,'Señales E1'!$A$3:$O$70,8,0)</f>
        <v>0</v>
      </c>
      <c r="J60" s="25">
        <f>VLOOKUP(A60,'Señales E1'!$A$3:$O$70,9,0)</f>
        <v>0</v>
      </c>
      <c r="K60" s="25">
        <f>VLOOKUP(A60,'Señales E1'!$A$3:$O$70,10,0)</f>
        <v>0</v>
      </c>
      <c r="L60" s="25">
        <f>VLOOKUP(A60,'Señales E1'!$A$3:$O$70,11,0)</f>
        <v>0</v>
      </c>
      <c r="M60" s="25">
        <f>VLOOKUP(A60,'Señales E1'!$A$3:$O$70,12,0)</f>
        <v>0</v>
      </c>
      <c r="N60" s="25">
        <f>VLOOKUP(A60,'Señales E1'!$A$3:$O$70,13,0)</f>
        <v>0</v>
      </c>
      <c r="O60" s="25">
        <f>VLOOKUP(A60,'Señales E1'!$A$3:$O$70,14,0)</f>
        <v>0</v>
      </c>
      <c r="P60" s="114">
        <f>VLOOKUP(A60,'Señales E1'!$A$3:$O$70,15,0)</f>
        <v>0</v>
      </c>
      <c r="Q60" s="70"/>
      <c r="R60" s="8"/>
      <c r="S60" s="8"/>
      <c r="T60" s="8"/>
      <c r="U60" s="8"/>
      <c r="V60" s="9"/>
      <c r="W60" s="48" t="str">
        <f t="shared" si="0"/>
        <v/>
      </c>
    </row>
    <row r="61" spans="1:23" x14ac:dyDescent="0.2">
      <c r="A61" s="11">
        <v>45</v>
      </c>
      <c r="B61" s="11">
        <v>59</v>
      </c>
      <c r="C61" s="129"/>
      <c r="D61" s="12" t="s">
        <v>18</v>
      </c>
      <c r="E61" s="6">
        <f>VLOOKUP(B61,'Opcodes E2'!B61:E152,4,0)</f>
        <v>0</v>
      </c>
      <c r="F61" s="14">
        <f>VLOOKUP(A61,'Señales E1'!$A$3:$O$70,5,0)</f>
        <v>0</v>
      </c>
      <c r="G61" s="15">
        <f>VLOOKUP(A61,'Señales E1'!$A$3:$O$70,6,0)</f>
        <v>0</v>
      </c>
      <c r="H61" s="15">
        <f>VLOOKUP(A61,'Señales E1'!$A$3:$O$70,7,0)</f>
        <v>0</v>
      </c>
      <c r="I61" s="15">
        <f>VLOOKUP(A61,'Señales E1'!$A$3:$O$70,8,0)</f>
        <v>0</v>
      </c>
      <c r="J61" s="15">
        <f>VLOOKUP(A61,'Señales E1'!$A$3:$O$70,9,0)</f>
        <v>0</v>
      </c>
      <c r="K61" s="15">
        <f>VLOOKUP(A61,'Señales E1'!$A$3:$O$70,10,0)</f>
        <v>0</v>
      </c>
      <c r="L61" s="15">
        <f>VLOOKUP(A61,'Señales E1'!$A$3:$O$70,11,0)</f>
        <v>0</v>
      </c>
      <c r="M61" s="15">
        <f>VLOOKUP(A61,'Señales E1'!$A$3:$O$70,12,0)</f>
        <v>0</v>
      </c>
      <c r="N61" s="15">
        <f>VLOOKUP(A61,'Señales E1'!$A$3:$O$70,13,0)</f>
        <v>0</v>
      </c>
      <c r="O61" s="15">
        <f>VLOOKUP(A61,'Señales E1'!$A$3:$O$70,14,0)</f>
        <v>0</v>
      </c>
      <c r="P61" s="109">
        <f>VLOOKUP(A61,'Señales E1'!$A$3:$O$70,15,0)</f>
        <v>0</v>
      </c>
      <c r="Q61" s="75"/>
      <c r="R61" s="15"/>
      <c r="S61" s="15"/>
      <c r="T61" s="15"/>
      <c r="U61" s="15"/>
      <c r="V61" s="16"/>
      <c r="W61" s="48" t="str">
        <f t="shared" si="0"/>
        <v/>
      </c>
    </row>
    <row r="62" spans="1:23" x14ac:dyDescent="0.2">
      <c r="A62" s="11">
        <v>46</v>
      </c>
      <c r="B62" s="11">
        <v>60</v>
      </c>
      <c r="C62" s="129"/>
      <c r="D62" s="31" t="s">
        <v>23</v>
      </c>
      <c r="E62" s="18">
        <f>VLOOKUP(B62,'Opcodes E2'!B62:E153,4,0)</f>
        <v>0</v>
      </c>
      <c r="F62" s="27">
        <f>VLOOKUP(A62,'Señales E1'!$A$3:$O$70,5,0)</f>
        <v>0</v>
      </c>
      <c r="G62" s="28">
        <f>VLOOKUP(A62,'Señales E1'!$A$3:$O$70,6,0)</f>
        <v>0</v>
      </c>
      <c r="H62" s="28">
        <f>VLOOKUP(A62,'Señales E1'!$A$3:$O$70,7,0)</f>
        <v>0</v>
      </c>
      <c r="I62" s="28">
        <f>VLOOKUP(A62,'Señales E1'!$A$3:$O$70,8,0)</f>
        <v>0</v>
      </c>
      <c r="J62" s="28">
        <f>VLOOKUP(A62,'Señales E1'!$A$3:$O$70,9,0)</f>
        <v>0</v>
      </c>
      <c r="K62" s="28">
        <f>VLOOKUP(A62,'Señales E1'!$A$3:$O$70,10,0)</f>
        <v>0</v>
      </c>
      <c r="L62" s="28">
        <f>VLOOKUP(A62,'Señales E1'!$A$3:$O$70,11,0)</f>
        <v>0</v>
      </c>
      <c r="M62" s="28">
        <f>VLOOKUP(A62,'Señales E1'!$A$3:$O$70,12,0)</f>
        <v>0</v>
      </c>
      <c r="N62" s="28">
        <f>VLOOKUP(A62,'Señales E1'!$A$3:$O$70,13,0)</f>
        <v>0</v>
      </c>
      <c r="O62" s="28">
        <f>VLOOKUP(A62,'Señales E1'!$A$3:$O$70,14,0)</f>
        <v>0</v>
      </c>
      <c r="P62" s="115">
        <f>VLOOKUP(A62,'Señales E1'!$A$3:$O$70,15,0)</f>
        <v>0</v>
      </c>
      <c r="Q62" s="75"/>
      <c r="R62" s="15"/>
      <c r="S62" s="15"/>
      <c r="T62" s="15"/>
      <c r="U62" s="15"/>
      <c r="V62" s="16"/>
      <c r="W62" s="48" t="str">
        <f t="shared" si="0"/>
        <v/>
      </c>
    </row>
    <row r="63" spans="1:23" x14ac:dyDescent="0.2">
      <c r="A63" s="11"/>
      <c r="B63" s="11">
        <v>61</v>
      </c>
      <c r="C63" s="130"/>
      <c r="D63" s="17" t="s">
        <v>81</v>
      </c>
      <c r="E63" s="116" t="str">
        <f>VLOOKUP(B63,'Opcodes E2'!B63:E154,4,0)</f>
        <v>Dame un valor!!</v>
      </c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115"/>
      <c r="Q63" s="86"/>
      <c r="R63" s="20"/>
      <c r="S63" s="20"/>
      <c r="T63" s="20"/>
      <c r="U63" s="20"/>
      <c r="V63" s="21"/>
      <c r="W63" s="48" t="str">
        <f t="shared" si="0"/>
        <v>Esta instruccion se debe agregar</v>
      </c>
    </row>
    <row r="64" spans="1:23" x14ac:dyDescent="0.2">
      <c r="A64" s="11">
        <v>47</v>
      </c>
      <c r="B64" s="11">
        <v>62</v>
      </c>
      <c r="C64" s="128" t="s">
        <v>33</v>
      </c>
      <c r="D64" s="30" t="s">
        <v>32</v>
      </c>
      <c r="E64" s="22">
        <f>VLOOKUP(B64,'Opcodes E2'!B64:E155,4,0)</f>
        <v>0</v>
      </c>
      <c r="F64" s="7">
        <f>VLOOKUP(A64,'Señales E1'!$A$3:$O$70,5,0)</f>
        <v>0</v>
      </c>
      <c r="G64" s="8">
        <f>VLOOKUP(A64,'Señales E1'!$A$3:$O$70,6,0)</f>
        <v>0</v>
      </c>
      <c r="H64" s="8">
        <f>VLOOKUP(A64,'Señales E1'!$A$3:$O$70,7,0)</f>
        <v>0</v>
      </c>
      <c r="I64" s="8">
        <f>VLOOKUP(A64,'Señales E1'!$A$3:$O$70,8,0)</f>
        <v>0</v>
      </c>
      <c r="J64" s="8">
        <f>VLOOKUP(A64,'Señales E1'!$A$3:$O$70,9,0)</f>
        <v>0</v>
      </c>
      <c r="K64" s="8">
        <f>VLOOKUP(A64,'Señales E1'!$A$3:$O$70,10,0)</f>
        <v>0</v>
      </c>
      <c r="L64" s="8">
        <f>VLOOKUP(A64,'Señales E1'!$A$3:$O$70,11,0)</f>
        <v>0</v>
      </c>
      <c r="M64" s="8">
        <f>VLOOKUP(A64,'Señales E1'!$A$3:$O$70,12,0)</f>
        <v>0</v>
      </c>
      <c r="N64" s="8">
        <f>VLOOKUP(A64,'Señales E1'!$A$3:$O$70,13,0)</f>
        <v>0</v>
      </c>
      <c r="O64" s="8">
        <f>VLOOKUP(A64,'Señales E1'!$A$3:$O$70,14,0)</f>
        <v>0</v>
      </c>
      <c r="P64" s="108">
        <f>VLOOKUP(A64,'Señales E1'!$A$3:$O$70,15,0)</f>
        <v>0</v>
      </c>
      <c r="Q64" s="90"/>
      <c r="R64" s="25"/>
      <c r="S64" s="25"/>
      <c r="T64" s="25"/>
      <c r="U64" s="25"/>
      <c r="V64" s="26"/>
      <c r="W64" s="48" t="str">
        <f t="shared" si="0"/>
        <v/>
      </c>
    </row>
    <row r="65" spans="1:23" x14ac:dyDescent="0.2">
      <c r="A65" s="11">
        <v>48</v>
      </c>
      <c r="B65" s="11">
        <v>63</v>
      </c>
      <c r="C65" s="129"/>
      <c r="D65" s="12" t="s">
        <v>18</v>
      </c>
      <c r="E65" s="6">
        <f>VLOOKUP(B65,'Opcodes E2'!B65:E156,4,0)</f>
        <v>0</v>
      </c>
      <c r="F65" s="14">
        <f>VLOOKUP(A65,'Señales E1'!$A$3:$O$70,5,0)</f>
        <v>0</v>
      </c>
      <c r="G65" s="15">
        <f>VLOOKUP(A65,'Señales E1'!$A$3:$O$70,6,0)</f>
        <v>0</v>
      </c>
      <c r="H65" s="15">
        <f>VLOOKUP(A65,'Señales E1'!$A$3:$O$70,7,0)</f>
        <v>0</v>
      </c>
      <c r="I65" s="15">
        <f>VLOOKUP(A65,'Señales E1'!$A$3:$O$70,8,0)</f>
        <v>0</v>
      </c>
      <c r="J65" s="15">
        <f>VLOOKUP(A65,'Señales E1'!$A$3:$O$70,9,0)</f>
        <v>0</v>
      </c>
      <c r="K65" s="15">
        <f>VLOOKUP(A65,'Señales E1'!$A$3:$O$70,10,0)</f>
        <v>0</v>
      </c>
      <c r="L65" s="15">
        <f>VLOOKUP(A65,'Señales E1'!$A$3:$O$70,11,0)</f>
        <v>0</v>
      </c>
      <c r="M65" s="15">
        <f>VLOOKUP(A65,'Señales E1'!$A$3:$O$70,12,0)</f>
        <v>0</v>
      </c>
      <c r="N65" s="15">
        <f>VLOOKUP(A65,'Señales E1'!$A$3:$O$70,13,0)</f>
        <v>0</v>
      </c>
      <c r="O65" s="15">
        <f>VLOOKUP(A65,'Señales E1'!$A$3:$O$70,14,0)</f>
        <v>0</v>
      </c>
      <c r="P65" s="109">
        <f>VLOOKUP(A65,'Señales E1'!$A$3:$O$70,15,0)</f>
        <v>0</v>
      </c>
      <c r="Q65" s="75"/>
      <c r="R65" s="15"/>
      <c r="S65" s="15"/>
      <c r="T65" s="15"/>
      <c r="U65" s="15"/>
      <c r="V65" s="16"/>
      <c r="W65" s="48" t="str">
        <f t="shared" si="0"/>
        <v/>
      </c>
    </row>
    <row r="66" spans="1:23" x14ac:dyDescent="0.2">
      <c r="A66" s="11">
        <v>49</v>
      </c>
      <c r="B66" s="11">
        <v>64</v>
      </c>
      <c r="C66" s="129"/>
      <c r="D66" s="31" t="s">
        <v>23</v>
      </c>
      <c r="E66" s="18">
        <f>VLOOKUP(B66,'Opcodes E2'!B66:E157,4,0)</f>
        <v>0</v>
      </c>
      <c r="F66" s="27">
        <f>VLOOKUP(A66,'Señales E1'!$A$3:$O$70,5,0)</f>
        <v>0</v>
      </c>
      <c r="G66" s="28">
        <f>VLOOKUP(A66,'Señales E1'!$A$3:$O$70,6,0)</f>
        <v>0</v>
      </c>
      <c r="H66" s="28">
        <f>VLOOKUP(A66,'Señales E1'!$A$3:$O$70,7,0)</f>
        <v>0</v>
      </c>
      <c r="I66" s="28">
        <f>VLOOKUP(A66,'Señales E1'!$A$3:$O$70,8,0)</f>
        <v>0</v>
      </c>
      <c r="J66" s="28">
        <f>VLOOKUP(A66,'Señales E1'!$A$3:$O$70,9,0)</f>
        <v>0</v>
      </c>
      <c r="K66" s="28">
        <f>VLOOKUP(A66,'Señales E1'!$A$3:$O$70,10,0)</f>
        <v>0</v>
      </c>
      <c r="L66" s="28">
        <f>VLOOKUP(A66,'Señales E1'!$A$3:$O$70,11,0)</f>
        <v>0</v>
      </c>
      <c r="M66" s="28">
        <f>VLOOKUP(A66,'Señales E1'!$A$3:$O$70,12,0)</f>
        <v>0</v>
      </c>
      <c r="N66" s="28">
        <f>VLOOKUP(A66,'Señales E1'!$A$3:$O$70,13,0)</f>
        <v>0</v>
      </c>
      <c r="O66" s="28">
        <f>VLOOKUP(A66,'Señales E1'!$A$3:$O$70,14,0)</f>
        <v>0</v>
      </c>
      <c r="P66" s="115">
        <f>VLOOKUP(A66,'Señales E1'!$A$3:$O$70,15,0)</f>
        <v>0</v>
      </c>
      <c r="Q66" s="75"/>
      <c r="R66" s="15"/>
      <c r="S66" s="15"/>
      <c r="T66" s="15"/>
      <c r="U66" s="15"/>
      <c r="V66" s="16"/>
      <c r="W66" s="48" t="str">
        <f t="shared" si="0"/>
        <v/>
      </c>
    </row>
    <row r="67" spans="1:23" x14ac:dyDescent="0.2">
      <c r="A67" s="11"/>
      <c r="B67" s="11">
        <v>65</v>
      </c>
      <c r="C67" s="130"/>
      <c r="D67" s="17" t="s">
        <v>81</v>
      </c>
      <c r="E67" s="117" t="str">
        <f>VLOOKUP(B67,'Opcodes E2'!B67:E158,4,0)</f>
        <v>Dame un valor!!</v>
      </c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113"/>
      <c r="Q67" s="80"/>
      <c r="R67" s="28"/>
      <c r="S67" s="28"/>
      <c r="T67" s="28"/>
      <c r="U67" s="28"/>
      <c r="V67" s="29"/>
      <c r="W67" s="48" t="str">
        <f t="shared" si="0"/>
        <v>Esta instruccion se debe agregar</v>
      </c>
    </row>
    <row r="68" spans="1:23" x14ac:dyDescent="0.2">
      <c r="A68" s="11">
        <v>50</v>
      </c>
      <c r="B68" s="11">
        <v>66</v>
      </c>
      <c r="C68" s="128" t="s">
        <v>34</v>
      </c>
      <c r="D68" s="5" t="s">
        <v>32</v>
      </c>
      <c r="E68" s="22">
        <f>VLOOKUP(B68,'Opcodes E2'!B68:E159,4,0)</f>
        <v>0</v>
      </c>
      <c r="F68" s="24">
        <f>VLOOKUP(A68,'Señales E1'!$A$3:$O$70,5,0)</f>
        <v>0</v>
      </c>
      <c r="G68" s="25">
        <f>VLOOKUP(A68,'Señales E1'!$A$3:$O$70,6,0)</f>
        <v>0</v>
      </c>
      <c r="H68" s="25">
        <f>VLOOKUP(A68,'Señales E1'!$A$3:$O$70,7,0)</f>
        <v>0</v>
      </c>
      <c r="I68" s="25">
        <f>VLOOKUP(A68,'Señales E1'!$A$3:$O$70,8,0)</f>
        <v>0</v>
      </c>
      <c r="J68" s="25">
        <f>VLOOKUP(A68,'Señales E1'!$A$3:$O$70,9,0)</f>
        <v>0</v>
      </c>
      <c r="K68" s="25">
        <f>VLOOKUP(A68,'Señales E1'!$A$3:$O$70,10,0)</f>
        <v>0</v>
      </c>
      <c r="L68" s="25">
        <f>VLOOKUP(A68,'Señales E1'!$A$3:$O$70,11,0)</f>
        <v>0</v>
      </c>
      <c r="M68" s="25">
        <f>VLOOKUP(A68,'Señales E1'!$A$3:$O$70,12,0)</f>
        <v>0</v>
      </c>
      <c r="N68" s="25">
        <f>VLOOKUP(A68,'Señales E1'!$A$3:$O$70,13,0)</f>
        <v>0</v>
      </c>
      <c r="O68" s="25">
        <f>VLOOKUP(A68,'Señales E1'!$A$3:$O$70,14,0)</f>
        <v>0</v>
      </c>
      <c r="P68" s="114">
        <f>VLOOKUP(A68,'Señales E1'!$A$3:$O$70,15,0)</f>
        <v>0</v>
      </c>
      <c r="Q68" s="70"/>
      <c r="R68" s="8"/>
      <c r="S68" s="8"/>
      <c r="T68" s="8"/>
      <c r="U68" s="8"/>
      <c r="V68" s="9"/>
      <c r="W68" s="48" t="str">
        <f t="shared" si="0"/>
        <v/>
      </c>
    </row>
    <row r="69" spans="1:23" x14ac:dyDescent="0.2">
      <c r="A69" s="11">
        <v>51</v>
      </c>
      <c r="B69" s="11">
        <v>67</v>
      </c>
      <c r="C69" s="129"/>
      <c r="D69" s="12" t="s">
        <v>18</v>
      </c>
      <c r="E69" s="6">
        <f>VLOOKUP(B69,'Opcodes E2'!B69:E160,4,0)</f>
        <v>0</v>
      </c>
      <c r="F69" s="14">
        <f>VLOOKUP(A69,'Señales E1'!$A$3:$O$70,5,0)</f>
        <v>0</v>
      </c>
      <c r="G69" s="15">
        <f>VLOOKUP(A69,'Señales E1'!$A$3:$O$70,6,0)</f>
        <v>0</v>
      </c>
      <c r="H69" s="15">
        <f>VLOOKUP(A69,'Señales E1'!$A$3:$O$70,7,0)</f>
        <v>0</v>
      </c>
      <c r="I69" s="15">
        <f>VLOOKUP(A69,'Señales E1'!$A$3:$O$70,8,0)</f>
        <v>0</v>
      </c>
      <c r="J69" s="15">
        <f>VLOOKUP(A69,'Señales E1'!$A$3:$O$70,9,0)</f>
        <v>0</v>
      </c>
      <c r="K69" s="15">
        <f>VLOOKUP(A69,'Señales E1'!$A$3:$O$70,10,0)</f>
        <v>0</v>
      </c>
      <c r="L69" s="15">
        <f>VLOOKUP(A69,'Señales E1'!$A$3:$O$70,11,0)</f>
        <v>0</v>
      </c>
      <c r="M69" s="15">
        <f>VLOOKUP(A69,'Señales E1'!$A$3:$O$70,12,0)</f>
        <v>0</v>
      </c>
      <c r="N69" s="15">
        <f>VLOOKUP(A69,'Señales E1'!$A$3:$O$70,13,0)</f>
        <v>0</v>
      </c>
      <c r="O69" s="15">
        <f>VLOOKUP(A69,'Señales E1'!$A$3:$O$70,14,0)</f>
        <v>0</v>
      </c>
      <c r="P69" s="109">
        <f>VLOOKUP(A69,'Señales E1'!$A$3:$O$70,15,0)</f>
        <v>0</v>
      </c>
      <c r="Q69" s="75"/>
      <c r="R69" s="15"/>
      <c r="S69" s="15"/>
      <c r="T69" s="15"/>
      <c r="U69" s="15"/>
      <c r="V69" s="16"/>
      <c r="W69" s="48" t="str">
        <f t="shared" si="0"/>
        <v/>
      </c>
    </row>
    <row r="70" spans="1:23" x14ac:dyDescent="0.2">
      <c r="A70" s="11">
        <v>52</v>
      </c>
      <c r="B70" s="11">
        <v>68</v>
      </c>
      <c r="C70" s="129"/>
      <c r="D70" s="31" t="s">
        <v>23</v>
      </c>
      <c r="E70" s="18">
        <f>VLOOKUP(B70,'Opcodes E2'!B70:E161,4,0)</f>
        <v>0</v>
      </c>
      <c r="F70" s="27">
        <f>VLOOKUP(A70,'Señales E1'!$A$3:$O$70,5,0)</f>
        <v>0</v>
      </c>
      <c r="G70" s="28">
        <f>VLOOKUP(A70,'Señales E1'!$A$3:$O$70,6,0)</f>
        <v>0</v>
      </c>
      <c r="H70" s="28">
        <f>VLOOKUP(A70,'Señales E1'!$A$3:$O$70,7,0)</f>
        <v>0</v>
      </c>
      <c r="I70" s="28">
        <f>VLOOKUP(A70,'Señales E1'!$A$3:$O$70,8,0)</f>
        <v>0</v>
      </c>
      <c r="J70" s="28">
        <f>VLOOKUP(A70,'Señales E1'!$A$3:$O$70,9,0)</f>
        <v>0</v>
      </c>
      <c r="K70" s="28">
        <f>VLOOKUP(A70,'Señales E1'!$A$3:$O$70,10,0)</f>
        <v>0</v>
      </c>
      <c r="L70" s="28">
        <f>VLOOKUP(A70,'Señales E1'!$A$3:$O$70,11,0)</f>
        <v>0</v>
      </c>
      <c r="M70" s="28">
        <f>VLOOKUP(A70,'Señales E1'!$A$3:$O$70,12,0)</f>
        <v>0</v>
      </c>
      <c r="N70" s="28">
        <f>VLOOKUP(A70,'Señales E1'!$A$3:$O$70,13,0)</f>
        <v>0</v>
      </c>
      <c r="O70" s="28">
        <f>VLOOKUP(A70,'Señales E1'!$A$3:$O$70,14,0)</f>
        <v>0</v>
      </c>
      <c r="P70" s="115">
        <f>VLOOKUP(A70,'Señales E1'!$A$3:$O$70,15,0)</f>
        <v>0</v>
      </c>
      <c r="Q70" s="75"/>
      <c r="R70" s="15"/>
      <c r="S70" s="15"/>
      <c r="T70" s="15"/>
      <c r="U70" s="15"/>
      <c r="V70" s="16"/>
      <c r="W70" s="48" t="str">
        <f t="shared" si="0"/>
        <v/>
      </c>
    </row>
    <row r="71" spans="1:23" x14ac:dyDescent="0.2">
      <c r="A71" s="11"/>
      <c r="B71" s="11">
        <v>69</v>
      </c>
      <c r="C71" s="130"/>
      <c r="D71" s="17" t="s">
        <v>81</v>
      </c>
      <c r="E71" s="117" t="str">
        <f>VLOOKUP(B71,'Opcodes E2'!B71:E162,4,0)</f>
        <v>Dame un valor!!</v>
      </c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113"/>
      <c r="Q71" s="86"/>
      <c r="R71" s="20"/>
      <c r="S71" s="20"/>
      <c r="T71" s="20"/>
      <c r="U71" s="20"/>
      <c r="V71" s="21"/>
      <c r="W71" s="48" t="str">
        <f t="shared" si="0"/>
        <v>Esta instruccion se debe agregar</v>
      </c>
    </row>
    <row r="72" spans="1:23" x14ac:dyDescent="0.2">
      <c r="A72" s="11">
        <v>53</v>
      </c>
      <c r="B72" s="11">
        <v>70</v>
      </c>
      <c r="C72" s="128" t="s">
        <v>35</v>
      </c>
      <c r="D72" s="30" t="s">
        <v>32</v>
      </c>
      <c r="E72" s="22">
        <f>VLOOKUP(B72,'Opcodes E2'!B72:E163,4,0)</f>
        <v>0</v>
      </c>
      <c r="F72" s="7">
        <f>VLOOKUP(A72,'Señales E1'!$A$3:$O$70,5,0)</f>
        <v>0</v>
      </c>
      <c r="G72" s="8">
        <f>VLOOKUP(A72,'Señales E1'!$A$3:$O$70,6,0)</f>
        <v>0</v>
      </c>
      <c r="H72" s="8">
        <f>VLOOKUP(A72,'Señales E1'!$A$3:$O$70,7,0)</f>
        <v>0</v>
      </c>
      <c r="I72" s="8">
        <f>VLOOKUP(A72,'Señales E1'!$A$3:$O$70,8,0)</f>
        <v>0</v>
      </c>
      <c r="J72" s="8">
        <f>VLOOKUP(A72,'Señales E1'!$A$3:$O$70,9,0)</f>
        <v>0</v>
      </c>
      <c r="K72" s="8">
        <f>VLOOKUP(A72,'Señales E1'!$A$3:$O$70,10,0)</f>
        <v>0</v>
      </c>
      <c r="L72" s="8">
        <f>VLOOKUP(A72,'Señales E1'!$A$3:$O$70,11,0)</f>
        <v>0</v>
      </c>
      <c r="M72" s="8">
        <f>VLOOKUP(A72,'Señales E1'!$A$3:$O$70,12,0)</f>
        <v>0</v>
      </c>
      <c r="N72" s="8">
        <f>VLOOKUP(A72,'Señales E1'!$A$3:$O$70,13,0)</f>
        <v>0</v>
      </c>
      <c r="O72" s="8">
        <f>VLOOKUP(A72,'Señales E1'!$A$3:$O$70,14,0)</f>
        <v>0</v>
      </c>
      <c r="P72" s="108">
        <f>VLOOKUP(A72,'Señales E1'!$A$3:$O$70,15,0)</f>
        <v>0</v>
      </c>
      <c r="Q72" s="90"/>
      <c r="R72" s="25"/>
      <c r="S72" s="25"/>
      <c r="T72" s="25"/>
      <c r="U72" s="25"/>
      <c r="V72" s="26"/>
      <c r="W72" s="48" t="str">
        <f t="shared" si="0"/>
        <v/>
      </c>
    </row>
    <row r="73" spans="1:23" x14ac:dyDescent="0.2">
      <c r="A73" s="11">
        <v>54</v>
      </c>
      <c r="B73" s="11">
        <v>71</v>
      </c>
      <c r="C73" s="129"/>
      <c r="D73" s="12" t="s">
        <v>36</v>
      </c>
      <c r="E73" s="6">
        <f>VLOOKUP(B73,'Opcodes E2'!B73:E164,4,0)</f>
        <v>0</v>
      </c>
      <c r="F73" s="14">
        <f>VLOOKUP(A73,'Señales E1'!$A$3:$O$70,5,0)</f>
        <v>0</v>
      </c>
      <c r="G73" s="15">
        <f>VLOOKUP(A73,'Señales E1'!$A$3:$O$70,6,0)</f>
        <v>0</v>
      </c>
      <c r="H73" s="15">
        <f>VLOOKUP(A73,'Señales E1'!$A$3:$O$70,7,0)</f>
        <v>0</v>
      </c>
      <c r="I73" s="15">
        <f>VLOOKUP(A73,'Señales E1'!$A$3:$O$70,8,0)</f>
        <v>0</v>
      </c>
      <c r="J73" s="15">
        <f>VLOOKUP(A73,'Señales E1'!$A$3:$O$70,9,0)</f>
        <v>0</v>
      </c>
      <c r="K73" s="15">
        <f>VLOOKUP(A73,'Señales E1'!$A$3:$O$70,10,0)</f>
        <v>0</v>
      </c>
      <c r="L73" s="15">
        <f>VLOOKUP(A73,'Señales E1'!$A$3:$O$70,11,0)</f>
        <v>0</v>
      </c>
      <c r="M73" s="15">
        <f>VLOOKUP(A73,'Señales E1'!$A$3:$O$70,12,0)</f>
        <v>0</v>
      </c>
      <c r="N73" s="15">
        <f>VLOOKUP(A73,'Señales E1'!$A$3:$O$70,13,0)</f>
        <v>0</v>
      </c>
      <c r="O73" s="15">
        <f>VLOOKUP(A73,'Señales E1'!$A$3:$O$70,14,0)</f>
        <v>0</v>
      </c>
      <c r="P73" s="109">
        <f>VLOOKUP(A73,'Señales E1'!$A$3:$O$70,15,0)</f>
        <v>0</v>
      </c>
      <c r="Q73" s="75"/>
      <c r="R73" s="15"/>
      <c r="S73" s="15"/>
      <c r="T73" s="15"/>
      <c r="U73" s="15"/>
      <c r="V73" s="16"/>
      <c r="W73" s="48" t="str">
        <f t="shared" si="0"/>
        <v/>
      </c>
    </row>
    <row r="74" spans="1:23" x14ac:dyDescent="0.2">
      <c r="A74" s="11">
        <v>55</v>
      </c>
      <c r="B74" s="11">
        <v>72</v>
      </c>
      <c r="C74" s="129"/>
      <c r="D74" s="31" t="s">
        <v>26</v>
      </c>
      <c r="E74" s="18">
        <f>VLOOKUP(B74,'Opcodes E2'!B74:E165,4,0)</f>
        <v>0</v>
      </c>
      <c r="F74" s="27">
        <f>VLOOKUP(A74,'Señales E1'!$A$3:$O$70,5,0)</f>
        <v>0</v>
      </c>
      <c r="G74" s="28">
        <f>VLOOKUP(A74,'Señales E1'!$A$3:$O$70,6,0)</f>
        <v>0</v>
      </c>
      <c r="H74" s="28">
        <f>VLOOKUP(A74,'Señales E1'!$A$3:$O$70,7,0)</f>
        <v>0</v>
      </c>
      <c r="I74" s="28">
        <f>VLOOKUP(A74,'Señales E1'!$A$3:$O$70,8,0)</f>
        <v>0</v>
      </c>
      <c r="J74" s="28">
        <f>VLOOKUP(A74,'Señales E1'!$A$3:$O$70,9,0)</f>
        <v>0</v>
      </c>
      <c r="K74" s="28">
        <f>VLOOKUP(A74,'Señales E1'!$A$3:$O$70,10,0)</f>
        <v>0</v>
      </c>
      <c r="L74" s="28">
        <f>VLOOKUP(A74,'Señales E1'!$A$3:$O$70,11,0)</f>
        <v>0</v>
      </c>
      <c r="M74" s="28">
        <f>VLOOKUP(A74,'Señales E1'!$A$3:$O$70,12,0)</f>
        <v>0</v>
      </c>
      <c r="N74" s="28">
        <f>VLOOKUP(A74,'Señales E1'!$A$3:$O$70,13,0)</f>
        <v>0</v>
      </c>
      <c r="O74" s="28">
        <f>VLOOKUP(A74,'Señales E1'!$A$3:$O$70,14,0)</f>
        <v>0</v>
      </c>
      <c r="P74" s="115">
        <f>VLOOKUP(A74,'Señales E1'!$A$3:$O$70,15,0)</f>
        <v>0</v>
      </c>
      <c r="Q74" s="75"/>
      <c r="R74" s="15"/>
      <c r="S74" s="15"/>
      <c r="T74" s="15"/>
      <c r="U74" s="15"/>
      <c r="V74" s="16"/>
      <c r="W74" s="48" t="str">
        <f t="shared" si="0"/>
        <v/>
      </c>
    </row>
    <row r="75" spans="1:23" x14ac:dyDescent="0.2">
      <c r="A75" s="11"/>
      <c r="B75" s="11">
        <v>73</v>
      </c>
      <c r="C75" s="130"/>
      <c r="D75" s="17" t="s">
        <v>83</v>
      </c>
      <c r="E75" s="117" t="str">
        <f>VLOOKUP(B75,'Opcodes E2'!B75:E166,4,0)</f>
        <v>Dame un valor!!</v>
      </c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113"/>
      <c r="Q75" s="80"/>
      <c r="R75" s="28"/>
      <c r="S75" s="28"/>
      <c r="T75" s="28"/>
      <c r="U75" s="28"/>
      <c r="V75" s="29"/>
      <c r="W75" s="48" t="str">
        <f t="shared" si="0"/>
        <v>Esta instruccion se debe agregar</v>
      </c>
    </row>
    <row r="76" spans="1:23" x14ac:dyDescent="0.2">
      <c r="A76" s="11">
        <v>56</v>
      </c>
      <c r="B76" s="11">
        <v>74</v>
      </c>
      <c r="C76" s="32" t="s">
        <v>37</v>
      </c>
      <c r="D76" s="33" t="s">
        <v>32</v>
      </c>
      <c r="E76" s="34">
        <f>VLOOKUP(B76,'Opcodes E2'!B76:E167,4,0)</f>
        <v>0</v>
      </c>
      <c r="F76" s="35">
        <f>VLOOKUP(A76,'Señales E1'!$A$3:$O$70,5,0)</f>
        <v>0</v>
      </c>
      <c r="G76" s="36">
        <f>VLOOKUP(A76,'Señales E1'!$A$3:$O$70,6,0)</f>
        <v>0</v>
      </c>
      <c r="H76" s="36">
        <f>VLOOKUP(A76,'Señales E1'!$A$3:$O$70,7,0)</f>
        <v>0</v>
      </c>
      <c r="I76" s="36">
        <f>VLOOKUP(A76,'Señales E1'!$A$3:$O$70,8,0)</f>
        <v>0</v>
      </c>
      <c r="J76" s="36">
        <f>VLOOKUP(A76,'Señales E1'!$A$3:$O$70,9,0)</f>
        <v>0</v>
      </c>
      <c r="K76" s="36">
        <f>VLOOKUP(A76,'Señales E1'!$A$3:$O$70,10,0)</f>
        <v>0</v>
      </c>
      <c r="L76" s="36">
        <f>VLOOKUP(A76,'Señales E1'!$A$3:$O$70,11,0)</f>
        <v>0</v>
      </c>
      <c r="M76" s="36">
        <f>VLOOKUP(A76,'Señales E1'!$A$3:$O$70,12,0)</f>
        <v>0</v>
      </c>
      <c r="N76" s="36">
        <f>VLOOKUP(A76,'Señales E1'!$A$3:$O$70,13,0)</f>
        <v>0</v>
      </c>
      <c r="O76" s="36">
        <f>VLOOKUP(A76,'Señales E1'!$A$3:$O$70,14,0)</f>
        <v>0</v>
      </c>
      <c r="P76" s="112">
        <f>VLOOKUP(A76,'Señales E1'!$A$3:$O$70,15,0)</f>
        <v>0</v>
      </c>
      <c r="Q76" s="99"/>
      <c r="R76" s="40"/>
      <c r="S76" s="40"/>
      <c r="T76" s="40"/>
      <c r="U76" s="40"/>
      <c r="V76" s="41"/>
      <c r="W76" s="48" t="str">
        <f t="shared" si="0"/>
        <v/>
      </c>
    </row>
    <row r="77" spans="1:23" x14ac:dyDescent="0.2">
      <c r="A77" s="11">
        <v>57</v>
      </c>
      <c r="B77" s="11">
        <v>75</v>
      </c>
      <c r="C77" s="128" t="s">
        <v>38</v>
      </c>
      <c r="D77" s="30" t="s">
        <v>16</v>
      </c>
      <c r="E77" s="22">
        <f>VLOOKUP(B77,'Opcodes E2'!B77:E168,4,0)</f>
        <v>0</v>
      </c>
      <c r="F77" s="7">
        <f>VLOOKUP(A77,'Señales E1'!$A$3:$O$70,5,0)</f>
        <v>0</v>
      </c>
      <c r="G77" s="8">
        <f>VLOOKUP(A77,'Señales E1'!$A$3:$O$70,6,0)</f>
        <v>0</v>
      </c>
      <c r="H77" s="8">
        <f>VLOOKUP(A77,'Señales E1'!$A$3:$O$70,7,0)</f>
        <v>0</v>
      </c>
      <c r="I77" s="8">
        <f>VLOOKUP(A77,'Señales E1'!$A$3:$O$70,8,0)</f>
        <v>0</v>
      </c>
      <c r="J77" s="8">
        <f>VLOOKUP(A77,'Señales E1'!$A$3:$O$70,9,0)</f>
        <v>0</v>
      </c>
      <c r="K77" s="8">
        <f>VLOOKUP(A77,'Señales E1'!$A$3:$O$70,10,0)</f>
        <v>0</v>
      </c>
      <c r="L77" s="8">
        <f>VLOOKUP(A77,'Señales E1'!$A$3:$O$70,11,0)</f>
        <v>0</v>
      </c>
      <c r="M77" s="8">
        <f>VLOOKUP(A77,'Señales E1'!$A$3:$O$70,12,0)</f>
        <v>0</v>
      </c>
      <c r="N77" s="8">
        <f>VLOOKUP(A77,'Señales E1'!$A$3:$O$70,13,0)</f>
        <v>0</v>
      </c>
      <c r="O77" s="8">
        <f>VLOOKUP(A77,'Señales E1'!$A$3:$O$70,14,0)</f>
        <v>0</v>
      </c>
      <c r="P77" s="108">
        <f>VLOOKUP(A77,'Señales E1'!$A$3:$O$70,15,0)</f>
        <v>0</v>
      </c>
      <c r="Q77" s="90"/>
      <c r="R77" s="25"/>
      <c r="S77" s="25"/>
      <c r="T77" s="25"/>
      <c r="U77" s="25"/>
      <c r="V77" s="26"/>
      <c r="W77" s="48" t="str">
        <f t="shared" si="0"/>
        <v/>
      </c>
    </row>
    <row r="78" spans="1:23" x14ac:dyDescent="0.2">
      <c r="A78" s="11">
        <v>58</v>
      </c>
      <c r="B78" s="11">
        <v>76</v>
      </c>
      <c r="C78" s="129"/>
      <c r="D78" s="12" t="s">
        <v>19</v>
      </c>
      <c r="E78" s="6">
        <f>VLOOKUP(B78,'Opcodes E2'!B78:E169,4,0)</f>
        <v>0</v>
      </c>
      <c r="F78" s="14">
        <f>VLOOKUP(A78,'Señales E1'!$A$3:$O$70,5,0)</f>
        <v>0</v>
      </c>
      <c r="G78" s="15">
        <f>VLOOKUP(A78,'Señales E1'!$A$3:$O$70,6,0)</f>
        <v>0</v>
      </c>
      <c r="H78" s="15">
        <f>VLOOKUP(A78,'Señales E1'!$A$3:$O$70,7,0)</f>
        <v>0</v>
      </c>
      <c r="I78" s="15">
        <f>VLOOKUP(A78,'Señales E1'!$A$3:$O$70,8,0)</f>
        <v>0</v>
      </c>
      <c r="J78" s="15">
        <f>VLOOKUP(A78,'Señales E1'!$A$3:$O$70,9,0)</f>
        <v>0</v>
      </c>
      <c r="K78" s="15">
        <f>VLOOKUP(A78,'Señales E1'!$A$3:$O$70,10,0)</f>
        <v>0</v>
      </c>
      <c r="L78" s="15">
        <f>VLOOKUP(A78,'Señales E1'!$A$3:$O$70,11,0)</f>
        <v>0</v>
      </c>
      <c r="M78" s="15">
        <f>VLOOKUP(A78,'Señales E1'!$A$3:$O$70,12,0)</f>
        <v>0</v>
      </c>
      <c r="N78" s="15">
        <f>VLOOKUP(A78,'Señales E1'!$A$3:$O$70,13,0)</f>
        <v>0</v>
      </c>
      <c r="O78" s="15">
        <f>VLOOKUP(A78,'Señales E1'!$A$3:$O$70,14,0)</f>
        <v>0</v>
      </c>
      <c r="P78" s="109">
        <f>VLOOKUP(A78,'Señales E1'!$A$3:$O$70,15,0)</f>
        <v>0</v>
      </c>
      <c r="Q78" s="75"/>
      <c r="R78" s="15"/>
      <c r="S78" s="15"/>
      <c r="T78" s="15"/>
      <c r="U78" s="15"/>
      <c r="V78" s="16"/>
      <c r="W78" s="48" t="str">
        <f t="shared" si="0"/>
        <v/>
      </c>
    </row>
    <row r="79" spans="1:23" x14ac:dyDescent="0.2">
      <c r="A79" s="11">
        <v>59</v>
      </c>
      <c r="B79" s="11">
        <v>77</v>
      </c>
      <c r="C79" s="129"/>
      <c r="D79" s="31" t="s">
        <v>21</v>
      </c>
      <c r="E79" s="18">
        <f>VLOOKUP(B79,'Opcodes E2'!B79:E170,4,0)</f>
        <v>0</v>
      </c>
      <c r="F79" s="27">
        <f>VLOOKUP(A79,'Señales E1'!$A$3:$O$70,5,0)</f>
        <v>0</v>
      </c>
      <c r="G79" s="28">
        <f>VLOOKUP(A79,'Señales E1'!$A$3:$O$70,6,0)</f>
        <v>0</v>
      </c>
      <c r="H79" s="28">
        <f>VLOOKUP(A79,'Señales E1'!$A$3:$O$70,7,0)</f>
        <v>0</v>
      </c>
      <c r="I79" s="28">
        <f>VLOOKUP(A79,'Señales E1'!$A$3:$O$70,8,0)</f>
        <v>0</v>
      </c>
      <c r="J79" s="28">
        <f>VLOOKUP(A79,'Señales E1'!$A$3:$O$70,9,0)</f>
        <v>0</v>
      </c>
      <c r="K79" s="28">
        <f>VLOOKUP(A79,'Señales E1'!$A$3:$O$70,10,0)</f>
        <v>0</v>
      </c>
      <c r="L79" s="28">
        <f>VLOOKUP(A79,'Señales E1'!$A$3:$O$70,11,0)</f>
        <v>0</v>
      </c>
      <c r="M79" s="28">
        <f>VLOOKUP(A79,'Señales E1'!$A$3:$O$70,12,0)</f>
        <v>0</v>
      </c>
      <c r="N79" s="28">
        <f>VLOOKUP(A79,'Señales E1'!$A$3:$O$70,13,0)</f>
        <v>0</v>
      </c>
      <c r="O79" s="28">
        <f>VLOOKUP(A79,'Señales E1'!$A$3:$O$70,14,0)</f>
        <v>0</v>
      </c>
      <c r="P79" s="115">
        <f>VLOOKUP(A79,'Señales E1'!$A$3:$O$70,15,0)</f>
        <v>0</v>
      </c>
      <c r="Q79" s="75"/>
      <c r="R79" s="15"/>
      <c r="S79" s="15"/>
      <c r="T79" s="15"/>
      <c r="U79" s="15"/>
      <c r="V79" s="16"/>
      <c r="W79" s="48" t="str">
        <f t="shared" si="0"/>
        <v/>
      </c>
    </row>
    <row r="80" spans="1:23" x14ac:dyDescent="0.2">
      <c r="A80" s="11"/>
      <c r="B80" s="11">
        <v>78</v>
      </c>
      <c r="C80" s="130"/>
      <c r="D80" s="17" t="s">
        <v>79</v>
      </c>
      <c r="E80" s="117" t="str">
        <f>VLOOKUP(B80,'Opcodes E2'!B80:E171,4,0)</f>
        <v>Dame un valor!!</v>
      </c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113"/>
      <c r="Q80" s="86"/>
      <c r="R80" s="20"/>
      <c r="S80" s="20"/>
      <c r="T80" s="20"/>
      <c r="U80" s="20"/>
      <c r="V80" s="21"/>
      <c r="W80" s="48" t="str">
        <f t="shared" si="0"/>
        <v>Esta instruccion se debe agregar</v>
      </c>
    </row>
    <row r="81" spans="1:23" x14ac:dyDescent="0.2">
      <c r="A81" s="11">
        <v>60</v>
      </c>
      <c r="B81" s="11">
        <v>79</v>
      </c>
      <c r="C81" s="32" t="s">
        <v>39</v>
      </c>
      <c r="D81" s="33" t="s">
        <v>40</v>
      </c>
      <c r="E81" s="34">
        <f>VLOOKUP(B81,'Opcodes E2'!B81:E172,4,0)</f>
        <v>0</v>
      </c>
      <c r="F81" s="35">
        <f>VLOOKUP(A81,'Señales E1'!$A$3:$O$70,5,0)</f>
        <v>0</v>
      </c>
      <c r="G81" s="36">
        <f>VLOOKUP(A81,'Señales E1'!$A$3:$O$70,6,0)</f>
        <v>0</v>
      </c>
      <c r="H81" s="36">
        <f>VLOOKUP(A81,'Señales E1'!$A$3:$O$70,7,0)</f>
        <v>0</v>
      </c>
      <c r="I81" s="36">
        <f>VLOOKUP(A81,'Señales E1'!$A$3:$O$70,8,0)</f>
        <v>0</v>
      </c>
      <c r="J81" s="36">
        <f>VLOOKUP(A81,'Señales E1'!$A$3:$O$70,9,0)</f>
        <v>0</v>
      </c>
      <c r="K81" s="36">
        <f>VLOOKUP(A81,'Señales E1'!$A$3:$O$70,10,0)</f>
        <v>0</v>
      </c>
      <c r="L81" s="36">
        <f>VLOOKUP(A81,'Señales E1'!$A$3:$O$70,11,0)</f>
        <v>0</v>
      </c>
      <c r="M81" s="36">
        <f>VLOOKUP(A81,'Señales E1'!$A$3:$O$70,12,0)</f>
        <v>0</v>
      </c>
      <c r="N81" s="36">
        <f>VLOOKUP(A81,'Señales E1'!$A$3:$O$70,13,0)</f>
        <v>0</v>
      </c>
      <c r="O81" s="36">
        <f>VLOOKUP(A81,'Señales E1'!$A$3:$O$70,14,0)</f>
        <v>0</v>
      </c>
      <c r="P81" s="112">
        <f>VLOOKUP(A81,'Señales E1'!$A$3:$O$70,15,0)</f>
        <v>0</v>
      </c>
      <c r="Q81" s="99"/>
      <c r="R81" s="40"/>
      <c r="S81" s="40"/>
      <c r="T81" s="40"/>
      <c r="U81" s="40"/>
      <c r="V81" s="41"/>
      <c r="W81" s="48" t="str">
        <f t="shared" si="0"/>
        <v/>
      </c>
    </row>
    <row r="82" spans="1:23" x14ac:dyDescent="0.2">
      <c r="A82" s="11">
        <v>61</v>
      </c>
      <c r="B82" s="11">
        <v>80</v>
      </c>
      <c r="C82" s="32" t="s">
        <v>41</v>
      </c>
      <c r="D82" s="38" t="s">
        <v>40</v>
      </c>
      <c r="E82" s="34">
        <f>VLOOKUP(B82,'Opcodes E2'!B82:E173,4,0)</f>
        <v>0</v>
      </c>
      <c r="F82" s="39">
        <f>VLOOKUP(A82,'Señales E1'!$A$3:$O$70,5,0)</f>
        <v>0</v>
      </c>
      <c r="G82" s="40">
        <f>VLOOKUP(A82,'Señales E1'!$A$3:$O$70,6,0)</f>
        <v>0</v>
      </c>
      <c r="H82" s="40">
        <f>VLOOKUP(A82,'Señales E1'!$A$3:$O$70,7,0)</f>
        <v>0</v>
      </c>
      <c r="I82" s="40">
        <f>VLOOKUP(A82,'Señales E1'!$A$3:$O$70,8,0)</f>
        <v>0</v>
      </c>
      <c r="J82" s="40">
        <f>VLOOKUP(A82,'Señales E1'!$A$3:$O$70,9,0)</f>
        <v>0</v>
      </c>
      <c r="K82" s="40">
        <f>VLOOKUP(A82,'Señales E1'!$A$3:$O$70,10,0)</f>
        <v>0</v>
      </c>
      <c r="L82" s="40">
        <f>VLOOKUP(A82,'Señales E1'!$A$3:$O$70,11,0)</f>
        <v>0</v>
      </c>
      <c r="M82" s="40">
        <f>VLOOKUP(A82,'Señales E1'!$A$3:$O$70,12,0)</f>
        <v>0</v>
      </c>
      <c r="N82" s="40">
        <f>VLOOKUP(A82,'Señales E1'!$A$3:$O$70,13,0)</f>
        <v>0</v>
      </c>
      <c r="O82" s="40">
        <f>VLOOKUP(A82,'Señales E1'!$A$3:$O$70,14,0)</f>
        <v>0</v>
      </c>
      <c r="P82" s="118">
        <f>VLOOKUP(A82,'Señales E1'!$A$3:$O$70,15,0)</f>
        <v>0</v>
      </c>
      <c r="Q82" s="99"/>
      <c r="R82" s="40"/>
      <c r="S82" s="40"/>
      <c r="T82" s="40"/>
      <c r="U82" s="40"/>
      <c r="V82" s="41"/>
      <c r="W82" s="48" t="str">
        <f t="shared" si="0"/>
        <v/>
      </c>
    </row>
    <row r="83" spans="1:23" x14ac:dyDescent="0.2">
      <c r="A83" s="11">
        <v>62</v>
      </c>
      <c r="B83" s="11">
        <v>81</v>
      </c>
      <c r="C83" s="32" t="s">
        <v>42</v>
      </c>
      <c r="D83" s="33" t="s">
        <v>40</v>
      </c>
      <c r="E83" s="34">
        <f>VLOOKUP(B83,'Opcodes E2'!B83:E174,4,0)</f>
        <v>0</v>
      </c>
      <c r="F83" s="35">
        <f>VLOOKUP(A83,'Señales E1'!$A$3:$O$70,5,0)</f>
        <v>0</v>
      </c>
      <c r="G83" s="36">
        <f>VLOOKUP(A83,'Señales E1'!$A$3:$O$70,6,0)</f>
        <v>0</v>
      </c>
      <c r="H83" s="36">
        <f>VLOOKUP(A83,'Señales E1'!$A$3:$O$70,7,0)</f>
        <v>0</v>
      </c>
      <c r="I83" s="36">
        <f>VLOOKUP(A83,'Señales E1'!$A$3:$O$70,8,0)</f>
        <v>0</v>
      </c>
      <c r="J83" s="36">
        <f>VLOOKUP(A83,'Señales E1'!$A$3:$O$70,9,0)</f>
        <v>0</v>
      </c>
      <c r="K83" s="36">
        <f>VLOOKUP(A83,'Señales E1'!$A$3:$O$70,10,0)</f>
        <v>0</v>
      </c>
      <c r="L83" s="36">
        <f>VLOOKUP(A83,'Señales E1'!$A$3:$O$70,11,0)</f>
        <v>0</v>
      </c>
      <c r="M83" s="36">
        <f>VLOOKUP(A83,'Señales E1'!$A$3:$O$70,12,0)</f>
        <v>0</v>
      </c>
      <c r="N83" s="36">
        <f>VLOOKUP(A83,'Señales E1'!$A$3:$O$70,13,0)</f>
        <v>0</v>
      </c>
      <c r="O83" s="36">
        <f>VLOOKUP(A83,'Señales E1'!$A$3:$O$70,14,0)</f>
        <v>0</v>
      </c>
      <c r="P83" s="112">
        <f>VLOOKUP(A83,'Señales E1'!$A$3:$O$70,15,0)</f>
        <v>0</v>
      </c>
      <c r="Q83" s="99"/>
      <c r="R83" s="40"/>
      <c r="S83" s="40"/>
      <c r="T83" s="40"/>
      <c r="U83" s="40"/>
      <c r="V83" s="41"/>
      <c r="W83" s="48" t="str">
        <f t="shared" si="0"/>
        <v/>
      </c>
    </row>
    <row r="84" spans="1:23" x14ac:dyDescent="0.2">
      <c r="A84" s="11">
        <v>63</v>
      </c>
      <c r="B84" s="11">
        <v>82</v>
      </c>
      <c r="C84" s="32" t="s">
        <v>43</v>
      </c>
      <c r="D84" s="38" t="s">
        <v>40</v>
      </c>
      <c r="E84" s="34">
        <f>VLOOKUP(B84,'Opcodes E2'!B84:E175,4,0)</f>
        <v>0</v>
      </c>
      <c r="F84" s="39">
        <f>VLOOKUP(A84,'Señales E1'!$A$3:$O$70,5,0)</f>
        <v>0</v>
      </c>
      <c r="G84" s="40">
        <f>VLOOKUP(A84,'Señales E1'!$A$3:$O$70,6,0)</f>
        <v>0</v>
      </c>
      <c r="H84" s="40">
        <f>VLOOKUP(A84,'Señales E1'!$A$3:$O$70,7,0)</f>
        <v>0</v>
      </c>
      <c r="I84" s="40">
        <f>VLOOKUP(A84,'Señales E1'!$A$3:$O$70,8,0)</f>
        <v>0</v>
      </c>
      <c r="J84" s="40">
        <f>VLOOKUP(A84,'Señales E1'!$A$3:$O$70,9,0)</f>
        <v>0</v>
      </c>
      <c r="K84" s="40">
        <f>VLOOKUP(A84,'Señales E1'!$A$3:$O$70,10,0)</f>
        <v>0</v>
      </c>
      <c r="L84" s="40">
        <f>VLOOKUP(A84,'Señales E1'!$A$3:$O$70,11,0)</f>
        <v>0</v>
      </c>
      <c r="M84" s="40">
        <f>VLOOKUP(A84,'Señales E1'!$A$3:$O$70,12,0)</f>
        <v>0</v>
      </c>
      <c r="N84" s="40">
        <f>VLOOKUP(A84,'Señales E1'!$A$3:$O$70,13,0)</f>
        <v>0</v>
      </c>
      <c r="O84" s="40">
        <f>VLOOKUP(A84,'Señales E1'!$A$3:$O$70,14,0)</f>
        <v>0</v>
      </c>
      <c r="P84" s="118">
        <f>VLOOKUP(A84,'Señales E1'!$A$3:$O$70,15,0)</f>
        <v>0</v>
      </c>
      <c r="Q84" s="99"/>
      <c r="R84" s="40"/>
      <c r="S84" s="40"/>
      <c r="T84" s="40"/>
      <c r="U84" s="40"/>
      <c r="V84" s="41"/>
      <c r="W84" s="48" t="str">
        <f t="shared" si="0"/>
        <v/>
      </c>
    </row>
    <row r="85" spans="1:23" x14ac:dyDescent="0.2">
      <c r="A85" s="11">
        <v>64</v>
      </c>
      <c r="B85" s="11">
        <v>83</v>
      </c>
      <c r="C85" s="32" t="s">
        <v>44</v>
      </c>
      <c r="D85" s="33" t="s">
        <v>40</v>
      </c>
      <c r="E85" s="34">
        <f>VLOOKUP(B85,'Opcodes E2'!B85:E176,4,0)</f>
        <v>0</v>
      </c>
      <c r="F85" s="35">
        <f>VLOOKUP(A85,'Señales E1'!$A$3:$O$70,5,0)</f>
        <v>0</v>
      </c>
      <c r="G85" s="36">
        <f>VLOOKUP(A85,'Señales E1'!$A$3:$O$70,6,0)</f>
        <v>0</v>
      </c>
      <c r="H85" s="36">
        <f>VLOOKUP(A85,'Señales E1'!$A$3:$O$70,7,0)</f>
        <v>0</v>
      </c>
      <c r="I85" s="36">
        <f>VLOOKUP(A85,'Señales E1'!$A$3:$O$70,8,0)</f>
        <v>0</v>
      </c>
      <c r="J85" s="36">
        <f>VLOOKUP(A85,'Señales E1'!$A$3:$O$70,9,0)</f>
        <v>0</v>
      </c>
      <c r="K85" s="36">
        <f>VLOOKUP(A85,'Señales E1'!$A$3:$O$70,10,0)</f>
        <v>0</v>
      </c>
      <c r="L85" s="36">
        <f>VLOOKUP(A85,'Señales E1'!$A$3:$O$70,11,0)</f>
        <v>0</v>
      </c>
      <c r="M85" s="36">
        <f>VLOOKUP(A85,'Señales E1'!$A$3:$O$70,12,0)</f>
        <v>0</v>
      </c>
      <c r="N85" s="36">
        <f>VLOOKUP(A85,'Señales E1'!$A$3:$O$70,13,0)</f>
        <v>0</v>
      </c>
      <c r="O85" s="36">
        <f>VLOOKUP(A85,'Señales E1'!$A$3:$O$70,14,0)</f>
        <v>0</v>
      </c>
      <c r="P85" s="112">
        <f>VLOOKUP(A85,'Señales E1'!$A$3:$O$70,15,0)</f>
        <v>0</v>
      </c>
      <c r="Q85" s="99"/>
      <c r="R85" s="40"/>
      <c r="S85" s="40"/>
      <c r="T85" s="40"/>
      <c r="U85" s="40"/>
      <c r="V85" s="41"/>
      <c r="W85" s="48" t="str">
        <f t="shared" si="0"/>
        <v/>
      </c>
    </row>
    <row r="86" spans="1:23" x14ac:dyDescent="0.2">
      <c r="A86" s="11">
        <v>65</v>
      </c>
      <c r="B86" s="11">
        <v>84</v>
      </c>
      <c r="C86" s="32" t="s">
        <v>45</v>
      </c>
      <c r="D86" s="38" t="s">
        <v>40</v>
      </c>
      <c r="E86" s="34">
        <f>VLOOKUP(B86,'Opcodes E2'!B86:E177,4,0)</f>
        <v>0</v>
      </c>
      <c r="F86" s="39">
        <f>VLOOKUP(A86,'Señales E1'!$A$3:$O$70,5,0)</f>
        <v>0</v>
      </c>
      <c r="G86" s="40">
        <f>VLOOKUP(A86,'Señales E1'!$A$3:$O$70,6,0)</f>
        <v>0</v>
      </c>
      <c r="H86" s="40">
        <f>VLOOKUP(A86,'Señales E1'!$A$3:$O$70,7,0)</f>
        <v>0</v>
      </c>
      <c r="I86" s="40">
        <f>VLOOKUP(A86,'Señales E1'!$A$3:$O$70,8,0)</f>
        <v>0</v>
      </c>
      <c r="J86" s="40">
        <f>VLOOKUP(A86,'Señales E1'!$A$3:$O$70,9,0)</f>
        <v>0</v>
      </c>
      <c r="K86" s="40">
        <f>VLOOKUP(A86,'Señales E1'!$A$3:$O$70,10,0)</f>
        <v>0</v>
      </c>
      <c r="L86" s="40">
        <f>VLOOKUP(A86,'Señales E1'!$A$3:$O$70,11,0)</f>
        <v>0</v>
      </c>
      <c r="M86" s="40">
        <f>VLOOKUP(A86,'Señales E1'!$A$3:$O$70,12,0)</f>
        <v>0</v>
      </c>
      <c r="N86" s="40">
        <f>VLOOKUP(A86,'Señales E1'!$A$3:$O$70,13,0)</f>
        <v>0</v>
      </c>
      <c r="O86" s="40">
        <f>VLOOKUP(A86,'Señales E1'!$A$3:$O$70,14,0)</f>
        <v>0</v>
      </c>
      <c r="P86" s="118">
        <f>VLOOKUP(A86,'Señales E1'!$A$3:$O$70,15,0)</f>
        <v>0</v>
      </c>
      <c r="Q86" s="99"/>
      <c r="R86" s="40"/>
      <c r="S86" s="40"/>
      <c r="T86" s="40"/>
      <c r="U86" s="40"/>
      <c r="V86" s="41"/>
      <c r="W86" s="48" t="str">
        <f t="shared" si="0"/>
        <v/>
      </c>
    </row>
    <row r="87" spans="1:23" x14ac:dyDescent="0.2">
      <c r="A87" s="11">
        <v>66</v>
      </c>
      <c r="B87" s="11">
        <v>85</v>
      </c>
      <c r="C87" s="32" t="s">
        <v>46</v>
      </c>
      <c r="D87" s="33" t="s">
        <v>40</v>
      </c>
      <c r="E87" s="34">
        <f>VLOOKUP(B87,'Opcodes E2'!B87:E178,4,0)</f>
        <v>0</v>
      </c>
      <c r="F87" s="35">
        <f>VLOOKUP(A87,'Señales E1'!$A$3:$O$70,5,0)</f>
        <v>0</v>
      </c>
      <c r="G87" s="36">
        <f>VLOOKUP(A87,'Señales E1'!$A$3:$O$70,6,0)</f>
        <v>0</v>
      </c>
      <c r="H87" s="36">
        <f>VLOOKUP(A87,'Señales E1'!$A$3:$O$70,7,0)</f>
        <v>0</v>
      </c>
      <c r="I87" s="36">
        <f>VLOOKUP(A87,'Señales E1'!$A$3:$O$70,8,0)</f>
        <v>0</v>
      </c>
      <c r="J87" s="36">
        <f>VLOOKUP(A87,'Señales E1'!$A$3:$O$70,9,0)</f>
        <v>0</v>
      </c>
      <c r="K87" s="36">
        <f>VLOOKUP(A87,'Señales E1'!$A$3:$O$70,10,0)</f>
        <v>0</v>
      </c>
      <c r="L87" s="36">
        <f>VLOOKUP(A87,'Señales E1'!$A$3:$O$70,11,0)</f>
        <v>0</v>
      </c>
      <c r="M87" s="36">
        <f>VLOOKUP(A87,'Señales E1'!$A$3:$O$70,12,0)</f>
        <v>0</v>
      </c>
      <c r="N87" s="36">
        <f>VLOOKUP(A87,'Señales E1'!$A$3:$O$70,13,0)</f>
        <v>0</v>
      </c>
      <c r="O87" s="36">
        <f>VLOOKUP(A87,'Señales E1'!$A$3:$O$70,14,0)</f>
        <v>0</v>
      </c>
      <c r="P87" s="112">
        <f>VLOOKUP(A87,'Señales E1'!$A$3:$O$70,15,0)</f>
        <v>0</v>
      </c>
      <c r="Q87" s="99"/>
      <c r="R87" s="40"/>
      <c r="S87" s="40"/>
      <c r="T87" s="40"/>
      <c r="U87" s="40"/>
      <c r="V87" s="41"/>
      <c r="W87" s="48" t="str">
        <f t="shared" si="0"/>
        <v/>
      </c>
    </row>
    <row r="88" spans="1:23" x14ac:dyDescent="0.2">
      <c r="A88" s="11">
        <v>67</v>
      </c>
      <c r="B88" s="11">
        <v>86</v>
      </c>
      <c r="C88" s="32" t="s">
        <v>47</v>
      </c>
      <c r="D88" s="33" t="s">
        <v>40</v>
      </c>
      <c r="E88" s="34">
        <f>VLOOKUP(B88,'Opcodes E2'!B88:E179,4,0)</f>
        <v>0</v>
      </c>
      <c r="F88" s="39">
        <f>VLOOKUP(A88,'Señales E1'!$A$3:$O$70,5,0)</f>
        <v>0</v>
      </c>
      <c r="G88" s="40">
        <f>VLOOKUP(A88,'Señales E1'!$A$3:$O$70,6,0)</f>
        <v>0</v>
      </c>
      <c r="H88" s="40">
        <f>VLOOKUP(A88,'Señales E1'!$A$3:$O$70,7,0)</f>
        <v>0</v>
      </c>
      <c r="I88" s="40">
        <f>VLOOKUP(A88,'Señales E1'!$A$3:$O$70,8,0)</f>
        <v>0</v>
      </c>
      <c r="J88" s="40">
        <f>VLOOKUP(A88,'Señales E1'!$A$3:$O$70,9,0)</f>
        <v>0</v>
      </c>
      <c r="K88" s="40">
        <f>VLOOKUP(A88,'Señales E1'!$A$3:$O$70,10,0)</f>
        <v>0</v>
      </c>
      <c r="L88" s="40">
        <f>VLOOKUP(A88,'Señales E1'!$A$3:$O$70,11,0)</f>
        <v>0</v>
      </c>
      <c r="M88" s="40">
        <f>VLOOKUP(A88,'Señales E1'!$A$3:$O$70,12,0)</f>
        <v>0</v>
      </c>
      <c r="N88" s="40">
        <f>VLOOKUP(A88,'Señales E1'!$A$3:$O$70,13,0)</f>
        <v>0</v>
      </c>
      <c r="O88" s="40">
        <f>VLOOKUP(A88,'Señales E1'!$A$3:$O$70,14,0)</f>
        <v>0</v>
      </c>
      <c r="P88" s="118">
        <f>VLOOKUP(A88,'Señales E1'!$A$3:$O$70,15,0)</f>
        <v>0</v>
      </c>
      <c r="Q88" s="99"/>
      <c r="R88" s="40"/>
      <c r="S88" s="40"/>
      <c r="T88" s="40"/>
      <c r="U88" s="40"/>
      <c r="V88" s="41"/>
      <c r="W88" s="48" t="str">
        <f t="shared" si="0"/>
        <v/>
      </c>
    </row>
    <row r="89" spans="1:23" ht="13.5" thickBot="1" x14ac:dyDescent="0.25">
      <c r="A89" s="11">
        <v>68</v>
      </c>
      <c r="B89" s="11">
        <v>87</v>
      </c>
      <c r="C89" s="32" t="s">
        <v>48</v>
      </c>
      <c r="D89" s="42"/>
      <c r="E89" s="34" t="str">
        <f>VLOOKUP(B89,'Opcodes E2'!B89:E180,4,0)</f>
        <v>0000000</v>
      </c>
      <c r="F89" s="39">
        <f>VLOOKUP(A89,'Señales E1'!$A$3:$O$70,5,0)</f>
        <v>0</v>
      </c>
      <c r="G89" s="40">
        <f>VLOOKUP(A89,'Señales E1'!$A$3:$O$70,6,0)</f>
        <v>0</v>
      </c>
      <c r="H89" s="40">
        <f>VLOOKUP(A89,'Señales E1'!$A$3:$O$70,7,0)</f>
        <v>0</v>
      </c>
      <c r="I89" s="40">
        <f>VLOOKUP(A89,'Señales E1'!$A$3:$O$70,8,0)</f>
        <v>0</v>
      </c>
      <c r="J89" s="40">
        <f>VLOOKUP(A89,'Señales E1'!$A$3:$O$70,9,0)</f>
        <v>0</v>
      </c>
      <c r="K89" s="40">
        <f>VLOOKUP(A89,'Señales E1'!$A$3:$O$70,10,0)</f>
        <v>0</v>
      </c>
      <c r="L89" s="40">
        <f>VLOOKUP(A89,'Señales E1'!$A$3:$O$70,11,0)</f>
        <v>0</v>
      </c>
      <c r="M89" s="40">
        <f>VLOOKUP(A89,'Señales E1'!$A$3:$O$70,12,0)</f>
        <v>0</v>
      </c>
      <c r="N89" s="40">
        <f>VLOOKUP(A89,'Señales E1'!$A$3:$O$70,13,0)</f>
        <v>0</v>
      </c>
      <c r="O89" s="40">
        <f>VLOOKUP(A89,'Señales E1'!$A$3:$O$70,14,0)</f>
        <v>0</v>
      </c>
      <c r="P89" s="118">
        <f>VLOOKUP(A89,'Señales E1'!$A$3:$O$70,15,0)</f>
        <v>0</v>
      </c>
      <c r="Q89" s="119"/>
      <c r="R89" s="120"/>
      <c r="S89" s="120"/>
      <c r="T89" s="120"/>
      <c r="U89" s="120"/>
      <c r="V89" s="121"/>
      <c r="W89" s="48" t="str">
        <f t="shared" si="0"/>
        <v/>
      </c>
    </row>
    <row r="90" spans="1:23" ht="12.75" x14ac:dyDescent="0.2">
      <c r="A90" s="11"/>
      <c r="B90" s="11">
        <v>88</v>
      </c>
      <c r="C90" s="128" t="s">
        <v>84</v>
      </c>
      <c r="D90" s="5" t="s">
        <v>32</v>
      </c>
      <c r="E90" s="122" t="str">
        <f>VLOOKUP(B90,'Opcodes E2'!B90:E181,4,0)</f>
        <v>Dame un valor!!</v>
      </c>
      <c r="F90" s="7"/>
      <c r="G90" s="8"/>
      <c r="H90" s="8"/>
      <c r="I90" s="8"/>
      <c r="J90" s="8"/>
      <c r="K90" s="8"/>
      <c r="L90" s="8"/>
      <c r="M90" s="8"/>
      <c r="N90" s="8"/>
      <c r="O90" s="8"/>
      <c r="P90" s="108"/>
      <c r="Q90" s="70"/>
      <c r="R90" s="8"/>
      <c r="S90" s="8"/>
      <c r="T90" s="8"/>
      <c r="U90" s="8"/>
      <c r="V90" s="9"/>
      <c r="W90" s="48" t="str">
        <f t="shared" si="0"/>
        <v>Esta instruccion se debe agregar</v>
      </c>
    </row>
    <row r="91" spans="1:23" ht="13.5" thickBot="1" x14ac:dyDescent="0.25">
      <c r="A91" s="11"/>
      <c r="B91" s="11">
        <v>89</v>
      </c>
      <c r="C91" s="139"/>
      <c r="D91" s="17" t="s">
        <v>36</v>
      </c>
      <c r="E91" s="117" t="str">
        <f>VLOOKUP(B91,'Opcodes E2'!B91:E182,4,0)</f>
        <v>Dame un valor!!</v>
      </c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113"/>
      <c r="Q91" s="86"/>
      <c r="R91" s="20"/>
      <c r="S91" s="20"/>
      <c r="T91" s="20"/>
      <c r="U91" s="20"/>
      <c r="V91" s="21"/>
      <c r="W91" s="48" t="str">
        <f t="shared" si="0"/>
        <v>Esta instruccion se debe agregar</v>
      </c>
    </row>
    <row r="92" spans="1:23" ht="12.75" x14ac:dyDescent="0.2">
      <c r="A92" s="11"/>
      <c r="B92" s="11">
        <v>90</v>
      </c>
      <c r="C92" s="128" t="s">
        <v>85</v>
      </c>
      <c r="D92" s="141" t="s">
        <v>32</v>
      </c>
      <c r="E92" s="122" t="str">
        <f>VLOOKUP(B92,'Opcodes E2'!B92:E183,4,0)</f>
        <v>Dame un valor!!</v>
      </c>
      <c r="F92" s="35"/>
      <c r="G92" s="36"/>
      <c r="H92" s="36"/>
      <c r="I92" s="36"/>
      <c r="J92" s="36"/>
      <c r="K92" s="36"/>
      <c r="L92" s="36"/>
      <c r="M92" s="36"/>
      <c r="N92" s="36"/>
      <c r="O92" s="36"/>
      <c r="P92" s="112"/>
      <c r="Q92" s="95"/>
      <c r="R92" s="36"/>
      <c r="S92" s="36"/>
      <c r="T92" s="36"/>
      <c r="U92" s="36"/>
      <c r="V92" s="37"/>
      <c r="W92" s="48"/>
    </row>
    <row r="93" spans="1:23" ht="13.5" thickBot="1" x14ac:dyDescent="0.25">
      <c r="A93" s="11"/>
      <c r="B93" s="11">
        <v>91</v>
      </c>
      <c r="C93" s="140"/>
      <c r="D93" s="142"/>
      <c r="E93" s="117" t="str">
        <f>VLOOKUP(B93,'Opcodes E2'!B93:E184,4,0)</f>
        <v>Dame un valor!!</v>
      </c>
      <c r="F93" s="35"/>
      <c r="G93" s="36"/>
      <c r="H93" s="36"/>
      <c r="I93" s="36"/>
      <c r="J93" s="36"/>
      <c r="K93" s="36"/>
      <c r="L93" s="36"/>
      <c r="M93" s="36"/>
      <c r="N93" s="36"/>
      <c r="O93" s="36"/>
      <c r="P93" s="112"/>
      <c r="Q93" s="95"/>
      <c r="R93" s="36"/>
      <c r="S93" s="36"/>
      <c r="T93" s="36"/>
      <c r="U93" s="36"/>
      <c r="V93" s="37"/>
      <c r="W93" s="48"/>
    </row>
    <row r="94" spans="1:23" ht="12.75" x14ac:dyDescent="0.2">
      <c r="A94" s="11"/>
      <c r="B94" s="11">
        <v>92</v>
      </c>
      <c r="C94" s="140"/>
      <c r="D94" s="141" t="s">
        <v>36</v>
      </c>
      <c r="E94" s="122" t="str">
        <f>VLOOKUP(B94,'Opcodes E2'!B92:E183,4,0)</f>
        <v>Dame un valor!!</v>
      </c>
      <c r="F94" s="7"/>
      <c r="G94" s="8"/>
      <c r="H94" s="8"/>
      <c r="I94" s="8"/>
      <c r="J94" s="8"/>
      <c r="K94" s="8"/>
      <c r="L94" s="8"/>
      <c r="M94" s="8"/>
      <c r="N94" s="8"/>
      <c r="O94" s="8"/>
      <c r="P94" s="108"/>
      <c r="Q94" s="70"/>
      <c r="R94" s="8"/>
      <c r="S94" s="8"/>
      <c r="T94" s="8"/>
      <c r="U94" s="8"/>
      <c r="V94" s="9"/>
      <c r="W94" s="48" t="str">
        <f t="shared" si="0"/>
        <v>Esta instruccion se debe agregar</v>
      </c>
    </row>
    <row r="95" spans="1:23" ht="15.75" customHeight="1" thickBot="1" x14ac:dyDescent="0.25">
      <c r="A95" s="11"/>
      <c r="B95" s="11">
        <v>93</v>
      </c>
      <c r="C95" s="139"/>
      <c r="D95" s="142"/>
      <c r="E95" s="117" t="str">
        <f>VLOOKUP(B95,'Opcodes E2'!B93:E184,4,0)</f>
        <v>Dame un valor!!</v>
      </c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113"/>
      <c r="Q95" s="86"/>
      <c r="R95" s="20"/>
      <c r="S95" s="20"/>
      <c r="T95" s="20"/>
      <c r="U95" s="20"/>
      <c r="V95" s="21"/>
      <c r="W95" s="48" t="str">
        <f t="shared" si="0"/>
        <v>Esta instruccion se debe agregar</v>
      </c>
    </row>
    <row r="96" spans="1:23" ht="13.5" thickBot="1" x14ac:dyDescent="0.25">
      <c r="A96" s="11"/>
      <c r="B96" s="11">
        <v>94</v>
      </c>
      <c r="C96" s="32" t="s">
        <v>86</v>
      </c>
      <c r="D96" s="33" t="s">
        <v>40</v>
      </c>
      <c r="E96" s="3" t="str">
        <f>VLOOKUP(B96,'Opcodes E2'!B94:E185,4,0)</f>
        <v>Dame un valor!!</v>
      </c>
      <c r="F96" s="39"/>
      <c r="G96" s="40"/>
      <c r="H96" s="40"/>
      <c r="I96" s="40"/>
      <c r="J96" s="40"/>
      <c r="K96" s="40"/>
      <c r="L96" s="40"/>
      <c r="M96" s="40"/>
      <c r="N96" s="40"/>
      <c r="O96" s="40"/>
      <c r="P96" s="118"/>
      <c r="Q96" s="95"/>
      <c r="R96" s="36"/>
      <c r="S96" s="36"/>
      <c r="T96" s="36"/>
      <c r="U96" s="36"/>
      <c r="V96" s="37"/>
      <c r="W96" s="48" t="str">
        <f t="shared" si="0"/>
        <v>Esta instruccion se debe agregar</v>
      </c>
    </row>
    <row r="97" spans="1:23" ht="13.5" thickBot="1" x14ac:dyDescent="0.25">
      <c r="A97" s="11"/>
      <c r="B97" s="11">
        <v>95</v>
      </c>
      <c r="C97" s="128" t="s">
        <v>87</v>
      </c>
      <c r="D97" s="42"/>
      <c r="E97" s="3" t="str">
        <f>VLOOKUP(B97,'Opcodes E2'!B95:E186,4,0)</f>
        <v>Dame un valor!!</v>
      </c>
      <c r="F97" s="39"/>
      <c r="G97" s="40"/>
      <c r="H97" s="40"/>
      <c r="I97" s="40"/>
      <c r="J97" s="40"/>
      <c r="K97" s="40"/>
      <c r="L97" s="40"/>
      <c r="M97" s="40"/>
      <c r="N97" s="40"/>
      <c r="O97" s="40"/>
      <c r="P97" s="118"/>
      <c r="Q97" s="95"/>
      <c r="R97" s="36"/>
      <c r="S97" s="36"/>
      <c r="T97" s="36"/>
      <c r="U97" s="36"/>
      <c r="V97" s="37"/>
      <c r="W97" s="48"/>
    </row>
    <row r="98" spans="1:23" ht="13.5" thickBot="1" x14ac:dyDescent="0.25">
      <c r="A98" s="11"/>
      <c r="B98" s="11">
        <v>96</v>
      </c>
      <c r="C98" s="139"/>
      <c r="D98" s="42"/>
      <c r="E98" s="3" t="str">
        <f>VLOOKUP(B98,'Opcodes E2'!B95:E186,4,0)</f>
        <v>Dame un valor!!</v>
      </c>
      <c r="F98" s="39"/>
      <c r="G98" s="40"/>
      <c r="H98" s="40"/>
      <c r="I98" s="40"/>
      <c r="J98" s="40"/>
      <c r="K98" s="40"/>
      <c r="L98" s="40"/>
      <c r="M98" s="40"/>
      <c r="N98" s="40"/>
      <c r="O98" s="40"/>
      <c r="P98" s="118"/>
      <c r="Q98" s="99"/>
      <c r="R98" s="40"/>
      <c r="S98" s="40"/>
      <c r="T98" s="40"/>
      <c r="U98" s="40"/>
      <c r="V98" s="41"/>
      <c r="W98" s="48" t="str">
        <f t="shared" si="0"/>
        <v>Esta instruccion se debe agregar</v>
      </c>
    </row>
  </sheetData>
  <mergeCells count="21">
    <mergeCell ref="D92:D93"/>
    <mergeCell ref="D94:D95"/>
    <mergeCell ref="C97:C98"/>
    <mergeCell ref="C24:C32"/>
    <mergeCell ref="C33:C41"/>
    <mergeCell ref="C42:C50"/>
    <mergeCell ref="C51:C59"/>
    <mergeCell ref="C60:C63"/>
    <mergeCell ref="C64:C67"/>
    <mergeCell ref="C68:C71"/>
    <mergeCell ref="C92:C95"/>
    <mergeCell ref="C3:C14"/>
    <mergeCell ref="C15:C23"/>
    <mergeCell ref="C72:C75"/>
    <mergeCell ref="C77:C80"/>
    <mergeCell ref="C90:C91"/>
    <mergeCell ref="C1:C2"/>
    <mergeCell ref="D1:D2"/>
    <mergeCell ref="E1:E2"/>
    <mergeCell ref="F1:P1"/>
    <mergeCell ref="Q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D966"/>
    <outlinePr summaryBelow="0" summaryRight="0"/>
  </sheetPr>
  <dimension ref="A1:G98"/>
  <sheetViews>
    <sheetView topLeftCell="A83" workbookViewId="0">
      <selection activeCell="F98" sqref="F98"/>
    </sheetView>
  </sheetViews>
  <sheetFormatPr baseColWidth="10" defaultColWidth="12.5703125" defaultRowHeight="15.75" customHeight="1" x14ac:dyDescent="0.2"/>
  <cols>
    <col min="1" max="2" width="5.85546875" customWidth="1"/>
    <col min="4" max="4" width="10.5703125" customWidth="1"/>
    <col min="5" max="5" width="22.85546875" customWidth="1"/>
  </cols>
  <sheetData>
    <row r="1" spans="1:7" x14ac:dyDescent="0.2">
      <c r="A1" s="1" t="s">
        <v>69</v>
      </c>
      <c r="B1" s="1" t="s">
        <v>70</v>
      </c>
      <c r="C1" s="128" t="s">
        <v>0</v>
      </c>
      <c r="D1" s="128" t="s">
        <v>1</v>
      </c>
      <c r="E1" s="128" t="s">
        <v>2</v>
      </c>
    </row>
    <row r="2" spans="1:7" x14ac:dyDescent="0.2">
      <c r="A2" s="2"/>
      <c r="B2" s="2"/>
      <c r="C2" s="130"/>
      <c r="D2" s="130"/>
      <c r="E2" s="130"/>
    </row>
    <row r="3" spans="1:7" x14ac:dyDescent="0.2">
      <c r="A3" s="4">
        <v>1</v>
      </c>
      <c r="B3" s="4">
        <v>1</v>
      </c>
      <c r="C3" s="128" t="s">
        <v>15</v>
      </c>
      <c r="D3" s="5" t="s">
        <v>16</v>
      </c>
      <c r="E3" s="6" t="str">
        <f>IF(A3&lt;&gt;"",VLOOKUP(A3,'Opcodes E1'!$A$3:$D$70,4,0), "Dame un valor!!")</f>
        <v>0000001</v>
      </c>
      <c r="G3" s="45" t="s">
        <v>50</v>
      </c>
    </row>
    <row r="4" spans="1:7" x14ac:dyDescent="0.2">
      <c r="A4" s="11">
        <v>2</v>
      </c>
      <c r="B4" s="11">
        <v>2</v>
      </c>
      <c r="C4" s="129"/>
      <c r="D4" s="12" t="s">
        <v>18</v>
      </c>
      <c r="E4" s="13">
        <f>IF(A4&lt;&gt;"",VLOOKUP(A4,'Opcodes E1'!$A$3:$D$70,4,0), "Dame un valor!!")</f>
        <v>0</v>
      </c>
      <c r="G4" s="48" t="s">
        <v>51</v>
      </c>
    </row>
    <row r="5" spans="1:7" x14ac:dyDescent="0.2">
      <c r="A5" s="11">
        <v>3</v>
      </c>
      <c r="B5" s="11">
        <v>3</v>
      </c>
      <c r="C5" s="129"/>
      <c r="D5" s="12" t="s">
        <v>19</v>
      </c>
      <c r="E5" s="13">
        <f>IF(A5&lt;&gt;"",VLOOKUP(A5,'Opcodes E1'!$A$3:$D$70,4,0), "Dame un valor!!")</f>
        <v>0</v>
      </c>
    </row>
    <row r="6" spans="1:7" x14ac:dyDescent="0.2">
      <c r="A6" s="11">
        <v>4</v>
      </c>
      <c r="B6" s="11">
        <v>4</v>
      </c>
      <c r="C6" s="129"/>
      <c r="D6" s="12" t="s">
        <v>20</v>
      </c>
      <c r="E6" s="6">
        <f>IF(A6&lt;&gt;"",VLOOKUP(A6,'Opcodes E1'!$A$3:$D$70,4,0), "Dame un valor!!")</f>
        <v>0</v>
      </c>
    </row>
    <row r="7" spans="1:7" x14ac:dyDescent="0.2">
      <c r="A7" s="11">
        <v>5</v>
      </c>
      <c r="B7" s="11">
        <v>5</v>
      </c>
      <c r="C7" s="129"/>
      <c r="D7" s="12" t="s">
        <v>21</v>
      </c>
      <c r="E7" s="6">
        <f>IF(A7&lt;&gt;"",VLOOKUP(A7,'Opcodes E1'!$A$3:$D$70,4,0), "Dame un valor!!")</f>
        <v>0</v>
      </c>
    </row>
    <row r="8" spans="1:7" x14ac:dyDescent="0.2">
      <c r="A8" s="11">
        <v>6</v>
      </c>
      <c r="B8" s="11">
        <v>6</v>
      </c>
      <c r="C8" s="129"/>
      <c r="D8" s="12" t="s">
        <v>22</v>
      </c>
      <c r="E8" s="6">
        <f>IF(A8&lt;&gt;"",VLOOKUP(A8,'Opcodes E1'!$A$3:$D$70,4,0), "Dame un valor!!")</f>
        <v>0</v>
      </c>
    </row>
    <row r="9" spans="1:7" x14ac:dyDescent="0.2">
      <c r="A9" s="11">
        <v>7</v>
      </c>
      <c r="B9" s="11">
        <v>7</v>
      </c>
      <c r="C9" s="129"/>
      <c r="D9" s="12" t="s">
        <v>23</v>
      </c>
      <c r="E9" s="6">
        <f>IF(A9&lt;&gt;"",VLOOKUP(A9,'Opcodes E1'!$A$3:$D$70,4,0), "Dame un valor!!")</f>
        <v>0</v>
      </c>
    </row>
    <row r="10" spans="1:7" x14ac:dyDescent="0.2">
      <c r="A10" s="11">
        <v>8</v>
      </c>
      <c r="B10" s="11">
        <v>8</v>
      </c>
      <c r="C10" s="129"/>
      <c r="D10" s="12" t="s">
        <v>24</v>
      </c>
      <c r="E10" s="18">
        <f>IF(A10&lt;&gt;"",VLOOKUP(A10,'Opcodes E1'!$A$3:$D$70,4,0), "Dame un valor!!")</f>
        <v>0</v>
      </c>
    </row>
    <row r="11" spans="1:7" x14ac:dyDescent="0.2">
      <c r="A11" s="11"/>
      <c r="B11" s="11">
        <v>9</v>
      </c>
      <c r="C11" s="129"/>
      <c r="D11" s="12" t="s">
        <v>79</v>
      </c>
      <c r="E11" s="110" t="str">
        <f>IF(A11&lt;&gt;"",VLOOKUP(A11,'Opcodes E1'!$A$3:$D$70,4,0), "Dame un valor!!")</f>
        <v>Dame un valor!!</v>
      </c>
    </row>
    <row r="12" spans="1:7" x14ac:dyDescent="0.2">
      <c r="A12" s="11"/>
      <c r="B12" s="11">
        <v>10</v>
      </c>
      <c r="C12" s="129"/>
      <c r="D12" s="12" t="s">
        <v>80</v>
      </c>
      <c r="E12" s="110" t="str">
        <f>IF(A12&lt;&gt;"",VLOOKUP(A12,'Opcodes E1'!$A$3:$D$70,4,0), "Dame un valor!!")</f>
        <v>Dame un valor!!</v>
      </c>
    </row>
    <row r="13" spans="1:7" x14ac:dyDescent="0.2">
      <c r="A13" s="11"/>
      <c r="B13" s="11">
        <v>11</v>
      </c>
      <c r="C13" s="129"/>
      <c r="D13" s="12" t="s">
        <v>81</v>
      </c>
      <c r="E13" s="110" t="str">
        <f>IF(A13&lt;&gt;"",VLOOKUP(A13,'Opcodes E1'!$A$3:$D$70,4,0), "Dame un valor!!")</f>
        <v>Dame un valor!!</v>
      </c>
    </row>
    <row r="14" spans="1:7" x14ac:dyDescent="0.2">
      <c r="A14" s="11"/>
      <c r="B14" s="11">
        <v>12</v>
      </c>
      <c r="C14" s="130"/>
      <c r="D14" s="12" t="s">
        <v>82</v>
      </c>
      <c r="E14" s="111" t="str">
        <f>IF(A14&lt;&gt;"",VLOOKUP(A14,'Opcodes E1'!$A$3:$D$70,4,0), "Dame un valor!!")</f>
        <v>Dame un valor!!</v>
      </c>
    </row>
    <row r="15" spans="1:7" x14ac:dyDescent="0.2">
      <c r="A15" s="11">
        <v>9</v>
      </c>
      <c r="B15" s="11">
        <v>13</v>
      </c>
      <c r="C15" s="128" t="s">
        <v>25</v>
      </c>
      <c r="D15" s="5" t="s">
        <v>16</v>
      </c>
      <c r="E15" s="22">
        <f>IF(A15&lt;&gt;"",VLOOKUP(A15,'Opcodes E1'!$A$3:$D$70,4,0), "Dame un valor!!")</f>
        <v>0</v>
      </c>
    </row>
    <row r="16" spans="1:7" x14ac:dyDescent="0.2">
      <c r="A16" s="11">
        <v>10</v>
      </c>
      <c r="B16" s="11">
        <v>14</v>
      </c>
      <c r="C16" s="129"/>
      <c r="D16" s="12" t="s">
        <v>18</v>
      </c>
      <c r="E16" s="6">
        <f>IF(A16&lt;&gt;"",VLOOKUP(A16,'Opcodes E1'!$A$3:$D$70,4,0), "Dame un valor!!")</f>
        <v>0</v>
      </c>
    </row>
    <row r="17" spans="1:5" x14ac:dyDescent="0.2">
      <c r="A17" s="11">
        <v>11</v>
      </c>
      <c r="B17" s="11">
        <v>15</v>
      </c>
      <c r="C17" s="129"/>
      <c r="D17" s="12" t="s">
        <v>19</v>
      </c>
      <c r="E17" s="6">
        <f>IF(A17&lt;&gt;"",VLOOKUP(A17,'Opcodes E1'!$A$3:$D$70,4,0), "Dame un valor!!")</f>
        <v>0</v>
      </c>
    </row>
    <row r="18" spans="1:5" x14ac:dyDescent="0.2">
      <c r="A18" s="11">
        <v>12</v>
      </c>
      <c r="B18" s="11">
        <v>16</v>
      </c>
      <c r="C18" s="129"/>
      <c r="D18" s="12" t="s">
        <v>20</v>
      </c>
      <c r="E18" s="6">
        <f>IF(A18&lt;&gt;"",VLOOKUP(A18,'Opcodes E1'!$A$3:$D$70,4,0), "Dame un valor!!")</f>
        <v>0</v>
      </c>
    </row>
    <row r="19" spans="1:5" x14ac:dyDescent="0.2">
      <c r="A19" s="11">
        <v>13</v>
      </c>
      <c r="B19" s="11">
        <v>17</v>
      </c>
      <c r="C19" s="129"/>
      <c r="D19" s="12" t="s">
        <v>21</v>
      </c>
      <c r="E19" s="6">
        <f>IF(A19&lt;&gt;"",VLOOKUP(A19,'Opcodes E1'!$A$3:$D$70,4,0), "Dame un valor!!")</f>
        <v>0</v>
      </c>
    </row>
    <row r="20" spans="1:5" x14ac:dyDescent="0.2">
      <c r="A20" s="11">
        <v>14</v>
      </c>
      <c r="B20" s="11">
        <v>18</v>
      </c>
      <c r="C20" s="129"/>
      <c r="D20" s="12" t="s">
        <v>22</v>
      </c>
      <c r="E20" s="6">
        <f>IF(A20&lt;&gt;"",VLOOKUP(A20,'Opcodes E1'!$A$3:$D$70,4,0), "Dame un valor!!")</f>
        <v>0</v>
      </c>
    </row>
    <row r="21" spans="1:5" x14ac:dyDescent="0.2">
      <c r="A21" s="11">
        <v>15</v>
      </c>
      <c r="B21" s="11">
        <v>19</v>
      </c>
      <c r="C21" s="129"/>
      <c r="D21" s="12" t="s">
        <v>26</v>
      </c>
      <c r="E21" s="6">
        <f>IF(A21&lt;&gt;"",VLOOKUP(A21,'Opcodes E1'!$A$3:$D$70,4,0), "Dame un valor!!")</f>
        <v>0</v>
      </c>
    </row>
    <row r="22" spans="1:5" x14ac:dyDescent="0.2">
      <c r="A22" s="11"/>
      <c r="B22" s="11">
        <v>20</v>
      </c>
      <c r="C22" s="129"/>
      <c r="D22" s="12" t="s">
        <v>79</v>
      </c>
      <c r="E22" s="110" t="str">
        <f>IF(A22&lt;&gt;"",VLOOKUP(A22,'Opcodes E1'!$A$3:$D$70,4,0), "Dame un valor!!")</f>
        <v>Dame un valor!!</v>
      </c>
    </row>
    <row r="23" spans="1:5" x14ac:dyDescent="0.2">
      <c r="A23" s="11"/>
      <c r="B23" s="11">
        <v>21</v>
      </c>
      <c r="C23" s="130"/>
      <c r="D23" s="12" t="s">
        <v>80</v>
      </c>
      <c r="E23" s="110" t="str">
        <f>IF(A23&lt;&gt;"",VLOOKUP(A23,'Opcodes E1'!$A$3:$D$70,4,0), "Dame un valor!!")</f>
        <v>Dame un valor!!</v>
      </c>
    </row>
    <row r="24" spans="1:5" x14ac:dyDescent="0.2">
      <c r="A24" s="11">
        <v>16</v>
      </c>
      <c r="B24" s="11">
        <v>22</v>
      </c>
      <c r="C24" s="128" t="s">
        <v>27</v>
      </c>
      <c r="D24" s="5" t="s">
        <v>16</v>
      </c>
      <c r="E24" s="22">
        <f>IF(A24&lt;&gt;"",VLOOKUP(A24,'Opcodes E1'!$A$3:$D$70,4,0), "Dame un valor!!")</f>
        <v>0</v>
      </c>
    </row>
    <row r="25" spans="1:5" x14ac:dyDescent="0.2">
      <c r="A25" s="11">
        <v>17</v>
      </c>
      <c r="B25" s="11">
        <v>23</v>
      </c>
      <c r="C25" s="129"/>
      <c r="D25" s="12" t="s">
        <v>18</v>
      </c>
      <c r="E25" s="6">
        <f>IF(A25&lt;&gt;"",VLOOKUP(A25,'Opcodes E1'!$A$3:$D$70,4,0), "Dame un valor!!")</f>
        <v>0</v>
      </c>
    </row>
    <row r="26" spans="1:5" x14ac:dyDescent="0.2">
      <c r="A26" s="11">
        <v>18</v>
      </c>
      <c r="B26" s="11">
        <v>24</v>
      </c>
      <c r="C26" s="129"/>
      <c r="D26" s="12" t="s">
        <v>19</v>
      </c>
      <c r="E26" s="6">
        <f>IF(A26&lt;&gt;"",VLOOKUP(A26,'Opcodes E1'!$A$3:$D$70,4,0), "Dame un valor!!")</f>
        <v>0</v>
      </c>
    </row>
    <row r="27" spans="1:5" x14ac:dyDescent="0.2">
      <c r="A27" s="11">
        <v>19</v>
      </c>
      <c r="B27" s="11">
        <v>25</v>
      </c>
      <c r="C27" s="129"/>
      <c r="D27" s="12" t="s">
        <v>20</v>
      </c>
      <c r="E27" s="6">
        <f>IF(A27&lt;&gt;"",VLOOKUP(A27,'Opcodes E1'!$A$3:$D$70,4,0), "Dame un valor!!")</f>
        <v>0</v>
      </c>
    </row>
    <row r="28" spans="1:5" x14ac:dyDescent="0.2">
      <c r="A28" s="11">
        <v>20</v>
      </c>
      <c r="B28" s="11">
        <v>26</v>
      </c>
      <c r="C28" s="129"/>
      <c r="D28" s="12" t="s">
        <v>21</v>
      </c>
      <c r="E28" s="6">
        <f>IF(A28&lt;&gt;"",VLOOKUP(A28,'Opcodes E1'!$A$3:$D$70,4,0), "Dame un valor!!")</f>
        <v>0</v>
      </c>
    </row>
    <row r="29" spans="1:5" x14ac:dyDescent="0.2">
      <c r="A29" s="11">
        <v>21</v>
      </c>
      <c r="B29" s="11">
        <v>27</v>
      </c>
      <c r="C29" s="129"/>
      <c r="D29" s="12" t="s">
        <v>22</v>
      </c>
      <c r="E29" s="6">
        <f>IF(A29&lt;&gt;"",VLOOKUP(A29,'Opcodes E1'!$A$3:$D$70,4,0), "Dame un valor!!")</f>
        <v>0</v>
      </c>
    </row>
    <row r="30" spans="1:5" x14ac:dyDescent="0.2">
      <c r="A30" s="11">
        <v>22</v>
      </c>
      <c r="B30" s="11">
        <v>28</v>
      </c>
      <c r="C30" s="129"/>
      <c r="D30" s="12" t="s">
        <v>26</v>
      </c>
      <c r="E30" s="6">
        <f>IF(A30&lt;&gt;"",VLOOKUP(A30,'Opcodes E1'!$A$3:$D$70,4,0), "Dame un valor!!")</f>
        <v>0</v>
      </c>
    </row>
    <row r="31" spans="1:5" x14ac:dyDescent="0.2">
      <c r="A31" s="11"/>
      <c r="B31" s="11">
        <v>29</v>
      </c>
      <c r="C31" s="129"/>
      <c r="D31" s="12" t="s">
        <v>79</v>
      </c>
      <c r="E31" s="110" t="str">
        <f>IF(A31&lt;&gt;"",VLOOKUP(A31,'Opcodes E1'!$A$3:$D$70,4,0), "Dame un valor!!")</f>
        <v>Dame un valor!!</v>
      </c>
    </row>
    <row r="32" spans="1:5" x14ac:dyDescent="0.2">
      <c r="A32" s="11"/>
      <c r="B32" s="11">
        <v>30</v>
      </c>
      <c r="C32" s="130"/>
      <c r="D32" s="17" t="s">
        <v>80</v>
      </c>
      <c r="E32" s="110" t="str">
        <f>IF(A32&lt;&gt;"",VLOOKUP(A32,'Opcodes E1'!$A$3:$D$70,4,0), "Dame un valor!!")</f>
        <v>Dame un valor!!</v>
      </c>
    </row>
    <row r="33" spans="1:5" x14ac:dyDescent="0.2">
      <c r="A33" s="11">
        <v>23</v>
      </c>
      <c r="B33" s="11">
        <v>31</v>
      </c>
      <c r="C33" s="128" t="s">
        <v>28</v>
      </c>
      <c r="D33" s="30" t="s">
        <v>16</v>
      </c>
      <c r="E33" s="22">
        <f>IF(A33&lt;&gt;"",VLOOKUP(A33,'Opcodes E1'!$A$3:$D$70,4,0), "Dame un valor!!")</f>
        <v>0</v>
      </c>
    </row>
    <row r="34" spans="1:5" x14ac:dyDescent="0.2">
      <c r="A34" s="11">
        <v>24</v>
      </c>
      <c r="B34" s="11">
        <v>32</v>
      </c>
      <c r="C34" s="129"/>
      <c r="D34" s="12" t="s">
        <v>18</v>
      </c>
      <c r="E34" s="6">
        <f>IF(A34&lt;&gt;"",VLOOKUP(A34,'Opcodes E1'!$A$3:$D$70,4,0), "Dame un valor!!")</f>
        <v>0</v>
      </c>
    </row>
    <row r="35" spans="1:5" x14ac:dyDescent="0.2">
      <c r="A35" s="11">
        <v>25</v>
      </c>
      <c r="B35" s="11">
        <v>33</v>
      </c>
      <c r="C35" s="129"/>
      <c r="D35" s="12" t="s">
        <v>19</v>
      </c>
      <c r="E35" s="6">
        <f>IF(A35&lt;&gt;"",VLOOKUP(A35,'Opcodes E1'!$A$3:$D$70,4,0), "Dame un valor!!")</f>
        <v>0</v>
      </c>
    </row>
    <row r="36" spans="1:5" x14ac:dyDescent="0.2">
      <c r="A36" s="11">
        <v>26</v>
      </c>
      <c r="B36" s="11">
        <v>34</v>
      </c>
      <c r="C36" s="129"/>
      <c r="D36" s="12" t="s">
        <v>20</v>
      </c>
      <c r="E36" s="6">
        <f>IF(A36&lt;&gt;"",VLOOKUP(A36,'Opcodes E1'!$A$3:$D$70,4,0), "Dame un valor!!")</f>
        <v>0</v>
      </c>
    </row>
    <row r="37" spans="1:5" x14ac:dyDescent="0.2">
      <c r="A37" s="11">
        <v>27</v>
      </c>
      <c r="B37" s="11">
        <v>35</v>
      </c>
      <c r="C37" s="129"/>
      <c r="D37" s="12" t="s">
        <v>21</v>
      </c>
      <c r="E37" s="6">
        <f>IF(A37&lt;&gt;"",VLOOKUP(A37,'Opcodes E1'!$A$3:$D$70,4,0), "Dame un valor!!")</f>
        <v>0</v>
      </c>
    </row>
    <row r="38" spans="1:5" x14ac:dyDescent="0.2">
      <c r="A38" s="11">
        <v>28</v>
      </c>
      <c r="B38" s="11">
        <v>36</v>
      </c>
      <c r="C38" s="129"/>
      <c r="D38" s="12" t="s">
        <v>22</v>
      </c>
      <c r="E38" s="6">
        <f>IF(A38&lt;&gt;"",VLOOKUP(A38,'Opcodes E1'!$A$3:$D$70,4,0), "Dame un valor!!")</f>
        <v>0</v>
      </c>
    </row>
    <row r="39" spans="1:5" x14ac:dyDescent="0.2">
      <c r="A39" s="11">
        <v>29</v>
      </c>
      <c r="B39" s="11">
        <v>37</v>
      </c>
      <c r="C39" s="129"/>
      <c r="D39" s="31" t="s">
        <v>26</v>
      </c>
      <c r="E39" s="6">
        <f>IF(A39&lt;&gt;"",VLOOKUP(A39,'Opcodes E1'!$A$3:$D$70,4,0), "Dame un valor!!")</f>
        <v>0</v>
      </c>
    </row>
    <row r="40" spans="1:5" x14ac:dyDescent="0.2">
      <c r="A40" s="11"/>
      <c r="B40" s="11">
        <v>38</v>
      </c>
      <c r="C40" s="129"/>
      <c r="D40" s="12" t="s">
        <v>79</v>
      </c>
      <c r="E40" s="110" t="str">
        <f>IF(A40&lt;&gt;"",VLOOKUP(A40,'Opcodes E1'!$A$3:$D$70,4,0), "Dame un valor!!")</f>
        <v>Dame un valor!!</v>
      </c>
    </row>
    <row r="41" spans="1:5" x14ac:dyDescent="0.2">
      <c r="A41" s="11"/>
      <c r="B41" s="11">
        <v>39</v>
      </c>
      <c r="C41" s="130"/>
      <c r="D41" s="17" t="s">
        <v>80</v>
      </c>
      <c r="E41" s="110" t="str">
        <f>IF(A41&lt;&gt;"",VLOOKUP(A41,'Opcodes E1'!$A$3:$D$70,4,0), "Dame un valor!!")</f>
        <v>Dame un valor!!</v>
      </c>
    </row>
    <row r="42" spans="1:5" x14ac:dyDescent="0.2">
      <c r="A42" s="11">
        <v>30</v>
      </c>
      <c r="B42" s="11">
        <v>40</v>
      </c>
      <c r="C42" s="128" t="s">
        <v>29</v>
      </c>
      <c r="D42" s="5" t="s">
        <v>16</v>
      </c>
      <c r="E42" s="22">
        <f>IF(A42&lt;&gt;"",VLOOKUP(A42,'Opcodes E1'!$A$3:$D$70,4,0), "Dame un valor!!")</f>
        <v>0</v>
      </c>
    </row>
    <row r="43" spans="1:5" x14ac:dyDescent="0.2">
      <c r="A43" s="11">
        <v>31</v>
      </c>
      <c r="B43" s="11">
        <v>41</v>
      </c>
      <c r="C43" s="129"/>
      <c r="D43" s="12" t="s">
        <v>18</v>
      </c>
      <c r="E43" s="6">
        <f>IF(A43&lt;&gt;"",VLOOKUP(A43,'Opcodes E1'!$A$3:$D$70,4,0), "Dame un valor!!")</f>
        <v>0</v>
      </c>
    </row>
    <row r="44" spans="1:5" x14ac:dyDescent="0.2">
      <c r="A44" s="11">
        <v>32</v>
      </c>
      <c r="B44" s="11">
        <v>42</v>
      </c>
      <c r="C44" s="129"/>
      <c r="D44" s="12" t="s">
        <v>19</v>
      </c>
      <c r="E44" s="6">
        <f>IF(A44&lt;&gt;"",VLOOKUP(A44,'Opcodes E1'!$A$3:$D$70,4,0), "Dame un valor!!")</f>
        <v>0</v>
      </c>
    </row>
    <row r="45" spans="1:5" x14ac:dyDescent="0.2">
      <c r="A45" s="11">
        <v>33</v>
      </c>
      <c r="B45" s="11">
        <v>43</v>
      </c>
      <c r="C45" s="129"/>
      <c r="D45" s="12" t="s">
        <v>20</v>
      </c>
      <c r="E45" s="6">
        <f>IF(A45&lt;&gt;"",VLOOKUP(A45,'Opcodes E1'!$A$3:$D$70,4,0), "Dame un valor!!")</f>
        <v>0</v>
      </c>
    </row>
    <row r="46" spans="1:5" x14ac:dyDescent="0.2">
      <c r="A46" s="11">
        <v>34</v>
      </c>
      <c r="B46" s="11">
        <v>44</v>
      </c>
      <c r="C46" s="129"/>
      <c r="D46" s="12" t="s">
        <v>21</v>
      </c>
      <c r="E46" s="6">
        <f>IF(A46&lt;&gt;"",VLOOKUP(A46,'Opcodes E1'!$A$3:$D$70,4,0), "Dame un valor!!")</f>
        <v>0</v>
      </c>
    </row>
    <row r="47" spans="1:5" x14ac:dyDescent="0.2">
      <c r="A47" s="11">
        <v>35</v>
      </c>
      <c r="B47" s="11">
        <v>45</v>
      </c>
      <c r="C47" s="129"/>
      <c r="D47" s="12" t="s">
        <v>22</v>
      </c>
      <c r="E47" s="6">
        <f>IF(A47&lt;&gt;"",VLOOKUP(A47,'Opcodes E1'!$A$3:$D$70,4,0), "Dame un valor!!")</f>
        <v>0</v>
      </c>
    </row>
    <row r="48" spans="1:5" x14ac:dyDescent="0.2">
      <c r="A48" s="11">
        <v>36</v>
      </c>
      <c r="B48" s="11">
        <v>46</v>
      </c>
      <c r="C48" s="129"/>
      <c r="D48" s="12" t="s">
        <v>26</v>
      </c>
      <c r="E48" s="6">
        <f>IF(A48&lt;&gt;"",VLOOKUP(A48,'Opcodes E1'!$A$3:$D$70,4,0), "Dame un valor!!")</f>
        <v>0</v>
      </c>
    </row>
    <row r="49" spans="1:5" x14ac:dyDescent="0.2">
      <c r="A49" s="11"/>
      <c r="B49" s="11">
        <v>47</v>
      </c>
      <c r="C49" s="129"/>
      <c r="D49" s="12" t="s">
        <v>79</v>
      </c>
      <c r="E49" s="110" t="str">
        <f>IF(A49&lt;&gt;"",VLOOKUP(A49,'Opcodes E1'!$A$3:$D$70,4,0), "Dame un valor!!")</f>
        <v>Dame un valor!!</v>
      </c>
    </row>
    <row r="50" spans="1:5" x14ac:dyDescent="0.2">
      <c r="A50" s="11"/>
      <c r="B50" s="11">
        <v>48</v>
      </c>
      <c r="C50" s="130"/>
      <c r="D50" s="17" t="s">
        <v>80</v>
      </c>
      <c r="E50" s="110" t="str">
        <f>IF(A50&lt;&gt;"",VLOOKUP(A50,'Opcodes E1'!$A$3:$D$70,4,0), "Dame un valor!!")</f>
        <v>Dame un valor!!</v>
      </c>
    </row>
    <row r="51" spans="1:5" x14ac:dyDescent="0.2">
      <c r="A51" s="11">
        <v>37</v>
      </c>
      <c r="B51" s="11">
        <v>49</v>
      </c>
      <c r="C51" s="128" t="s">
        <v>30</v>
      </c>
      <c r="D51" s="30" t="s">
        <v>16</v>
      </c>
      <c r="E51" s="22">
        <f>IF(A51&lt;&gt;"",VLOOKUP(A51,'Opcodes E1'!$A$3:$D$70,4,0), "Dame un valor!!")</f>
        <v>0</v>
      </c>
    </row>
    <row r="52" spans="1:5" x14ac:dyDescent="0.2">
      <c r="A52" s="11">
        <v>38</v>
      </c>
      <c r="B52" s="11">
        <v>50</v>
      </c>
      <c r="C52" s="129"/>
      <c r="D52" s="12" t="s">
        <v>18</v>
      </c>
      <c r="E52" s="6">
        <f>IF(A52&lt;&gt;"",VLOOKUP(A52,'Opcodes E1'!$A$3:$D$70,4,0), "Dame un valor!!")</f>
        <v>0</v>
      </c>
    </row>
    <row r="53" spans="1:5" x14ac:dyDescent="0.2">
      <c r="A53" s="11">
        <v>39</v>
      </c>
      <c r="B53" s="11">
        <v>51</v>
      </c>
      <c r="C53" s="129"/>
      <c r="D53" s="12" t="s">
        <v>19</v>
      </c>
      <c r="E53" s="6">
        <f>IF(A53&lt;&gt;"",VLOOKUP(A53,'Opcodes E1'!$A$3:$D$70,4,0), "Dame un valor!!")</f>
        <v>0</v>
      </c>
    </row>
    <row r="54" spans="1:5" x14ac:dyDescent="0.2">
      <c r="A54" s="11">
        <v>40</v>
      </c>
      <c r="B54" s="11">
        <v>52</v>
      </c>
      <c r="C54" s="129"/>
      <c r="D54" s="12" t="s">
        <v>20</v>
      </c>
      <c r="E54" s="6">
        <f>IF(A54&lt;&gt;"",VLOOKUP(A54,'Opcodes E1'!$A$3:$D$70,4,0), "Dame un valor!!")</f>
        <v>0</v>
      </c>
    </row>
    <row r="55" spans="1:5" x14ac:dyDescent="0.2">
      <c r="A55" s="11">
        <v>41</v>
      </c>
      <c r="B55" s="11">
        <v>53</v>
      </c>
      <c r="C55" s="129"/>
      <c r="D55" s="12" t="s">
        <v>21</v>
      </c>
      <c r="E55" s="6">
        <f>IF(A55&lt;&gt;"",VLOOKUP(A55,'Opcodes E1'!$A$3:$D$70,4,0), "Dame un valor!!")</f>
        <v>0</v>
      </c>
    </row>
    <row r="56" spans="1:5" x14ac:dyDescent="0.2">
      <c r="A56" s="11">
        <v>42</v>
      </c>
      <c r="B56" s="11">
        <v>54</v>
      </c>
      <c r="C56" s="129"/>
      <c r="D56" s="12" t="s">
        <v>22</v>
      </c>
      <c r="E56" s="6">
        <f>IF(A56&lt;&gt;"",VLOOKUP(A56,'Opcodes E1'!$A$3:$D$70,4,0), "Dame un valor!!")</f>
        <v>0</v>
      </c>
    </row>
    <row r="57" spans="1:5" x14ac:dyDescent="0.2">
      <c r="A57" s="11">
        <v>43</v>
      </c>
      <c r="B57" s="11">
        <v>55</v>
      </c>
      <c r="C57" s="129"/>
      <c r="D57" s="31" t="s">
        <v>26</v>
      </c>
      <c r="E57" s="6">
        <f>IF(A57&lt;&gt;"",VLOOKUP(A57,'Opcodes E1'!$A$3:$D$70,4,0), "Dame un valor!!")</f>
        <v>0</v>
      </c>
    </row>
    <row r="58" spans="1:5" x14ac:dyDescent="0.2">
      <c r="A58" s="11"/>
      <c r="B58" s="11">
        <v>56</v>
      </c>
      <c r="C58" s="129"/>
      <c r="D58" s="12" t="s">
        <v>79</v>
      </c>
      <c r="E58" s="110" t="str">
        <f>IF(A58&lt;&gt;"",VLOOKUP(A58,'Opcodes E1'!$A$3:$D$70,4,0), "Dame un valor!!")</f>
        <v>Dame un valor!!</v>
      </c>
    </row>
    <row r="59" spans="1:5" x14ac:dyDescent="0.2">
      <c r="A59" s="11"/>
      <c r="B59" s="11">
        <v>57</v>
      </c>
      <c r="C59" s="130"/>
      <c r="D59" s="17" t="s">
        <v>80</v>
      </c>
      <c r="E59" s="110" t="str">
        <f>IF(A59&lt;&gt;"",VLOOKUP(A59,'Opcodes E1'!$A$3:$D$70,4,0), "Dame un valor!!")</f>
        <v>Dame un valor!!</v>
      </c>
    </row>
    <row r="60" spans="1:5" x14ac:dyDescent="0.2">
      <c r="A60" s="11">
        <v>44</v>
      </c>
      <c r="B60" s="11">
        <v>58</v>
      </c>
      <c r="C60" s="128" t="s">
        <v>31</v>
      </c>
      <c r="D60" s="5" t="s">
        <v>32</v>
      </c>
      <c r="E60" s="22">
        <f>IF(A60&lt;&gt;"",VLOOKUP(A60,'Opcodes E1'!$A$3:$D$70,4,0), "Dame un valor!!")</f>
        <v>0</v>
      </c>
    </row>
    <row r="61" spans="1:5" x14ac:dyDescent="0.2">
      <c r="A61" s="11">
        <v>45</v>
      </c>
      <c r="B61" s="11">
        <v>59</v>
      </c>
      <c r="C61" s="129"/>
      <c r="D61" s="12" t="s">
        <v>18</v>
      </c>
      <c r="E61" s="6">
        <f>IF(A61&lt;&gt;"",VLOOKUP(A61,'Opcodes E1'!$A$3:$D$70,4,0), "Dame un valor!!")</f>
        <v>0</v>
      </c>
    </row>
    <row r="62" spans="1:5" x14ac:dyDescent="0.2">
      <c r="A62" s="11">
        <v>46</v>
      </c>
      <c r="B62" s="11">
        <v>60</v>
      </c>
      <c r="C62" s="129"/>
      <c r="D62" s="31" t="s">
        <v>23</v>
      </c>
      <c r="E62" s="18">
        <f>IF(A62&lt;&gt;"",VLOOKUP(A62,'Opcodes E1'!$A$3:$D$70,4,0), "Dame un valor!!")</f>
        <v>0</v>
      </c>
    </row>
    <row r="63" spans="1:5" x14ac:dyDescent="0.2">
      <c r="A63" s="11"/>
      <c r="B63" s="11">
        <v>61</v>
      </c>
      <c r="C63" s="130"/>
      <c r="D63" s="17" t="s">
        <v>81</v>
      </c>
      <c r="E63" s="116" t="str">
        <f>IF(A63&lt;&gt;"",VLOOKUP(A63,'Opcodes E1'!$A$3:$D$70,4,0), "Dame un valor!!")</f>
        <v>Dame un valor!!</v>
      </c>
    </row>
    <row r="64" spans="1:5" x14ac:dyDescent="0.2">
      <c r="A64" s="11">
        <v>47</v>
      </c>
      <c r="B64" s="11">
        <v>62</v>
      </c>
      <c r="C64" s="128" t="s">
        <v>33</v>
      </c>
      <c r="D64" s="30" t="s">
        <v>32</v>
      </c>
      <c r="E64" s="22">
        <f>IF(A64&lt;&gt;"",VLOOKUP(A64,'Opcodes E1'!$A$3:$D$70,4,0), "Dame un valor!!")</f>
        <v>0</v>
      </c>
    </row>
    <row r="65" spans="1:5" x14ac:dyDescent="0.2">
      <c r="A65" s="11">
        <v>48</v>
      </c>
      <c r="B65" s="11">
        <v>63</v>
      </c>
      <c r="C65" s="129"/>
      <c r="D65" s="12" t="s">
        <v>18</v>
      </c>
      <c r="E65" s="6">
        <f>IF(A65&lt;&gt;"",VLOOKUP(A65,'Opcodes E1'!$A$3:$D$70,4,0), "Dame un valor!!")</f>
        <v>0</v>
      </c>
    </row>
    <row r="66" spans="1:5" x14ac:dyDescent="0.2">
      <c r="A66" s="11">
        <v>49</v>
      </c>
      <c r="B66" s="11">
        <v>64</v>
      </c>
      <c r="C66" s="129"/>
      <c r="D66" s="31" t="s">
        <v>23</v>
      </c>
      <c r="E66" s="18">
        <f>IF(A66&lt;&gt;"",VLOOKUP(A66,'Opcodes E1'!$A$3:$D$70,4,0), "Dame un valor!!")</f>
        <v>0</v>
      </c>
    </row>
    <row r="67" spans="1:5" x14ac:dyDescent="0.2">
      <c r="A67" s="11"/>
      <c r="B67" s="11">
        <v>65</v>
      </c>
      <c r="C67" s="130"/>
      <c r="D67" s="17" t="s">
        <v>81</v>
      </c>
      <c r="E67" s="117" t="str">
        <f>IF(A67&lt;&gt;"",VLOOKUP(A67,'Opcodes E1'!$A$3:$D$70,4,0), "Dame un valor!!")</f>
        <v>Dame un valor!!</v>
      </c>
    </row>
    <row r="68" spans="1:5" x14ac:dyDescent="0.2">
      <c r="A68" s="11">
        <v>50</v>
      </c>
      <c r="B68" s="11">
        <v>66</v>
      </c>
      <c r="C68" s="128" t="s">
        <v>34</v>
      </c>
      <c r="D68" s="5" t="s">
        <v>32</v>
      </c>
      <c r="E68" s="22">
        <f>IF(A68&lt;&gt;"",VLOOKUP(A68,'Opcodes E1'!$A$3:$D$70,4,0), "Dame un valor!!")</f>
        <v>0</v>
      </c>
    </row>
    <row r="69" spans="1:5" x14ac:dyDescent="0.2">
      <c r="A69" s="11">
        <v>51</v>
      </c>
      <c r="B69" s="11">
        <v>67</v>
      </c>
      <c r="C69" s="129"/>
      <c r="D69" s="12" t="s">
        <v>18</v>
      </c>
      <c r="E69" s="6">
        <f>IF(A69&lt;&gt;"",VLOOKUP(A69,'Opcodes E1'!$A$3:$D$70,4,0), "Dame un valor!!")</f>
        <v>0</v>
      </c>
    </row>
    <row r="70" spans="1:5" x14ac:dyDescent="0.2">
      <c r="A70" s="11">
        <v>52</v>
      </c>
      <c r="B70" s="11">
        <v>68</v>
      </c>
      <c r="C70" s="129"/>
      <c r="D70" s="31" t="s">
        <v>23</v>
      </c>
      <c r="E70" s="18">
        <f>IF(A70&lt;&gt;"",VLOOKUP(A70,'Opcodes E1'!$A$3:$D$70,4,0), "Dame un valor!!")</f>
        <v>0</v>
      </c>
    </row>
    <row r="71" spans="1:5" x14ac:dyDescent="0.2">
      <c r="A71" s="11"/>
      <c r="B71" s="11">
        <v>69</v>
      </c>
      <c r="C71" s="130"/>
      <c r="D71" s="17" t="s">
        <v>81</v>
      </c>
      <c r="E71" s="117" t="str">
        <f>IF(A71&lt;&gt;"",VLOOKUP(A71,'Opcodes E1'!$A$3:$D$70,4,0), "Dame un valor!!")</f>
        <v>Dame un valor!!</v>
      </c>
    </row>
    <row r="72" spans="1:5" x14ac:dyDescent="0.2">
      <c r="A72" s="11">
        <v>53</v>
      </c>
      <c r="B72" s="11">
        <v>70</v>
      </c>
      <c r="C72" s="128" t="s">
        <v>35</v>
      </c>
      <c r="D72" s="30" t="s">
        <v>32</v>
      </c>
      <c r="E72" s="22">
        <f>IF(A72&lt;&gt;"",VLOOKUP(A72,'Opcodes E1'!$A$3:$D$70,4,0), "Dame un valor!!")</f>
        <v>0</v>
      </c>
    </row>
    <row r="73" spans="1:5" x14ac:dyDescent="0.2">
      <c r="A73" s="11">
        <v>54</v>
      </c>
      <c r="B73" s="11">
        <v>71</v>
      </c>
      <c r="C73" s="129"/>
      <c r="D73" s="12" t="s">
        <v>36</v>
      </c>
      <c r="E73" s="6">
        <f>IF(A73&lt;&gt;"",VLOOKUP(A73,'Opcodes E1'!$A$3:$D$70,4,0), "Dame un valor!!")</f>
        <v>0</v>
      </c>
    </row>
    <row r="74" spans="1:5" x14ac:dyDescent="0.2">
      <c r="A74" s="11">
        <v>55</v>
      </c>
      <c r="B74" s="11">
        <v>72</v>
      </c>
      <c r="C74" s="129"/>
      <c r="D74" s="31" t="s">
        <v>26</v>
      </c>
      <c r="E74" s="18">
        <f>IF(A74&lt;&gt;"",VLOOKUP(A74,'Opcodes E1'!$A$3:$D$70,4,0), "Dame un valor!!")</f>
        <v>0</v>
      </c>
    </row>
    <row r="75" spans="1:5" x14ac:dyDescent="0.2">
      <c r="A75" s="11"/>
      <c r="B75" s="11">
        <v>73</v>
      </c>
      <c r="C75" s="130"/>
      <c r="D75" s="17" t="s">
        <v>83</v>
      </c>
      <c r="E75" s="117" t="str">
        <f>IF(A75&lt;&gt;"",VLOOKUP(A75,'Opcodes E1'!$A$3:$D$70,4,0), "Dame un valor!!")</f>
        <v>Dame un valor!!</v>
      </c>
    </row>
    <row r="76" spans="1:5" x14ac:dyDescent="0.2">
      <c r="A76" s="11">
        <v>56</v>
      </c>
      <c r="B76" s="11">
        <v>74</v>
      </c>
      <c r="C76" s="32" t="s">
        <v>37</v>
      </c>
      <c r="D76" s="33" t="s">
        <v>32</v>
      </c>
      <c r="E76" s="34">
        <f>IF(A76&lt;&gt;"",VLOOKUP(A76,'Opcodes E1'!$A$3:$D$70,4,0), "Dame un valor!!")</f>
        <v>0</v>
      </c>
    </row>
    <row r="77" spans="1:5" x14ac:dyDescent="0.2">
      <c r="A77" s="11">
        <v>57</v>
      </c>
      <c r="B77" s="11">
        <v>75</v>
      </c>
      <c r="C77" s="128" t="s">
        <v>38</v>
      </c>
      <c r="D77" s="30" t="s">
        <v>16</v>
      </c>
      <c r="E77" s="22">
        <f>IF(A77&lt;&gt;"",VLOOKUP(A77,'Opcodes E1'!$A$3:$D$70,4,0), "Dame un valor!!")</f>
        <v>0</v>
      </c>
    </row>
    <row r="78" spans="1:5" x14ac:dyDescent="0.2">
      <c r="A78" s="11">
        <v>58</v>
      </c>
      <c r="B78" s="11">
        <v>76</v>
      </c>
      <c r="C78" s="129"/>
      <c r="D78" s="12" t="s">
        <v>19</v>
      </c>
      <c r="E78" s="6">
        <f>IF(A78&lt;&gt;"",VLOOKUP(A78,'Opcodes E1'!$A$3:$D$70,4,0), "Dame un valor!!")</f>
        <v>0</v>
      </c>
    </row>
    <row r="79" spans="1:5" x14ac:dyDescent="0.2">
      <c r="A79" s="11">
        <v>59</v>
      </c>
      <c r="B79" s="11">
        <v>77</v>
      </c>
      <c r="C79" s="129"/>
      <c r="D79" s="31" t="s">
        <v>21</v>
      </c>
      <c r="E79" s="18">
        <f>IF(A79&lt;&gt;"",VLOOKUP(A79,'Opcodes E1'!$A$3:$D$70,4,0), "Dame un valor!!")</f>
        <v>0</v>
      </c>
    </row>
    <row r="80" spans="1:5" x14ac:dyDescent="0.2">
      <c r="A80" s="11"/>
      <c r="B80" s="11">
        <v>78</v>
      </c>
      <c r="C80" s="130"/>
      <c r="D80" s="17" t="s">
        <v>79</v>
      </c>
      <c r="E80" s="117" t="str">
        <f>IF(A80&lt;&gt;"",VLOOKUP(A80,'Opcodes E1'!$A$3:$D$70,4,0), "Dame un valor!!")</f>
        <v>Dame un valor!!</v>
      </c>
    </row>
    <row r="81" spans="1:5" x14ac:dyDescent="0.2">
      <c r="A81" s="11">
        <v>60</v>
      </c>
      <c r="B81" s="11">
        <v>79</v>
      </c>
      <c r="C81" s="32" t="s">
        <v>39</v>
      </c>
      <c r="D81" s="33" t="s">
        <v>40</v>
      </c>
      <c r="E81" s="34">
        <f>IF(A81&lt;&gt;"",VLOOKUP(A81,'Opcodes E1'!$A$3:$D$70,4,0), "Dame un valor!!")</f>
        <v>0</v>
      </c>
    </row>
    <row r="82" spans="1:5" x14ac:dyDescent="0.2">
      <c r="A82" s="11">
        <v>61</v>
      </c>
      <c r="B82" s="11">
        <v>80</v>
      </c>
      <c r="C82" s="32" t="s">
        <v>41</v>
      </c>
      <c r="D82" s="38" t="s">
        <v>40</v>
      </c>
      <c r="E82" s="34">
        <f>IF(A82&lt;&gt;"",VLOOKUP(A82,'Opcodes E1'!$A$3:$D$70,4,0), "Dame un valor!!")</f>
        <v>0</v>
      </c>
    </row>
    <row r="83" spans="1:5" x14ac:dyDescent="0.2">
      <c r="A83" s="11">
        <v>62</v>
      </c>
      <c r="B83" s="11">
        <v>81</v>
      </c>
      <c r="C83" s="32" t="s">
        <v>42</v>
      </c>
      <c r="D83" s="33" t="s">
        <v>40</v>
      </c>
      <c r="E83" s="34">
        <f>IF(A83&lt;&gt;"",VLOOKUP(A83,'Opcodes E1'!$A$3:$D$70,4,0), "Dame un valor!!")</f>
        <v>0</v>
      </c>
    </row>
    <row r="84" spans="1:5" x14ac:dyDescent="0.2">
      <c r="A84" s="11">
        <v>63</v>
      </c>
      <c r="B84" s="11">
        <v>82</v>
      </c>
      <c r="C84" s="32" t="s">
        <v>43</v>
      </c>
      <c r="D84" s="38" t="s">
        <v>40</v>
      </c>
      <c r="E84" s="34">
        <f>IF(A84&lt;&gt;"",VLOOKUP(A84,'Opcodes E1'!$A$3:$D$70,4,0), "Dame un valor!!")</f>
        <v>0</v>
      </c>
    </row>
    <row r="85" spans="1:5" x14ac:dyDescent="0.2">
      <c r="A85" s="11">
        <v>64</v>
      </c>
      <c r="B85" s="11">
        <v>83</v>
      </c>
      <c r="C85" s="32" t="s">
        <v>44</v>
      </c>
      <c r="D85" s="33" t="s">
        <v>40</v>
      </c>
      <c r="E85" s="34">
        <f>IF(A85&lt;&gt;"",VLOOKUP(A85,'Opcodes E1'!$A$3:$D$70,4,0), "Dame un valor!!")</f>
        <v>0</v>
      </c>
    </row>
    <row r="86" spans="1:5" x14ac:dyDescent="0.2">
      <c r="A86" s="11">
        <v>65</v>
      </c>
      <c r="B86" s="11">
        <v>84</v>
      </c>
      <c r="C86" s="32" t="s">
        <v>45</v>
      </c>
      <c r="D86" s="38" t="s">
        <v>40</v>
      </c>
      <c r="E86" s="34">
        <f>IF(A86&lt;&gt;"",VLOOKUP(A86,'Opcodes E1'!$A$3:$D$70,4,0), "Dame un valor!!")</f>
        <v>0</v>
      </c>
    </row>
    <row r="87" spans="1:5" x14ac:dyDescent="0.2">
      <c r="A87" s="11">
        <v>66</v>
      </c>
      <c r="B87" s="11">
        <v>85</v>
      </c>
      <c r="C87" s="32" t="s">
        <v>46</v>
      </c>
      <c r="D87" s="33" t="s">
        <v>40</v>
      </c>
      <c r="E87" s="34">
        <f>IF(A87&lt;&gt;"",VLOOKUP(A87,'Opcodes E1'!$A$3:$D$70,4,0), "Dame un valor!!")</f>
        <v>0</v>
      </c>
    </row>
    <row r="88" spans="1:5" x14ac:dyDescent="0.2">
      <c r="A88" s="11">
        <v>67</v>
      </c>
      <c r="B88" s="11">
        <v>86</v>
      </c>
      <c r="C88" s="32" t="s">
        <v>47</v>
      </c>
      <c r="D88" s="33" t="s">
        <v>40</v>
      </c>
      <c r="E88" s="34">
        <f>IF(A88&lt;&gt;"",VLOOKUP(A88,'Opcodes E1'!$A$3:$D$70,4,0), "Dame un valor!!")</f>
        <v>0</v>
      </c>
    </row>
    <row r="89" spans="1:5" ht="13.5" thickBot="1" x14ac:dyDescent="0.25">
      <c r="A89" s="11">
        <v>68</v>
      </c>
      <c r="B89" s="11">
        <v>87</v>
      </c>
      <c r="C89" s="32" t="s">
        <v>48</v>
      </c>
      <c r="D89" s="42"/>
      <c r="E89" s="34" t="str">
        <f>IF(A89&lt;&gt;"",VLOOKUP(A89,'Opcodes E1'!$A$3:$D$70,4,0), "Dame un valor!!")</f>
        <v>0000000</v>
      </c>
    </row>
    <row r="90" spans="1:5" ht="15.75" customHeight="1" x14ac:dyDescent="0.2">
      <c r="A90" s="11"/>
      <c r="B90" s="11">
        <v>88</v>
      </c>
      <c r="C90" s="128" t="s">
        <v>84</v>
      </c>
      <c r="D90" s="30" t="s">
        <v>40</v>
      </c>
      <c r="E90" s="122" t="str">
        <f>IF(A90&lt;&gt;"",VLOOKUP(A90,'Opcodes E1'!$A$3:$D$70,4,0), "Dame un valor!!")</f>
        <v>Dame un valor!!</v>
      </c>
    </row>
    <row r="91" spans="1:5" ht="15.75" customHeight="1" thickBot="1" x14ac:dyDescent="0.25">
      <c r="A91" s="11"/>
      <c r="B91" s="11">
        <v>89</v>
      </c>
      <c r="C91" s="139"/>
      <c r="D91" s="17" t="s">
        <v>40</v>
      </c>
      <c r="E91" s="117" t="str">
        <f>IF(A91&lt;&gt;"",VLOOKUP(A91,'Opcodes E1'!$A$3:$D$70,4,0), "Dame un valor!!")</f>
        <v>Dame un valor!!</v>
      </c>
    </row>
    <row r="92" spans="1:5" ht="15.75" customHeight="1" x14ac:dyDescent="0.2">
      <c r="A92" s="11"/>
      <c r="B92" s="11">
        <v>90</v>
      </c>
      <c r="C92" s="128" t="s">
        <v>85</v>
      </c>
      <c r="D92" s="30" t="s">
        <v>40</v>
      </c>
      <c r="E92" s="122" t="str">
        <f>IF(A92&lt;&gt;"",VLOOKUP(A92,'Opcodes E1'!$A$3:$D$70,4,0), "Dame un valor!!")</f>
        <v>Dame un valor!!</v>
      </c>
    </row>
    <row r="93" spans="1:5" ht="15.75" customHeight="1" thickBot="1" x14ac:dyDescent="0.25">
      <c r="A93" s="11"/>
      <c r="B93" s="11">
        <v>91</v>
      </c>
      <c r="C93" s="140"/>
      <c r="D93" s="17" t="s">
        <v>40</v>
      </c>
      <c r="E93" s="117" t="str">
        <f>IF(A93&lt;&gt;"",VLOOKUP(A93,'Opcodes E1'!$A$3:$D$70,4,0), "Dame un valor!!")</f>
        <v>Dame un valor!!</v>
      </c>
    </row>
    <row r="94" spans="1:5" ht="15.75" customHeight="1" thickBot="1" x14ac:dyDescent="0.25">
      <c r="A94" s="11"/>
      <c r="B94" s="11">
        <v>92</v>
      </c>
      <c r="C94" s="140"/>
      <c r="D94" s="33" t="s">
        <v>40</v>
      </c>
      <c r="E94" s="3" t="str">
        <f>IF(A94&lt;&gt;"",VLOOKUP(A94,'Opcodes E1'!$A$3:$D$70,4,0), "Dame un valor!!")</f>
        <v>Dame un valor!!</v>
      </c>
    </row>
    <row r="95" spans="1:5" ht="15.75" customHeight="1" thickBot="1" x14ac:dyDescent="0.25">
      <c r="A95" s="11"/>
      <c r="B95" s="11">
        <v>93</v>
      </c>
      <c r="C95" s="139"/>
      <c r="D95" s="42"/>
      <c r="E95" s="3" t="str">
        <f>IF(A95&lt;&gt;"",VLOOKUP(A95,'Opcodes E1'!$A$3:$D$70,4,0), "Dame un valor!!")</f>
        <v>Dame un valor!!</v>
      </c>
    </row>
    <row r="96" spans="1:5" ht="15.75" customHeight="1" thickBot="1" x14ac:dyDescent="0.25">
      <c r="A96" s="11"/>
      <c r="B96" s="11">
        <v>94</v>
      </c>
      <c r="C96" s="32" t="s">
        <v>86</v>
      </c>
      <c r="D96" s="30" t="s">
        <v>40</v>
      </c>
      <c r="E96" s="122" t="str">
        <f>IF(A96&lt;&gt;"",VLOOKUP(A96,'Opcodes E1'!$A$3:$D$70,4,0), "Dame un valor!!")</f>
        <v>Dame un valor!!</v>
      </c>
    </row>
    <row r="97" spans="1:5" ht="15.75" customHeight="1" thickBot="1" x14ac:dyDescent="0.25">
      <c r="A97" s="11"/>
      <c r="B97" s="11">
        <v>95</v>
      </c>
      <c r="C97" s="128" t="s">
        <v>87</v>
      </c>
      <c r="D97" s="17" t="s">
        <v>40</v>
      </c>
      <c r="E97" s="117" t="str">
        <f>IF(A97&lt;&gt;"",VLOOKUP(A97,'Opcodes E1'!$A$3:$D$70,4,0), "Dame un valor!!")</f>
        <v>Dame un valor!!</v>
      </c>
    </row>
    <row r="98" spans="1:5" ht="15.75" customHeight="1" thickBot="1" x14ac:dyDescent="0.25">
      <c r="A98" s="11"/>
      <c r="B98" s="11">
        <v>96</v>
      </c>
      <c r="C98" s="139"/>
      <c r="D98" s="33" t="s">
        <v>40</v>
      </c>
      <c r="E98" s="3" t="str">
        <f>IF(A98&lt;&gt;"",VLOOKUP(A98,'Opcodes E1'!$A$3:$D$70,4,0), "Dame un valor!!")</f>
        <v>Dame un valor!!</v>
      </c>
    </row>
  </sheetData>
  <mergeCells count="17">
    <mergeCell ref="C92:C95"/>
    <mergeCell ref="C97:C98"/>
    <mergeCell ref="C24:C32"/>
    <mergeCell ref="C33:C41"/>
    <mergeCell ref="C90:C91"/>
    <mergeCell ref="C42:C50"/>
    <mergeCell ref="C51:C59"/>
    <mergeCell ref="C60:C63"/>
    <mergeCell ref="C64:C67"/>
    <mergeCell ref="C68:C71"/>
    <mergeCell ref="C72:C75"/>
    <mergeCell ref="C77:C80"/>
    <mergeCell ref="C1:C2"/>
    <mergeCell ref="D1:D2"/>
    <mergeCell ref="E1:E2"/>
    <mergeCell ref="C3:C14"/>
    <mergeCell ref="C15:C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D966"/>
    <outlinePr summaryBelow="0" summaryRight="0"/>
  </sheetPr>
  <dimension ref="B1:F33"/>
  <sheetViews>
    <sheetView topLeftCell="A6" workbookViewId="0"/>
  </sheetViews>
  <sheetFormatPr baseColWidth="10" defaultColWidth="12.5703125" defaultRowHeight="15.75" customHeight="1" x14ac:dyDescent="0.2"/>
  <cols>
    <col min="3" max="3" width="16.140625" customWidth="1"/>
  </cols>
  <sheetData>
    <row r="1" spans="2:5" x14ac:dyDescent="0.2">
      <c r="C1" s="48"/>
    </row>
    <row r="2" spans="2:5" x14ac:dyDescent="0.2">
      <c r="B2" s="48" t="s">
        <v>54</v>
      </c>
      <c r="C2" s="48"/>
    </row>
    <row r="3" spans="2:5" x14ac:dyDescent="0.2">
      <c r="B3" s="48" t="s">
        <v>55</v>
      </c>
    </row>
    <row r="5" spans="2:5" x14ac:dyDescent="0.2">
      <c r="B5" s="134" t="s">
        <v>88</v>
      </c>
      <c r="C5" s="135"/>
    </row>
    <row r="6" spans="2:5" ht="15.75" customHeight="1" x14ac:dyDescent="0.2">
      <c r="B6" s="135"/>
      <c r="C6" s="135"/>
    </row>
    <row r="7" spans="2:5" x14ac:dyDescent="0.2">
      <c r="D7" s="128" t="s">
        <v>57</v>
      </c>
      <c r="E7" s="128" t="s">
        <v>78</v>
      </c>
    </row>
    <row r="8" spans="2:5" x14ac:dyDescent="0.2">
      <c r="D8" s="130"/>
      <c r="E8" s="130"/>
    </row>
    <row r="9" spans="2:5" x14ac:dyDescent="0.2">
      <c r="D9" s="55" t="s">
        <v>89</v>
      </c>
      <c r="E9" s="63">
        <v>0</v>
      </c>
    </row>
    <row r="10" spans="2:5" x14ac:dyDescent="0.2">
      <c r="D10" s="55" t="s">
        <v>90</v>
      </c>
      <c r="E10" s="63">
        <v>1</v>
      </c>
    </row>
    <row r="12" spans="2:5" ht="15.75" customHeight="1" x14ac:dyDescent="0.25">
      <c r="C12" s="64" t="s">
        <v>62</v>
      </c>
    </row>
    <row r="16" spans="2:5" x14ac:dyDescent="0.2">
      <c r="B16" s="134" t="s">
        <v>91</v>
      </c>
      <c r="C16" s="135"/>
    </row>
    <row r="17" spans="2:6" ht="15.75" customHeight="1" x14ac:dyDescent="0.2">
      <c r="B17" s="135"/>
      <c r="C17" s="135"/>
    </row>
    <row r="18" spans="2:6" x14ac:dyDescent="0.2">
      <c r="D18" s="128" t="s">
        <v>57</v>
      </c>
      <c r="E18" s="136" t="s">
        <v>73</v>
      </c>
      <c r="F18" s="128" t="s">
        <v>74</v>
      </c>
    </row>
    <row r="19" spans="2:6" x14ac:dyDescent="0.2">
      <c r="D19" s="130"/>
      <c r="E19" s="137"/>
      <c r="F19" s="130"/>
    </row>
    <row r="20" spans="2:6" ht="12.75" x14ac:dyDescent="0.2">
      <c r="D20" s="55" t="s">
        <v>92</v>
      </c>
      <c r="E20" s="63">
        <v>0</v>
      </c>
      <c r="F20" s="63">
        <v>0</v>
      </c>
    </row>
    <row r="21" spans="2:6" ht="12.75" x14ac:dyDescent="0.2">
      <c r="D21" s="55" t="s">
        <v>93</v>
      </c>
      <c r="E21" s="63">
        <v>0</v>
      </c>
      <c r="F21" s="63">
        <v>1</v>
      </c>
    </row>
    <row r="22" spans="2:6" ht="12.75" x14ac:dyDescent="0.2">
      <c r="D22" s="55" t="s">
        <v>94</v>
      </c>
      <c r="E22" s="63">
        <v>1</v>
      </c>
      <c r="F22" s="63">
        <v>0</v>
      </c>
    </row>
    <row r="23" spans="2:6" ht="12.75" x14ac:dyDescent="0.2">
      <c r="D23" s="55" t="s">
        <v>95</v>
      </c>
      <c r="E23" s="63">
        <v>1</v>
      </c>
      <c r="F23" s="63">
        <v>1</v>
      </c>
    </row>
    <row r="28" spans="2:6" ht="12.75" x14ac:dyDescent="0.2">
      <c r="B28" s="134" t="s">
        <v>96</v>
      </c>
      <c r="C28" s="135"/>
    </row>
    <row r="29" spans="2:6" ht="15.75" customHeight="1" x14ac:dyDescent="0.2">
      <c r="B29" s="135"/>
      <c r="C29" s="135"/>
    </row>
    <row r="30" spans="2:6" ht="12.75" x14ac:dyDescent="0.2">
      <c r="D30" s="128" t="s">
        <v>57</v>
      </c>
      <c r="E30" s="128" t="s">
        <v>77</v>
      </c>
    </row>
    <row r="31" spans="2:6" ht="12.75" x14ac:dyDescent="0.2">
      <c r="D31" s="130"/>
      <c r="E31" s="130"/>
    </row>
    <row r="32" spans="2:6" ht="12.75" x14ac:dyDescent="0.2">
      <c r="D32" s="55" t="s">
        <v>97</v>
      </c>
      <c r="E32" s="63">
        <v>0</v>
      </c>
    </row>
    <row r="33" spans="4:5" ht="12.75" x14ac:dyDescent="0.2">
      <c r="D33" s="55" t="s">
        <v>98</v>
      </c>
      <c r="E33" s="63">
        <v>1</v>
      </c>
    </row>
  </sheetData>
  <mergeCells count="10">
    <mergeCell ref="F18:F19"/>
    <mergeCell ref="B28:C29"/>
    <mergeCell ref="D30:D31"/>
    <mergeCell ref="E30:E31"/>
    <mergeCell ref="B5:C6"/>
    <mergeCell ref="D7:D8"/>
    <mergeCell ref="E7:E8"/>
    <mergeCell ref="B16:C17"/>
    <mergeCell ref="D18:D19"/>
    <mergeCell ref="E18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D966"/>
    <outlinePr summaryBelow="0" summaryRight="0"/>
  </sheetPr>
  <dimension ref="A1:Q98"/>
  <sheetViews>
    <sheetView topLeftCell="B1" workbookViewId="0">
      <selection activeCell="B97" sqref="B97"/>
    </sheetView>
  </sheetViews>
  <sheetFormatPr baseColWidth="10" defaultColWidth="12.5703125" defaultRowHeight="15.75" customHeight="1" x14ac:dyDescent="0.2"/>
  <cols>
    <col min="1" max="1" width="5.85546875" hidden="1" customWidth="1"/>
    <col min="3" max="3" width="10.5703125" customWidth="1"/>
    <col min="4" max="4" width="22.85546875" customWidth="1"/>
  </cols>
  <sheetData>
    <row r="1" spans="1:17" x14ac:dyDescent="0.2">
      <c r="A1" s="1" t="s">
        <v>69</v>
      </c>
      <c r="B1" s="1" t="s">
        <v>70</v>
      </c>
      <c r="C1" s="128" t="s">
        <v>0</v>
      </c>
      <c r="D1" s="128" t="s">
        <v>1</v>
      </c>
      <c r="E1" s="128" t="s">
        <v>2</v>
      </c>
      <c r="F1" s="131" t="s">
        <v>3</v>
      </c>
      <c r="G1" s="132"/>
      <c r="H1" s="132"/>
      <c r="I1" s="132"/>
      <c r="J1" s="132"/>
      <c r="K1" s="133"/>
      <c r="L1" s="131" t="s">
        <v>99</v>
      </c>
      <c r="M1" s="132"/>
      <c r="N1" s="132"/>
      <c r="O1" s="132"/>
      <c r="P1" s="132"/>
      <c r="Q1" s="133"/>
    </row>
    <row r="2" spans="1:17" x14ac:dyDescent="0.2">
      <c r="A2" s="2"/>
      <c r="B2" s="2"/>
      <c r="C2" s="130"/>
      <c r="D2" s="130"/>
      <c r="E2" s="130"/>
      <c r="F2" s="65" t="s">
        <v>56</v>
      </c>
      <c r="G2" s="65" t="s">
        <v>63</v>
      </c>
      <c r="H2" s="65" t="s">
        <v>100</v>
      </c>
      <c r="I2" s="65" t="s">
        <v>88</v>
      </c>
      <c r="J2" s="65" t="s">
        <v>91</v>
      </c>
      <c r="K2" s="65" t="s">
        <v>96</v>
      </c>
      <c r="L2" s="65" t="s">
        <v>56</v>
      </c>
      <c r="M2" s="65" t="s">
        <v>63</v>
      </c>
      <c r="N2" s="65" t="s">
        <v>100</v>
      </c>
      <c r="O2" s="65" t="s">
        <v>88</v>
      </c>
      <c r="P2" s="65" t="s">
        <v>91</v>
      </c>
      <c r="Q2" s="65" t="s">
        <v>96</v>
      </c>
    </row>
    <row r="3" spans="1:17" x14ac:dyDescent="0.2">
      <c r="A3" s="4">
        <v>1</v>
      </c>
      <c r="B3" s="4">
        <v>1</v>
      </c>
      <c r="C3" s="128" t="s">
        <v>15</v>
      </c>
      <c r="D3" s="5" t="s">
        <v>16</v>
      </c>
      <c r="E3" s="66" t="str">
        <f>IF(A3&lt;&gt;"",VLOOKUP(A3,'Opcodes E1'!$A$3:$D$70,4,0), "Dame un valor!!")</f>
        <v>0000001</v>
      </c>
      <c r="F3" s="67" t="str">
        <f>VLOOKUP(B3,'Señales E2'!$B$3:$V$98,7,0)&amp;VLOOKUP(B3,'Señales E2'!$B$3:$V$98,8,0)</f>
        <v>00</v>
      </c>
      <c r="G3" s="68" t="str">
        <f>VLOOKUP(B3,'Señales E2'!$B$3:$V$98,9,0)&amp;VLOOKUP(B3,'Señales E2'!$B$3:$V$98,10,0)</f>
        <v>00</v>
      </c>
      <c r="H3" s="8" t="str">
        <f>VLOOKUP(B3,'Señales E2'!$B$3:$V$98,11,0)&amp;VLOOKUP(B3,'Señales E2'!$B$3:$V$98,12,0)&amp;VLOOKUP(B3,'Señales E2'!$B$3:$V$98,13,0)</f>
        <v>000</v>
      </c>
      <c r="I3" s="8" t="str">
        <f>VLOOKUP(B3,'Señales E2'!$B$3:$V$98,21,0)&amp;""</f>
        <v/>
      </c>
      <c r="J3" s="8" t="str">
        <f>VLOOKUP(B3,'Señales E2'!$B$3:$V$98,16,0)&amp;VLOOKUP(B3,'Señales E2'!$B$3:$V$98,17,0)</f>
        <v/>
      </c>
      <c r="K3" s="108" t="str">
        <f>VLOOKUP(B3,'Señales E2'!$B$3:$V$98,20,0)&amp;""</f>
        <v/>
      </c>
      <c r="L3" s="70" t="str">
        <f t="array" ref="L3">INDEX('Multiplexores E1'!$D$9:$D$12,BIN2DEC(F3)+1)</f>
        <v>A0</v>
      </c>
      <c r="M3" s="108" t="str">
        <f t="array" ref="M3">INDEX('Multiplexores E1'!$D$22:$D$25,BIN2DEC(G3)+1)</f>
        <v>B0</v>
      </c>
      <c r="N3" s="68" t="str">
        <f t="array" ref="N3">INDEX(ALU!$B$5:$B$12,BIN2DEC(H3)+1)</f>
        <v>A + B</v>
      </c>
      <c r="O3" s="68" t="str">
        <f t="array" ref="O3">INDEX('Multiplexores E2'!$D$9:$D$10,BIN2DEC(I3)+1)</f>
        <v>D0</v>
      </c>
      <c r="P3" s="8" t="str">
        <f t="array" ref="P3">INDEX('Multiplexores E2'!$D$20:$D$23,BIN2DEC(J3)+1)</f>
        <v>S0</v>
      </c>
      <c r="Q3" s="9" t="str">
        <f t="array" ref="Q3">INDEX('Multiplexores E2'!$D$32:$D$33,BIN2DEC(K3)+1)</f>
        <v>P0</v>
      </c>
    </row>
    <row r="4" spans="1:17" x14ac:dyDescent="0.2">
      <c r="A4" s="11">
        <v>2</v>
      </c>
      <c r="B4" s="11">
        <v>2</v>
      </c>
      <c r="C4" s="129"/>
      <c r="D4" s="12" t="s">
        <v>18</v>
      </c>
      <c r="E4" s="71">
        <f>IF(A4&lt;&gt;"",VLOOKUP(A4,'Opcodes E1'!$A$3:$D$70,4,0), "Dame un valor!!")</f>
        <v>0</v>
      </c>
      <c r="F4" s="72" t="str">
        <f>VLOOKUP(B4,'Señales E2'!$B$3:$V$98,7,0)&amp;VLOOKUP(B4,'Señales E2'!$B$3:$V$98,8,0)</f>
        <v>00</v>
      </c>
      <c r="G4" s="73" t="str">
        <f>VLOOKUP(B4,'Señales E2'!$B$3:$V$98,9,0)&amp;VLOOKUP(B4,'Señales E2'!$B$3:$V$98,10,0)</f>
        <v>00</v>
      </c>
      <c r="H4" s="15" t="str">
        <f>VLOOKUP(B4,'Señales E2'!$B$3:$V$98,11,0)&amp;VLOOKUP(B4,'Señales E2'!$B$3:$V$98,12,0)&amp;VLOOKUP(B4,'Señales E2'!$B$3:$V$98,13,0)</f>
        <v>000</v>
      </c>
      <c r="I4" s="15" t="str">
        <f>VLOOKUP(B4,'Señales E2'!$B$3:$V$98,21,0)&amp;""</f>
        <v/>
      </c>
      <c r="J4" s="15" t="str">
        <f>VLOOKUP(B4,'Señales E2'!$B$3:$V$98,16,0)&amp;VLOOKUP(B4,'Señales E2'!$B$3:$V$98,17,0)</f>
        <v/>
      </c>
      <c r="K4" s="109" t="str">
        <f>VLOOKUP(B4,'Señales E2'!$B$3:$V$98,20,0)&amp;""</f>
        <v/>
      </c>
      <c r="L4" s="75" t="str">
        <f t="array" ref="L4">INDEX('Multiplexores E1'!$D$9:$D$12,BIN2DEC(F4)+1)</f>
        <v>A0</v>
      </c>
      <c r="M4" s="109" t="str">
        <f t="array" ref="M4">INDEX('Multiplexores E1'!$D$22:$D$25,BIN2DEC(G4)+1)</f>
        <v>B0</v>
      </c>
      <c r="N4" s="73" t="str">
        <f t="array" ref="N4">INDEX(ALU!$B$5:$B$12,BIN2DEC(H4)+1)</f>
        <v>A + B</v>
      </c>
      <c r="O4" s="73" t="str">
        <f t="array" ref="O4">INDEX('Multiplexores E2'!$D$9:$D$10,BIN2DEC(I4)+1)</f>
        <v>D0</v>
      </c>
      <c r="P4" s="15" t="str">
        <f t="array" ref="P4">INDEX('Multiplexores E2'!$D$20:$D$23,BIN2DEC(J4)+1)</f>
        <v>S0</v>
      </c>
      <c r="Q4" s="16" t="str">
        <f t="array" ref="Q4">INDEX('Multiplexores E2'!$D$32:$D$33,BIN2DEC(K4)+1)</f>
        <v>P0</v>
      </c>
    </row>
    <row r="5" spans="1:17" x14ac:dyDescent="0.2">
      <c r="A5" s="11">
        <v>3</v>
      </c>
      <c r="B5" s="11">
        <v>3</v>
      </c>
      <c r="C5" s="129"/>
      <c r="D5" s="12" t="s">
        <v>19</v>
      </c>
      <c r="E5" s="71">
        <f>IF(A5&lt;&gt;"",VLOOKUP(A5,'Opcodes E1'!$A$3:$D$70,4,0), "Dame un valor!!")</f>
        <v>0</v>
      </c>
      <c r="F5" s="72" t="str">
        <f>VLOOKUP(B5,'Señales E2'!$B$3:$V$98,7,0)&amp;VLOOKUP(B5,'Señales E2'!$B$3:$V$98,8,0)</f>
        <v>00</v>
      </c>
      <c r="G5" s="73" t="str">
        <f>VLOOKUP(B5,'Señales E2'!$B$3:$V$98,9,0)&amp;VLOOKUP(B5,'Señales E2'!$B$3:$V$98,10,0)</f>
        <v>00</v>
      </c>
      <c r="H5" s="15" t="str">
        <f>VLOOKUP(B5,'Señales E2'!$B$3:$V$98,11,0)&amp;VLOOKUP(B5,'Señales E2'!$B$3:$V$98,12,0)&amp;VLOOKUP(B5,'Señales E2'!$B$3:$V$98,13,0)</f>
        <v>000</v>
      </c>
      <c r="I5" s="15" t="str">
        <f>VLOOKUP(B5,'Señales E2'!$B$3:$V$98,21,0)&amp;""</f>
        <v/>
      </c>
      <c r="J5" s="15" t="str">
        <f>VLOOKUP(B5,'Señales E2'!$B$3:$V$98,16,0)&amp;VLOOKUP(B5,'Señales E2'!$B$3:$V$98,17,0)</f>
        <v/>
      </c>
      <c r="K5" s="109" t="str">
        <f>VLOOKUP(B5,'Señales E2'!$B$3:$V$98,20,0)&amp;""</f>
        <v/>
      </c>
      <c r="L5" s="75" t="str">
        <f t="array" ref="L5">INDEX('Multiplexores E1'!$D$9:$D$12,BIN2DEC(F5)+1)</f>
        <v>A0</v>
      </c>
      <c r="M5" s="109" t="str">
        <f t="array" ref="M5">INDEX('Multiplexores E1'!$D$22:$D$25,BIN2DEC(G5)+1)</f>
        <v>B0</v>
      </c>
      <c r="N5" s="73" t="str">
        <f t="array" ref="N5">INDEX(ALU!$B$5:$B$12,BIN2DEC(H5)+1)</f>
        <v>A + B</v>
      </c>
      <c r="O5" s="73" t="str">
        <f t="array" ref="O5">INDEX('Multiplexores E2'!$D$9:$D$10,BIN2DEC(I5)+1)</f>
        <v>D0</v>
      </c>
      <c r="P5" s="15" t="str">
        <f t="array" ref="P5">INDEX('Multiplexores E2'!$D$20:$D$23,BIN2DEC(J5)+1)</f>
        <v>S0</v>
      </c>
      <c r="Q5" s="16" t="str">
        <f t="array" ref="Q5">INDEX('Multiplexores E2'!$D$32:$D$33,BIN2DEC(K5)+1)</f>
        <v>P0</v>
      </c>
    </row>
    <row r="6" spans="1:17" x14ac:dyDescent="0.2">
      <c r="A6" s="11">
        <v>4</v>
      </c>
      <c r="B6" s="11">
        <v>4</v>
      </c>
      <c r="C6" s="129"/>
      <c r="D6" s="12" t="s">
        <v>20</v>
      </c>
      <c r="E6" s="66">
        <f>IF(A6&lt;&gt;"",VLOOKUP(A6,'Opcodes E1'!$A$3:$D$70,4,0), "Dame un valor!!")</f>
        <v>0</v>
      </c>
      <c r="F6" s="72" t="str">
        <f>VLOOKUP(B6,'Señales E2'!$B$3:$V$98,7,0)&amp;VLOOKUP(B6,'Señales E2'!$B$3:$V$98,8,0)</f>
        <v>00</v>
      </c>
      <c r="G6" s="73" t="str">
        <f>VLOOKUP(B6,'Señales E2'!$B$3:$V$98,9,0)&amp;VLOOKUP(B6,'Señales E2'!$B$3:$V$98,10,0)</f>
        <v>00</v>
      </c>
      <c r="H6" s="15" t="str">
        <f>VLOOKUP(B6,'Señales E2'!$B$3:$V$98,11,0)&amp;VLOOKUP(B6,'Señales E2'!$B$3:$V$98,12,0)&amp;VLOOKUP(B6,'Señales E2'!$B$3:$V$98,13,0)</f>
        <v>000</v>
      </c>
      <c r="I6" s="15" t="str">
        <f>VLOOKUP(B6,'Señales E2'!$B$3:$V$98,21,0)&amp;""</f>
        <v/>
      </c>
      <c r="J6" s="15" t="str">
        <f>VLOOKUP(B6,'Señales E2'!$B$3:$V$98,16,0)&amp;VLOOKUP(B6,'Señales E2'!$B$3:$V$98,17,0)</f>
        <v/>
      </c>
      <c r="K6" s="109" t="str">
        <f>VLOOKUP(B6,'Señales E2'!$B$3:$V$98,20,0)&amp;""</f>
        <v/>
      </c>
      <c r="L6" s="75" t="str">
        <f t="array" ref="L6">INDEX('Multiplexores E1'!$D$9:$D$12,BIN2DEC(F6)+1)</f>
        <v>A0</v>
      </c>
      <c r="M6" s="109" t="str">
        <f t="array" ref="M6">INDEX('Multiplexores E1'!$D$22:$D$25,BIN2DEC(G6)+1)</f>
        <v>B0</v>
      </c>
      <c r="N6" s="73" t="str">
        <f t="array" ref="N6">INDEX(ALU!$B$5:$B$12,BIN2DEC(H6)+1)</f>
        <v>A + B</v>
      </c>
      <c r="O6" s="73" t="str">
        <f t="array" ref="O6">INDEX('Multiplexores E2'!$D$9:$D$10,BIN2DEC(I6)+1)</f>
        <v>D0</v>
      </c>
      <c r="P6" s="15" t="str">
        <f t="array" ref="P6">INDEX('Multiplexores E2'!$D$20:$D$23,BIN2DEC(J6)+1)</f>
        <v>S0</v>
      </c>
      <c r="Q6" s="16" t="str">
        <f t="array" ref="Q6">INDEX('Multiplexores E2'!$D$32:$D$33,BIN2DEC(K6)+1)</f>
        <v>P0</v>
      </c>
    </row>
    <row r="7" spans="1:17" x14ac:dyDescent="0.2">
      <c r="A7" s="11">
        <v>5</v>
      </c>
      <c r="B7" s="11">
        <v>5</v>
      </c>
      <c r="C7" s="129"/>
      <c r="D7" s="12" t="s">
        <v>21</v>
      </c>
      <c r="E7" s="66">
        <f>IF(A7&lt;&gt;"",VLOOKUP(A7,'Opcodes E1'!$A$3:$D$70,4,0), "Dame un valor!!")</f>
        <v>0</v>
      </c>
      <c r="F7" s="72" t="str">
        <f>VLOOKUP(B7,'Señales E2'!$B$3:$V$98,7,0)&amp;VLOOKUP(B7,'Señales E2'!$B$3:$V$98,8,0)</f>
        <v>00</v>
      </c>
      <c r="G7" s="73" t="str">
        <f>VLOOKUP(B7,'Señales E2'!$B$3:$V$98,9,0)&amp;VLOOKUP(B7,'Señales E2'!$B$3:$V$98,10,0)</f>
        <v>00</v>
      </c>
      <c r="H7" s="15" t="str">
        <f>VLOOKUP(B7,'Señales E2'!$B$3:$V$98,11,0)&amp;VLOOKUP(B7,'Señales E2'!$B$3:$V$98,12,0)&amp;VLOOKUP(B7,'Señales E2'!$B$3:$V$98,13,0)</f>
        <v>000</v>
      </c>
      <c r="I7" s="15" t="str">
        <f>VLOOKUP(B7,'Señales E2'!$B$3:$V$98,21,0)&amp;""</f>
        <v/>
      </c>
      <c r="J7" s="15" t="str">
        <f>VLOOKUP(B7,'Señales E2'!$B$3:$V$98,16,0)&amp;VLOOKUP(B7,'Señales E2'!$B$3:$V$98,17,0)</f>
        <v/>
      </c>
      <c r="K7" s="109" t="str">
        <f>VLOOKUP(B7,'Señales E2'!$B$3:$V$98,20,0)&amp;""</f>
        <v/>
      </c>
      <c r="L7" s="75" t="str">
        <f t="array" ref="L7">INDEX('Multiplexores E1'!$D$9:$D$12,BIN2DEC(F7)+1)</f>
        <v>A0</v>
      </c>
      <c r="M7" s="109" t="str">
        <f t="array" ref="M7">INDEX('Multiplexores E1'!$D$22:$D$25,BIN2DEC(G7)+1)</f>
        <v>B0</v>
      </c>
      <c r="N7" s="73" t="str">
        <f t="array" ref="N7">INDEX(ALU!$B$5:$B$12,BIN2DEC(H7)+1)</f>
        <v>A + B</v>
      </c>
      <c r="O7" s="73" t="str">
        <f t="array" ref="O7">INDEX('Multiplexores E2'!$D$9:$D$10,BIN2DEC(I7)+1)</f>
        <v>D0</v>
      </c>
      <c r="P7" s="15" t="str">
        <f t="array" ref="P7">INDEX('Multiplexores E2'!$D$20:$D$23,BIN2DEC(J7)+1)</f>
        <v>S0</v>
      </c>
      <c r="Q7" s="16" t="str">
        <f t="array" ref="Q7">INDEX('Multiplexores E2'!$D$32:$D$33,BIN2DEC(K7)+1)</f>
        <v>P0</v>
      </c>
    </row>
    <row r="8" spans="1:17" x14ac:dyDescent="0.2">
      <c r="A8" s="11">
        <v>6</v>
      </c>
      <c r="B8" s="11">
        <v>6</v>
      </c>
      <c r="C8" s="129"/>
      <c r="D8" s="12" t="s">
        <v>22</v>
      </c>
      <c r="E8" s="66">
        <f>IF(A8&lt;&gt;"",VLOOKUP(A8,'Opcodes E1'!$A$3:$D$70,4,0), "Dame un valor!!")</f>
        <v>0</v>
      </c>
      <c r="F8" s="72" t="str">
        <f>VLOOKUP(B8,'Señales E2'!$B$3:$V$98,7,0)&amp;VLOOKUP(B8,'Señales E2'!$B$3:$V$98,8,0)</f>
        <v>00</v>
      </c>
      <c r="G8" s="73" t="str">
        <f>VLOOKUP(B8,'Señales E2'!$B$3:$V$98,9,0)&amp;VLOOKUP(B8,'Señales E2'!$B$3:$V$98,10,0)</f>
        <v>00</v>
      </c>
      <c r="H8" s="15" t="str">
        <f>VLOOKUP(B8,'Señales E2'!$B$3:$V$98,11,0)&amp;VLOOKUP(B8,'Señales E2'!$B$3:$V$98,12,0)&amp;VLOOKUP(B8,'Señales E2'!$B$3:$V$98,13,0)</f>
        <v>000</v>
      </c>
      <c r="I8" s="15" t="str">
        <f>VLOOKUP(B8,'Señales E2'!$B$3:$V$98,21,0)&amp;""</f>
        <v/>
      </c>
      <c r="J8" s="15" t="str">
        <f>VLOOKUP(B8,'Señales E2'!$B$3:$V$98,16,0)&amp;VLOOKUP(B8,'Señales E2'!$B$3:$V$98,17,0)</f>
        <v/>
      </c>
      <c r="K8" s="109" t="str">
        <f>VLOOKUP(B8,'Señales E2'!$B$3:$V$98,20,0)&amp;""</f>
        <v/>
      </c>
      <c r="L8" s="75" t="str">
        <f t="array" ref="L8">INDEX('Multiplexores E1'!$D$9:$D$12,BIN2DEC(F8)+1)</f>
        <v>A0</v>
      </c>
      <c r="M8" s="109" t="str">
        <f t="array" ref="M8">INDEX('Multiplexores E1'!$D$22:$D$25,BIN2DEC(G8)+1)</f>
        <v>B0</v>
      </c>
      <c r="N8" s="73" t="str">
        <f t="array" ref="N8">INDEX(ALU!$B$5:$B$12,BIN2DEC(H8)+1)</f>
        <v>A + B</v>
      </c>
      <c r="O8" s="73" t="str">
        <f t="array" ref="O8">INDEX('Multiplexores E2'!$D$9:$D$10,BIN2DEC(I8)+1)</f>
        <v>D0</v>
      </c>
      <c r="P8" s="15" t="str">
        <f t="array" ref="P8">INDEX('Multiplexores E2'!$D$20:$D$23,BIN2DEC(J8)+1)</f>
        <v>S0</v>
      </c>
      <c r="Q8" s="16" t="str">
        <f t="array" ref="Q8">INDEX('Multiplexores E2'!$D$32:$D$33,BIN2DEC(K8)+1)</f>
        <v>P0</v>
      </c>
    </row>
    <row r="9" spans="1:17" x14ac:dyDescent="0.2">
      <c r="A9" s="11">
        <v>7</v>
      </c>
      <c r="B9" s="11">
        <v>7</v>
      </c>
      <c r="C9" s="129"/>
      <c r="D9" s="12" t="s">
        <v>23</v>
      </c>
      <c r="E9" s="66">
        <f>IF(A9&lt;&gt;"",VLOOKUP(A9,'Opcodes E1'!$A$3:$D$70,4,0), "Dame un valor!!")</f>
        <v>0</v>
      </c>
      <c r="F9" s="72" t="str">
        <f>VLOOKUP(B9,'Señales E2'!$B$3:$V$98,7,0)&amp;VLOOKUP(B9,'Señales E2'!$B$3:$V$98,8,0)</f>
        <v>00</v>
      </c>
      <c r="G9" s="73" t="str">
        <f>VLOOKUP(B9,'Señales E2'!$B$3:$V$98,9,0)&amp;VLOOKUP(B9,'Señales E2'!$B$3:$V$98,10,0)</f>
        <v>00</v>
      </c>
      <c r="H9" s="15" t="str">
        <f>VLOOKUP(B9,'Señales E2'!$B$3:$V$98,11,0)&amp;VLOOKUP(B9,'Señales E2'!$B$3:$V$98,12,0)&amp;VLOOKUP(B9,'Señales E2'!$B$3:$V$98,13,0)</f>
        <v>000</v>
      </c>
      <c r="I9" s="15" t="str">
        <f>VLOOKUP(B9,'Señales E2'!$B$3:$V$98,21,0)&amp;""</f>
        <v/>
      </c>
      <c r="J9" s="15" t="str">
        <f>VLOOKUP(B9,'Señales E2'!$B$3:$V$98,16,0)&amp;VLOOKUP(B9,'Señales E2'!$B$3:$V$98,17,0)</f>
        <v/>
      </c>
      <c r="K9" s="109" t="str">
        <f>VLOOKUP(B9,'Señales E2'!$B$3:$V$98,20,0)&amp;""</f>
        <v/>
      </c>
      <c r="L9" s="75" t="str">
        <f t="array" ref="L9">INDEX('Multiplexores E1'!$D$9:$D$12,BIN2DEC(F9)+1)</f>
        <v>A0</v>
      </c>
      <c r="M9" s="109" t="str">
        <f t="array" ref="M9">INDEX('Multiplexores E1'!$D$22:$D$25,BIN2DEC(G9)+1)</f>
        <v>B0</v>
      </c>
      <c r="N9" s="73" t="str">
        <f t="array" ref="N9">INDEX(ALU!$B$5:$B$12,BIN2DEC(H9)+1)</f>
        <v>A + B</v>
      </c>
      <c r="O9" s="73" t="str">
        <f t="array" ref="O9">INDEX('Multiplexores E2'!$D$9:$D$10,BIN2DEC(I9)+1)</f>
        <v>D0</v>
      </c>
      <c r="P9" s="15" t="str">
        <f t="array" ref="P9">INDEX('Multiplexores E2'!$D$20:$D$23,BIN2DEC(J9)+1)</f>
        <v>S0</v>
      </c>
      <c r="Q9" s="16" t="str">
        <f t="array" ref="Q9">INDEX('Multiplexores E2'!$D$32:$D$33,BIN2DEC(K9)+1)</f>
        <v>P0</v>
      </c>
    </row>
    <row r="10" spans="1:17" x14ac:dyDescent="0.2">
      <c r="A10" s="11">
        <v>8</v>
      </c>
      <c r="B10" s="11">
        <v>8</v>
      </c>
      <c r="C10" s="129"/>
      <c r="D10" s="12" t="s">
        <v>24</v>
      </c>
      <c r="E10" s="76">
        <f>IF(A10&lt;&gt;"",VLOOKUP(A10,'Opcodes E1'!$A$3:$D$70,4,0), "Dame un valor!!")</f>
        <v>0</v>
      </c>
      <c r="F10" s="72" t="str">
        <f>VLOOKUP(B10,'Señales E2'!$B$3:$V$98,7,0)&amp;VLOOKUP(B10,'Señales E2'!$B$3:$V$98,8,0)</f>
        <v>00</v>
      </c>
      <c r="G10" s="73" t="str">
        <f>VLOOKUP(B10,'Señales E2'!$B$3:$V$98,9,0)&amp;VLOOKUP(B10,'Señales E2'!$B$3:$V$98,10,0)</f>
        <v>00</v>
      </c>
      <c r="H10" s="15" t="str">
        <f>VLOOKUP(B10,'Señales E2'!$B$3:$V$98,11,0)&amp;VLOOKUP(B10,'Señales E2'!$B$3:$V$98,12,0)&amp;VLOOKUP(B10,'Señales E2'!$B$3:$V$98,13,0)</f>
        <v>000</v>
      </c>
      <c r="I10" s="15" t="str">
        <f>VLOOKUP(B10,'Señales E2'!$B$3:$V$98,21,0)&amp;""</f>
        <v/>
      </c>
      <c r="J10" s="15" t="str">
        <f>VLOOKUP(B10,'Señales E2'!$B$3:$V$98,16,0)&amp;VLOOKUP(B10,'Señales E2'!$B$3:$V$98,17,0)</f>
        <v/>
      </c>
      <c r="K10" s="109" t="str">
        <f>VLOOKUP(B10,'Señales E2'!$B$3:$V$98,20,0)&amp;""</f>
        <v/>
      </c>
      <c r="L10" s="75" t="str">
        <f t="array" ref="L10">INDEX('Multiplexores E1'!$D$9:$D$12,BIN2DEC(F10)+1)</f>
        <v>A0</v>
      </c>
      <c r="M10" s="109" t="str">
        <f t="array" ref="M10">INDEX('Multiplexores E1'!$D$22:$D$25,BIN2DEC(G10)+1)</f>
        <v>B0</v>
      </c>
      <c r="N10" s="73" t="str">
        <f t="array" ref="N10">INDEX(ALU!$B$5:$B$12,BIN2DEC(H10)+1)</f>
        <v>A + B</v>
      </c>
      <c r="O10" s="73" t="str">
        <f t="array" ref="O10">INDEX('Multiplexores E2'!$D$9:$D$10,BIN2DEC(I10)+1)</f>
        <v>D0</v>
      </c>
      <c r="P10" s="15" t="str">
        <f t="array" ref="P10">INDEX('Multiplexores E2'!$D$20:$D$23,BIN2DEC(J10)+1)</f>
        <v>S0</v>
      </c>
      <c r="Q10" s="16" t="str">
        <f t="array" ref="Q10">INDEX('Multiplexores E2'!$D$32:$D$33,BIN2DEC(K10)+1)</f>
        <v>P0</v>
      </c>
    </row>
    <row r="11" spans="1:17" x14ac:dyDescent="0.2">
      <c r="A11" s="11"/>
      <c r="B11" s="11">
        <v>9</v>
      </c>
      <c r="C11" s="129"/>
      <c r="D11" s="12" t="s">
        <v>79</v>
      </c>
      <c r="E11" s="123" t="str">
        <f>IF(A11&lt;&gt;"",VLOOKUP(A11,'Opcodes E1'!$A$3:$D$70,4,0), "Dame un valor!!")</f>
        <v>Dame un valor!!</v>
      </c>
      <c r="F11" s="72" t="str">
        <f>VLOOKUP(B11,'Señales E2'!$B$3:$V$98,7,0)&amp;VLOOKUP(B11,'Señales E2'!$B$3:$V$98,8,0)</f>
        <v/>
      </c>
      <c r="G11" s="73" t="str">
        <f>VLOOKUP(B11,'Señales E2'!$B$3:$V$98,9,0)&amp;VLOOKUP(B11,'Señales E2'!$B$3:$V$98,10,0)</f>
        <v/>
      </c>
      <c r="H11" s="15" t="str">
        <f>VLOOKUP(B11,'Señales E2'!$B$3:$V$98,11,0)&amp;VLOOKUP(B11,'Señales E2'!$B$3:$V$98,12,0)&amp;VLOOKUP(B11,'Señales E2'!$B$3:$V$98,13,0)</f>
        <v/>
      </c>
      <c r="I11" s="15" t="str">
        <f>VLOOKUP(B11,'Señales E2'!$B$3:$V$98,21,0)&amp;""</f>
        <v/>
      </c>
      <c r="J11" s="15" t="str">
        <f>VLOOKUP(B11,'Señales E2'!$B$3:$V$98,16,0)&amp;VLOOKUP(B11,'Señales E2'!$B$3:$V$98,17,0)</f>
        <v/>
      </c>
      <c r="K11" s="109" t="str">
        <f>VLOOKUP(B11,'Señales E2'!$B$3:$V$98,20,0)&amp;""</f>
        <v/>
      </c>
      <c r="L11" s="75" t="str">
        <f t="array" ref="L11">INDEX('Multiplexores E1'!$D$9:$D$12,BIN2DEC(F11)+1)</f>
        <v>A0</v>
      </c>
      <c r="M11" s="109" t="str">
        <f t="array" ref="M11">INDEX('Multiplexores E1'!$D$22:$D$25,BIN2DEC(G11)+1)</f>
        <v>B0</v>
      </c>
      <c r="N11" s="73" t="str">
        <f t="array" ref="N11">INDEX(ALU!$B$5:$B$12,BIN2DEC(H11)+1)</f>
        <v>A + B</v>
      </c>
      <c r="O11" s="73" t="str">
        <f t="array" ref="O11">INDEX('Multiplexores E2'!$D$9:$D$10,BIN2DEC(I11)+1)</f>
        <v>D0</v>
      </c>
      <c r="P11" s="15" t="str">
        <f t="array" ref="P11">INDEX('Multiplexores E2'!$D$20:$D$23,BIN2DEC(J11)+1)</f>
        <v>S0</v>
      </c>
      <c r="Q11" s="16" t="str">
        <f t="array" ref="Q11">INDEX('Multiplexores E2'!$D$32:$D$33,BIN2DEC(K11)+1)</f>
        <v>P0</v>
      </c>
    </row>
    <row r="12" spans="1:17" x14ac:dyDescent="0.2">
      <c r="A12" s="11"/>
      <c r="B12" s="11">
        <v>10</v>
      </c>
      <c r="C12" s="129"/>
      <c r="D12" s="12" t="s">
        <v>80</v>
      </c>
      <c r="E12" s="123" t="str">
        <f>IF(A12&lt;&gt;"",VLOOKUP(A12,'Opcodes E1'!$A$3:$D$70,4,0), "Dame un valor!!")</f>
        <v>Dame un valor!!</v>
      </c>
      <c r="F12" s="72" t="str">
        <f>VLOOKUP(B12,'Señales E2'!$B$3:$V$98,7,0)&amp;VLOOKUP(B12,'Señales E2'!$B$3:$V$98,8,0)</f>
        <v/>
      </c>
      <c r="G12" s="73" t="str">
        <f>VLOOKUP(B12,'Señales E2'!$B$3:$V$98,9,0)&amp;VLOOKUP(B12,'Señales E2'!$B$3:$V$98,10,0)</f>
        <v/>
      </c>
      <c r="H12" s="15" t="str">
        <f>VLOOKUP(B12,'Señales E2'!$B$3:$V$98,11,0)&amp;VLOOKUP(B12,'Señales E2'!$B$3:$V$98,12,0)&amp;VLOOKUP(B12,'Señales E2'!$B$3:$V$98,13,0)</f>
        <v/>
      </c>
      <c r="I12" s="15" t="str">
        <f>VLOOKUP(B12,'Señales E2'!$B$3:$V$98,21,0)&amp;""</f>
        <v/>
      </c>
      <c r="J12" s="15" t="str">
        <f>VLOOKUP(B12,'Señales E2'!$B$3:$V$98,16,0)&amp;VLOOKUP(B12,'Señales E2'!$B$3:$V$98,17,0)</f>
        <v/>
      </c>
      <c r="K12" s="109" t="str">
        <f>VLOOKUP(B12,'Señales E2'!$B$3:$V$98,20,0)&amp;""</f>
        <v/>
      </c>
      <c r="L12" s="75" t="str">
        <f t="array" ref="L12">INDEX('Multiplexores E1'!$D$9:$D$12,BIN2DEC(F12)+1)</f>
        <v>A0</v>
      </c>
      <c r="M12" s="109" t="str">
        <f t="array" ref="M12">INDEX('Multiplexores E1'!$D$22:$D$25,BIN2DEC(G12)+1)</f>
        <v>B0</v>
      </c>
      <c r="N12" s="73" t="str">
        <f t="array" ref="N12">INDEX(ALU!$B$5:$B$12,BIN2DEC(H12)+1)</f>
        <v>A + B</v>
      </c>
      <c r="O12" s="73" t="str">
        <f t="array" ref="O12">INDEX('Multiplexores E2'!$D$9:$D$10,BIN2DEC(I12)+1)</f>
        <v>D0</v>
      </c>
      <c r="P12" s="15" t="str">
        <f t="array" ref="P12">INDEX('Multiplexores E2'!$D$20:$D$23,BIN2DEC(J12)+1)</f>
        <v>S0</v>
      </c>
      <c r="Q12" s="16" t="str">
        <f t="array" ref="Q12">INDEX('Multiplexores E2'!$D$32:$D$33,BIN2DEC(K12)+1)</f>
        <v>P0</v>
      </c>
    </row>
    <row r="13" spans="1:17" x14ac:dyDescent="0.2">
      <c r="A13" s="11"/>
      <c r="B13" s="11">
        <v>11</v>
      </c>
      <c r="C13" s="129"/>
      <c r="D13" s="12" t="s">
        <v>81</v>
      </c>
      <c r="E13" s="123" t="str">
        <f>IF(A13&lt;&gt;"",VLOOKUP(A13,'Opcodes E1'!$A$3:$D$70,4,0), "Dame un valor!!")</f>
        <v>Dame un valor!!</v>
      </c>
      <c r="F13" s="72" t="str">
        <f>VLOOKUP(B13,'Señales E2'!$B$3:$V$98,7,0)&amp;VLOOKUP(B13,'Señales E2'!$B$3:$V$98,8,0)</f>
        <v/>
      </c>
      <c r="G13" s="73" t="str">
        <f>VLOOKUP(B13,'Señales E2'!$B$3:$V$98,9,0)&amp;VLOOKUP(B13,'Señales E2'!$B$3:$V$98,10,0)</f>
        <v/>
      </c>
      <c r="H13" s="15" t="str">
        <f>VLOOKUP(B13,'Señales E2'!$B$3:$V$98,11,0)&amp;VLOOKUP(B13,'Señales E2'!$B$3:$V$98,12,0)&amp;VLOOKUP(B13,'Señales E2'!$B$3:$V$98,13,0)</f>
        <v/>
      </c>
      <c r="I13" s="15" t="str">
        <f>VLOOKUP(B13,'Señales E2'!$B$3:$V$98,21,0)&amp;""</f>
        <v/>
      </c>
      <c r="J13" s="15" t="str">
        <f>VLOOKUP(B13,'Señales E2'!$B$3:$V$98,16,0)&amp;VLOOKUP(B13,'Señales E2'!$B$3:$V$98,17,0)</f>
        <v/>
      </c>
      <c r="K13" s="109" t="str">
        <f>VLOOKUP(B13,'Señales E2'!$B$3:$V$98,20,0)&amp;""</f>
        <v/>
      </c>
      <c r="L13" s="75" t="str">
        <f t="array" ref="L13">INDEX('Multiplexores E1'!$D$9:$D$12,BIN2DEC(F13)+1)</f>
        <v>A0</v>
      </c>
      <c r="M13" s="109" t="str">
        <f t="array" ref="M13">INDEX('Multiplexores E1'!$D$22:$D$25,BIN2DEC(G13)+1)</f>
        <v>B0</v>
      </c>
      <c r="N13" s="73" t="str">
        <f t="array" ref="N13">INDEX(ALU!$B$5:$B$12,BIN2DEC(H13)+1)</f>
        <v>A + B</v>
      </c>
      <c r="O13" s="73" t="str">
        <f t="array" ref="O13">INDEX('Multiplexores E2'!$D$9:$D$10,BIN2DEC(I13)+1)</f>
        <v>D0</v>
      </c>
      <c r="P13" s="15" t="str">
        <f t="array" ref="P13">INDEX('Multiplexores E2'!$D$20:$D$23,BIN2DEC(J13)+1)</f>
        <v>S0</v>
      </c>
      <c r="Q13" s="16" t="str">
        <f t="array" ref="Q13">INDEX('Multiplexores E2'!$D$32:$D$33,BIN2DEC(K13)+1)</f>
        <v>P0</v>
      </c>
    </row>
    <row r="14" spans="1:17" x14ac:dyDescent="0.2">
      <c r="A14" s="11"/>
      <c r="B14" s="11">
        <v>12</v>
      </c>
      <c r="C14" s="130"/>
      <c r="D14" s="12" t="s">
        <v>82</v>
      </c>
      <c r="E14" s="124" t="str">
        <f>IF(A14&lt;&gt;"",VLOOKUP(A14,'Opcodes E1'!$A$3:$D$70,4,0), "Dame un valor!!")</f>
        <v>Dame un valor!!</v>
      </c>
      <c r="F14" s="83" t="str">
        <f>VLOOKUP(B14,'Señales E2'!$B$3:$V$98,7,0)&amp;VLOOKUP(B14,'Señales E2'!$B$3:$V$98,8,0)</f>
        <v/>
      </c>
      <c r="G14" s="84" t="str">
        <f>VLOOKUP(B14,'Señales E2'!$B$3:$V$98,9,0)&amp;VLOOKUP(B14,'Señales E2'!$B$3:$V$98,10,0)</f>
        <v/>
      </c>
      <c r="H14" s="20" t="str">
        <f>VLOOKUP(B14,'Señales E2'!$B$3:$V$98,11,0)&amp;VLOOKUP(B14,'Señales E2'!$B$3:$V$98,12,0)&amp;VLOOKUP(B14,'Señales E2'!$B$3:$V$98,13,0)</f>
        <v/>
      </c>
      <c r="I14" s="20" t="str">
        <f>VLOOKUP(B14,'Señales E2'!$B$3:$V$98,21,0)&amp;""</f>
        <v/>
      </c>
      <c r="J14" s="20" t="str">
        <f>VLOOKUP(B14,'Señales E2'!$B$3:$V$98,16,0)&amp;VLOOKUP(B14,'Señales E2'!$B$3:$V$98,17,0)</f>
        <v/>
      </c>
      <c r="K14" s="113" t="str">
        <f>VLOOKUP(B14,'Señales E2'!$B$3:$V$98,20,0)&amp;""</f>
        <v/>
      </c>
      <c r="L14" s="86" t="str">
        <f t="array" ref="L14">INDEX('Multiplexores E1'!$D$9:$D$12,BIN2DEC(F14)+1)</f>
        <v>A0</v>
      </c>
      <c r="M14" s="113" t="str">
        <f t="array" ref="M14">INDEX('Multiplexores E1'!$D$22:$D$25,BIN2DEC(G14)+1)</f>
        <v>B0</v>
      </c>
      <c r="N14" s="84" t="str">
        <f t="array" ref="N14">INDEX(ALU!$B$5:$B$12,BIN2DEC(H14)+1)</f>
        <v>A + B</v>
      </c>
      <c r="O14" s="84" t="str">
        <f t="array" ref="O14">INDEX('Multiplexores E2'!$D$9:$D$10,BIN2DEC(I14)+1)</f>
        <v>D0</v>
      </c>
      <c r="P14" s="20" t="str">
        <f t="array" ref="P14">INDEX('Multiplexores E2'!$D$20:$D$23,BIN2DEC(J14)+1)</f>
        <v>S0</v>
      </c>
      <c r="Q14" s="21" t="str">
        <f t="array" ref="Q14">INDEX('Multiplexores E2'!$D$32:$D$33,BIN2DEC(K14)+1)</f>
        <v>P0</v>
      </c>
    </row>
    <row r="15" spans="1:17" x14ac:dyDescent="0.2">
      <c r="A15" s="11">
        <v>9</v>
      </c>
      <c r="B15" s="11">
        <v>13</v>
      </c>
      <c r="C15" s="128" t="s">
        <v>25</v>
      </c>
      <c r="D15" s="5" t="s">
        <v>16</v>
      </c>
      <c r="E15" s="81">
        <f>IF(A15&lt;&gt;"",VLOOKUP(A15,'Opcodes E1'!$A$3:$D$70,4,0), "Dame un valor!!")</f>
        <v>0</v>
      </c>
      <c r="F15" s="87" t="str">
        <f>VLOOKUP(B15,'Señales E2'!$B$3:$V$98,7,0)&amp;VLOOKUP(B15,'Señales E2'!$B$3:$V$98,8,0)</f>
        <v>00</v>
      </c>
      <c r="G15" s="88" t="str">
        <f>VLOOKUP(B15,'Señales E2'!$B$3:$V$98,9,0)&amp;VLOOKUP(B15,'Señales E2'!$B$3:$V$98,10,0)</f>
        <v>00</v>
      </c>
      <c r="H15" s="25" t="str">
        <f>VLOOKUP(B15,'Señales E2'!$B$3:$V$98,11,0)&amp;VLOOKUP(B15,'Señales E2'!$B$3:$V$98,12,0)&amp;VLOOKUP(B15,'Señales E2'!$B$3:$V$98,13,0)</f>
        <v>000</v>
      </c>
      <c r="I15" s="25" t="str">
        <f>VLOOKUP(B15,'Señales E2'!$B$3:$V$98,21,0)&amp;""</f>
        <v/>
      </c>
      <c r="J15" s="25" t="str">
        <f>VLOOKUP(B15,'Señales E2'!$B$3:$V$98,16,0)&amp;VLOOKUP(B15,'Señales E2'!$B$3:$V$98,17,0)</f>
        <v/>
      </c>
      <c r="K15" s="114" t="str">
        <f>VLOOKUP(B15,'Señales E2'!$B$3:$V$98,20,0)&amp;""</f>
        <v/>
      </c>
      <c r="L15" s="90" t="str">
        <f t="array" ref="L15">INDEX('Multiplexores E1'!$D$9:$D$12,BIN2DEC(F15)+1)</f>
        <v>A0</v>
      </c>
      <c r="M15" s="114" t="str">
        <f t="array" ref="M15">INDEX('Multiplexores E1'!$D$22:$D$25,BIN2DEC(G15)+1)</f>
        <v>B0</v>
      </c>
      <c r="N15" s="88" t="str">
        <f t="array" ref="N15">INDEX(ALU!$B$5:$B$12,BIN2DEC(H15)+1)</f>
        <v>A + B</v>
      </c>
      <c r="O15" s="88" t="str">
        <f t="array" ref="O15">INDEX('Multiplexores E2'!$D$9:$D$10,BIN2DEC(I15)+1)</f>
        <v>D0</v>
      </c>
      <c r="P15" s="25" t="str">
        <f t="array" ref="P15">INDEX('Multiplexores E2'!$D$20:$D$23,BIN2DEC(J15)+1)</f>
        <v>S0</v>
      </c>
      <c r="Q15" s="26" t="str">
        <f t="array" ref="Q15">INDEX('Multiplexores E2'!$D$32:$D$33,BIN2DEC(K15)+1)</f>
        <v>P0</v>
      </c>
    </row>
    <row r="16" spans="1:17" x14ac:dyDescent="0.2">
      <c r="A16" s="11">
        <v>10</v>
      </c>
      <c r="B16" s="11">
        <v>14</v>
      </c>
      <c r="C16" s="129"/>
      <c r="D16" s="12" t="s">
        <v>18</v>
      </c>
      <c r="E16" s="66">
        <f>IF(A16&lt;&gt;"",VLOOKUP(A16,'Opcodes E1'!$A$3:$D$70,4,0), "Dame un valor!!")</f>
        <v>0</v>
      </c>
      <c r="F16" s="72" t="str">
        <f>VLOOKUP(B16,'Señales E2'!$B$3:$V$98,7,0)&amp;VLOOKUP(B16,'Señales E2'!$B$3:$V$98,8,0)</f>
        <v>00</v>
      </c>
      <c r="G16" s="73" t="str">
        <f>VLOOKUP(B16,'Señales E2'!$B$3:$V$98,9,0)&amp;VLOOKUP(B16,'Señales E2'!$B$3:$V$98,10,0)</f>
        <v>00</v>
      </c>
      <c r="H16" s="15" t="str">
        <f>VLOOKUP(B16,'Señales E2'!$B$3:$V$98,11,0)&amp;VLOOKUP(B16,'Señales E2'!$B$3:$V$98,12,0)&amp;VLOOKUP(B16,'Señales E2'!$B$3:$V$98,13,0)</f>
        <v>000</v>
      </c>
      <c r="I16" s="15" t="str">
        <f>VLOOKUP(B16,'Señales E2'!$B$3:$V$98,21,0)&amp;""</f>
        <v/>
      </c>
      <c r="J16" s="15" t="str">
        <f>VLOOKUP(B16,'Señales E2'!$B$3:$V$98,16,0)&amp;VLOOKUP(B16,'Señales E2'!$B$3:$V$98,17,0)</f>
        <v/>
      </c>
      <c r="K16" s="109" t="str">
        <f>VLOOKUP(B16,'Señales E2'!$B$3:$V$98,20,0)&amp;""</f>
        <v/>
      </c>
      <c r="L16" s="75" t="str">
        <f t="array" ref="L16">INDEX('Multiplexores E1'!$D$9:$D$12,BIN2DEC(F16)+1)</f>
        <v>A0</v>
      </c>
      <c r="M16" s="109" t="str">
        <f t="array" ref="M16">INDEX('Multiplexores E1'!$D$22:$D$25,BIN2DEC(G16)+1)</f>
        <v>B0</v>
      </c>
      <c r="N16" s="73" t="str">
        <f t="array" ref="N16">INDEX(ALU!$B$5:$B$12,BIN2DEC(H16)+1)</f>
        <v>A + B</v>
      </c>
      <c r="O16" s="73" t="str">
        <f t="array" ref="O16">INDEX('Multiplexores E2'!$D$9:$D$10,BIN2DEC(I16)+1)</f>
        <v>D0</v>
      </c>
      <c r="P16" s="15" t="str">
        <f t="array" ref="P16">INDEX('Multiplexores E2'!$D$20:$D$23,BIN2DEC(J16)+1)</f>
        <v>S0</v>
      </c>
      <c r="Q16" s="16" t="str">
        <f t="array" ref="Q16">INDEX('Multiplexores E2'!$D$32:$D$33,BIN2DEC(K16)+1)</f>
        <v>P0</v>
      </c>
    </row>
    <row r="17" spans="1:17" x14ac:dyDescent="0.2">
      <c r="A17" s="11">
        <v>11</v>
      </c>
      <c r="B17" s="11">
        <v>15</v>
      </c>
      <c r="C17" s="129"/>
      <c r="D17" s="12" t="s">
        <v>19</v>
      </c>
      <c r="E17" s="66">
        <f>IF(A17&lt;&gt;"",VLOOKUP(A17,'Opcodes E1'!$A$3:$D$70,4,0), "Dame un valor!!")</f>
        <v>0</v>
      </c>
      <c r="F17" s="72" t="str">
        <f>VLOOKUP(B17,'Señales E2'!$B$3:$V$98,7,0)&amp;VLOOKUP(B17,'Señales E2'!$B$3:$V$98,8,0)</f>
        <v>00</v>
      </c>
      <c r="G17" s="73" t="str">
        <f>VLOOKUP(B17,'Señales E2'!$B$3:$V$98,9,0)&amp;VLOOKUP(B17,'Señales E2'!$B$3:$V$98,10,0)</f>
        <v>00</v>
      </c>
      <c r="H17" s="15" t="str">
        <f>VLOOKUP(B17,'Señales E2'!$B$3:$V$98,11,0)&amp;VLOOKUP(B17,'Señales E2'!$B$3:$V$98,12,0)&amp;VLOOKUP(B17,'Señales E2'!$B$3:$V$98,13,0)</f>
        <v>000</v>
      </c>
      <c r="I17" s="15" t="str">
        <f>VLOOKUP(B17,'Señales E2'!$B$3:$V$98,21,0)&amp;""</f>
        <v/>
      </c>
      <c r="J17" s="15" t="str">
        <f>VLOOKUP(B17,'Señales E2'!$B$3:$V$98,16,0)&amp;VLOOKUP(B17,'Señales E2'!$B$3:$V$98,17,0)</f>
        <v/>
      </c>
      <c r="K17" s="109" t="str">
        <f>VLOOKUP(B17,'Señales E2'!$B$3:$V$98,20,0)&amp;""</f>
        <v/>
      </c>
      <c r="L17" s="75" t="str">
        <f t="array" ref="L17">INDEX('Multiplexores E1'!$D$9:$D$12,BIN2DEC(F17)+1)</f>
        <v>A0</v>
      </c>
      <c r="M17" s="109" t="str">
        <f t="array" ref="M17">INDEX('Multiplexores E1'!$D$22:$D$25,BIN2DEC(G17)+1)</f>
        <v>B0</v>
      </c>
      <c r="N17" s="73" t="str">
        <f t="array" ref="N17">INDEX(ALU!$B$5:$B$12,BIN2DEC(H17)+1)</f>
        <v>A + B</v>
      </c>
      <c r="O17" s="73" t="str">
        <f t="array" ref="O17">INDEX('Multiplexores E2'!$D$9:$D$10,BIN2DEC(I17)+1)</f>
        <v>D0</v>
      </c>
      <c r="P17" s="15" t="str">
        <f t="array" ref="P17">INDEX('Multiplexores E2'!$D$20:$D$23,BIN2DEC(J17)+1)</f>
        <v>S0</v>
      </c>
      <c r="Q17" s="16" t="str">
        <f t="array" ref="Q17">INDEX('Multiplexores E2'!$D$32:$D$33,BIN2DEC(K17)+1)</f>
        <v>P0</v>
      </c>
    </row>
    <row r="18" spans="1:17" x14ac:dyDescent="0.2">
      <c r="A18" s="11">
        <v>12</v>
      </c>
      <c r="B18" s="11">
        <v>16</v>
      </c>
      <c r="C18" s="129"/>
      <c r="D18" s="12" t="s">
        <v>20</v>
      </c>
      <c r="E18" s="66">
        <f>IF(A18&lt;&gt;"",VLOOKUP(A18,'Opcodes E1'!$A$3:$D$70,4,0), "Dame un valor!!")</f>
        <v>0</v>
      </c>
      <c r="F18" s="72" t="str">
        <f>VLOOKUP(B18,'Señales E2'!$B$3:$V$98,7,0)&amp;VLOOKUP(B18,'Señales E2'!$B$3:$V$98,8,0)</f>
        <v>00</v>
      </c>
      <c r="G18" s="73" t="str">
        <f>VLOOKUP(B18,'Señales E2'!$B$3:$V$98,9,0)&amp;VLOOKUP(B18,'Señales E2'!$B$3:$V$98,10,0)</f>
        <v>00</v>
      </c>
      <c r="H18" s="15" t="str">
        <f>VLOOKUP(B18,'Señales E2'!$B$3:$V$98,11,0)&amp;VLOOKUP(B18,'Señales E2'!$B$3:$V$98,12,0)&amp;VLOOKUP(B18,'Señales E2'!$B$3:$V$98,13,0)</f>
        <v>000</v>
      </c>
      <c r="I18" s="15" t="str">
        <f>VLOOKUP(B18,'Señales E2'!$B$3:$V$98,21,0)&amp;""</f>
        <v/>
      </c>
      <c r="J18" s="15" t="str">
        <f>VLOOKUP(B18,'Señales E2'!$B$3:$V$98,16,0)&amp;VLOOKUP(B18,'Señales E2'!$B$3:$V$98,17,0)</f>
        <v/>
      </c>
      <c r="K18" s="109" t="str">
        <f>VLOOKUP(B18,'Señales E2'!$B$3:$V$98,20,0)&amp;""</f>
        <v/>
      </c>
      <c r="L18" s="75" t="str">
        <f t="array" ref="L18">INDEX('Multiplexores E1'!$D$9:$D$12,BIN2DEC(F18)+1)</f>
        <v>A0</v>
      </c>
      <c r="M18" s="109" t="str">
        <f t="array" ref="M18">INDEX('Multiplexores E1'!$D$22:$D$25,BIN2DEC(G18)+1)</f>
        <v>B0</v>
      </c>
      <c r="N18" s="73" t="str">
        <f t="array" ref="N18">INDEX(ALU!$B$5:$B$12,BIN2DEC(H18)+1)</f>
        <v>A + B</v>
      </c>
      <c r="O18" s="73" t="str">
        <f t="array" ref="O18">INDEX('Multiplexores E2'!$D$9:$D$10,BIN2DEC(I18)+1)</f>
        <v>D0</v>
      </c>
      <c r="P18" s="15" t="str">
        <f t="array" ref="P18">INDEX('Multiplexores E2'!$D$20:$D$23,BIN2DEC(J18)+1)</f>
        <v>S0</v>
      </c>
      <c r="Q18" s="16" t="str">
        <f t="array" ref="Q18">INDEX('Multiplexores E2'!$D$32:$D$33,BIN2DEC(K18)+1)</f>
        <v>P0</v>
      </c>
    </row>
    <row r="19" spans="1:17" x14ac:dyDescent="0.2">
      <c r="A19" s="11">
        <v>13</v>
      </c>
      <c r="B19" s="11">
        <v>17</v>
      </c>
      <c r="C19" s="129"/>
      <c r="D19" s="12" t="s">
        <v>21</v>
      </c>
      <c r="E19" s="66">
        <f>IF(A19&lt;&gt;"",VLOOKUP(A19,'Opcodes E1'!$A$3:$D$70,4,0), "Dame un valor!!")</f>
        <v>0</v>
      </c>
      <c r="F19" s="72" t="str">
        <f>VLOOKUP(B19,'Señales E2'!$B$3:$V$98,7,0)&amp;VLOOKUP(B19,'Señales E2'!$B$3:$V$98,8,0)</f>
        <v>00</v>
      </c>
      <c r="G19" s="73" t="str">
        <f>VLOOKUP(B19,'Señales E2'!$B$3:$V$98,9,0)&amp;VLOOKUP(B19,'Señales E2'!$B$3:$V$98,10,0)</f>
        <v>00</v>
      </c>
      <c r="H19" s="15" t="str">
        <f>VLOOKUP(B19,'Señales E2'!$B$3:$V$98,11,0)&amp;VLOOKUP(B19,'Señales E2'!$B$3:$V$98,12,0)&amp;VLOOKUP(B19,'Señales E2'!$B$3:$V$98,13,0)</f>
        <v>000</v>
      </c>
      <c r="I19" s="15" t="str">
        <f>VLOOKUP(B19,'Señales E2'!$B$3:$V$98,21,0)&amp;""</f>
        <v/>
      </c>
      <c r="J19" s="15" t="str">
        <f>VLOOKUP(B19,'Señales E2'!$B$3:$V$98,16,0)&amp;VLOOKUP(B19,'Señales E2'!$B$3:$V$98,17,0)</f>
        <v/>
      </c>
      <c r="K19" s="109" t="str">
        <f>VLOOKUP(B19,'Señales E2'!$B$3:$V$98,20,0)&amp;""</f>
        <v/>
      </c>
      <c r="L19" s="75" t="str">
        <f t="array" ref="L19">INDEX('Multiplexores E1'!$D$9:$D$12,BIN2DEC(F19)+1)</f>
        <v>A0</v>
      </c>
      <c r="M19" s="109" t="str">
        <f t="array" ref="M19">INDEX('Multiplexores E1'!$D$22:$D$25,BIN2DEC(G19)+1)</f>
        <v>B0</v>
      </c>
      <c r="N19" s="73" t="str">
        <f t="array" ref="N19">INDEX(ALU!$B$5:$B$12,BIN2DEC(H19)+1)</f>
        <v>A + B</v>
      </c>
      <c r="O19" s="73" t="str">
        <f t="array" ref="O19">INDEX('Multiplexores E2'!$D$9:$D$10,BIN2DEC(I19)+1)</f>
        <v>D0</v>
      </c>
      <c r="P19" s="15" t="str">
        <f t="array" ref="P19">INDEX('Multiplexores E2'!$D$20:$D$23,BIN2DEC(J19)+1)</f>
        <v>S0</v>
      </c>
      <c r="Q19" s="16" t="str">
        <f t="array" ref="Q19">INDEX('Multiplexores E2'!$D$32:$D$33,BIN2DEC(K19)+1)</f>
        <v>P0</v>
      </c>
    </row>
    <row r="20" spans="1:17" x14ac:dyDescent="0.2">
      <c r="A20" s="11">
        <v>14</v>
      </c>
      <c r="B20" s="11">
        <v>18</v>
      </c>
      <c r="C20" s="129"/>
      <c r="D20" s="12" t="s">
        <v>22</v>
      </c>
      <c r="E20" s="66">
        <f>IF(A20&lt;&gt;"",VLOOKUP(A20,'Opcodes E1'!$A$3:$D$70,4,0), "Dame un valor!!")</f>
        <v>0</v>
      </c>
      <c r="F20" s="72" t="str">
        <f>VLOOKUP(B20,'Señales E2'!$B$3:$V$98,7,0)&amp;VLOOKUP(B20,'Señales E2'!$B$3:$V$98,8,0)</f>
        <v>00</v>
      </c>
      <c r="G20" s="73" t="str">
        <f>VLOOKUP(B20,'Señales E2'!$B$3:$V$98,9,0)&amp;VLOOKUP(B20,'Señales E2'!$B$3:$V$98,10,0)</f>
        <v>00</v>
      </c>
      <c r="H20" s="15" t="str">
        <f>VLOOKUP(B20,'Señales E2'!$B$3:$V$98,11,0)&amp;VLOOKUP(B20,'Señales E2'!$B$3:$V$98,12,0)&amp;VLOOKUP(B20,'Señales E2'!$B$3:$V$98,13,0)</f>
        <v>000</v>
      </c>
      <c r="I20" s="15" t="str">
        <f>VLOOKUP(B20,'Señales E2'!$B$3:$V$98,21,0)&amp;""</f>
        <v/>
      </c>
      <c r="J20" s="15" t="str">
        <f>VLOOKUP(B20,'Señales E2'!$B$3:$V$98,16,0)&amp;VLOOKUP(B20,'Señales E2'!$B$3:$V$98,17,0)</f>
        <v/>
      </c>
      <c r="K20" s="109" t="str">
        <f>VLOOKUP(B20,'Señales E2'!$B$3:$V$98,20,0)&amp;""</f>
        <v/>
      </c>
      <c r="L20" s="75" t="str">
        <f t="array" ref="L20">INDEX('Multiplexores E1'!$D$9:$D$12,BIN2DEC(F20)+1)</f>
        <v>A0</v>
      </c>
      <c r="M20" s="109" t="str">
        <f t="array" ref="M20">INDEX('Multiplexores E1'!$D$22:$D$25,BIN2DEC(G20)+1)</f>
        <v>B0</v>
      </c>
      <c r="N20" s="73" t="str">
        <f t="array" ref="N20">INDEX(ALU!$B$5:$B$12,BIN2DEC(H20)+1)</f>
        <v>A + B</v>
      </c>
      <c r="O20" s="73" t="str">
        <f t="array" ref="O20">INDEX('Multiplexores E2'!$D$9:$D$10,BIN2DEC(I20)+1)</f>
        <v>D0</v>
      </c>
      <c r="P20" s="15" t="str">
        <f t="array" ref="P20">INDEX('Multiplexores E2'!$D$20:$D$23,BIN2DEC(J20)+1)</f>
        <v>S0</v>
      </c>
      <c r="Q20" s="16" t="str">
        <f t="array" ref="Q20">INDEX('Multiplexores E2'!$D$32:$D$33,BIN2DEC(K20)+1)</f>
        <v>P0</v>
      </c>
    </row>
    <row r="21" spans="1:17" x14ac:dyDescent="0.2">
      <c r="A21" s="11">
        <v>15</v>
      </c>
      <c r="B21" s="11">
        <v>19</v>
      </c>
      <c r="C21" s="129"/>
      <c r="D21" s="12" t="s">
        <v>26</v>
      </c>
      <c r="E21" s="66">
        <f>IF(A21&lt;&gt;"",VLOOKUP(A21,'Opcodes E1'!$A$3:$D$70,4,0), "Dame un valor!!")</f>
        <v>0</v>
      </c>
      <c r="F21" s="72" t="str">
        <f>VLOOKUP(B21,'Señales E2'!$B$3:$V$98,7,0)&amp;VLOOKUP(B21,'Señales E2'!$B$3:$V$98,8,0)</f>
        <v>00</v>
      </c>
      <c r="G21" s="73" t="str">
        <f>VLOOKUP(B21,'Señales E2'!$B$3:$V$98,9,0)&amp;VLOOKUP(B21,'Señales E2'!$B$3:$V$98,10,0)</f>
        <v>00</v>
      </c>
      <c r="H21" s="15" t="str">
        <f>VLOOKUP(B21,'Señales E2'!$B$3:$V$98,11,0)&amp;VLOOKUP(B21,'Señales E2'!$B$3:$V$98,12,0)&amp;VLOOKUP(B21,'Señales E2'!$B$3:$V$98,13,0)</f>
        <v>000</v>
      </c>
      <c r="I21" s="15" t="str">
        <f>VLOOKUP(B21,'Señales E2'!$B$3:$V$98,21,0)&amp;""</f>
        <v/>
      </c>
      <c r="J21" s="15" t="str">
        <f>VLOOKUP(B21,'Señales E2'!$B$3:$V$98,16,0)&amp;VLOOKUP(B21,'Señales E2'!$B$3:$V$98,17,0)</f>
        <v/>
      </c>
      <c r="K21" s="109" t="str">
        <f>VLOOKUP(B21,'Señales E2'!$B$3:$V$98,20,0)&amp;""</f>
        <v/>
      </c>
      <c r="L21" s="75" t="str">
        <f t="array" ref="L21">INDEX('Multiplexores E1'!$D$9:$D$12,BIN2DEC(F21)+1)</f>
        <v>A0</v>
      </c>
      <c r="M21" s="109" t="str">
        <f t="array" ref="M21">INDEX('Multiplexores E1'!$D$22:$D$25,BIN2DEC(G21)+1)</f>
        <v>B0</v>
      </c>
      <c r="N21" s="73" t="str">
        <f t="array" ref="N21">INDEX(ALU!$B$5:$B$12,BIN2DEC(H21)+1)</f>
        <v>A + B</v>
      </c>
      <c r="O21" s="73" t="str">
        <f t="array" ref="O21">INDEX('Multiplexores E2'!$D$9:$D$10,BIN2DEC(I21)+1)</f>
        <v>D0</v>
      </c>
      <c r="P21" s="15" t="str">
        <f t="array" ref="P21">INDEX('Multiplexores E2'!$D$20:$D$23,BIN2DEC(J21)+1)</f>
        <v>S0</v>
      </c>
      <c r="Q21" s="16" t="str">
        <f t="array" ref="Q21">INDEX('Multiplexores E2'!$D$32:$D$33,BIN2DEC(K21)+1)</f>
        <v>P0</v>
      </c>
    </row>
    <row r="22" spans="1:17" x14ac:dyDescent="0.2">
      <c r="A22" s="11"/>
      <c r="B22" s="11">
        <v>20</v>
      </c>
      <c r="C22" s="129"/>
      <c r="D22" s="12" t="s">
        <v>79</v>
      </c>
      <c r="E22" s="123" t="str">
        <f>IF(A22&lt;&gt;"",VLOOKUP(A22,'Opcodes E1'!$A$3:$D$70,4,0), "Dame un valor!!")</f>
        <v>Dame un valor!!</v>
      </c>
      <c r="F22" s="72" t="str">
        <f>VLOOKUP(B22,'Señales E2'!$B$3:$V$98,7,0)&amp;VLOOKUP(B22,'Señales E2'!$B$3:$V$98,8,0)</f>
        <v/>
      </c>
      <c r="G22" s="73" t="str">
        <f>VLOOKUP(B22,'Señales E2'!$B$3:$V$98,9,0)&amp;VLOOKUP(B22,'Señales E2'!$B$3:$V$98,10,0)</f>
        <v/>
      </c>
      <c r="H22" s="15" t="str">
        <f>VLOOKUP(B22,'Señales E2'!$B$3:$V$98,11,0)&amp;VLOOKUP(B22,'Señales E2'!$B$3:$V$98,12,0)&amp;VLOOKUP(B22,'Señales E2'!$B$3:$V$98,13,0)</f>
        <v/>
      </c>
      <c r="I22" s="15" t="str">
        <f>VLOOKUP(B22,'Señales E2'!$B$3:$V$98,21,0)&amp;""</f>
        <v/>
      </c>
      <c r="J22" s="15" t="str">
        <f>VLOOKUP(B22,'Señales E2'!$B$3:$V$98,16,0)&amp;VLOOKUP(B22,'Señales E2'!$B$3:$V$98,17,0)</f>
        <v/>
      </c>
      <c r="K22" s="109" t="str">
        <f>VLOOKUP(B22,'Señales E2'!$B$3:$V$98,20,0)&amp;""</f>
        <v/>
      </c>
      <c r="L22" s="75" t="str">
        <f t="array" ref="L22">INDEX('Multiplexores E1'!$D$9:$D$12,BIN2DEC(F22)+1)</f>
        <v>A0</v>
      </c>
      <c r="M22" s="109" t="str">
        <f t="array" ref="M22">INDEX('Multiplexores E1'!$D$22:$D$25,BIN2DEC(G22)+1)</f>
        <v>B0</v>
      </c>
      <c r="N22" s="73" t="str">
        <f t="array" ref="N22">INDEX(ALU!$B$5:$B$12,BIN2DEC(H22)+1)</f>
        <v>A + B</v>
      </c>
      <c r="O22" s="73" t="str">
        <f t="array" ref="O22">INDEX('Multiplexores E2'!$D$9:$D$10,BIN2DEC(I22)+1)</f>
        <v>D0</v>
      </c>
      <c r="P22" s="15" t="str">
        <f t="array" ref="P22">INDEX('Multiplexores E2'!$D$20:$D$23,BIN2DEC(J22)+1)</f>
        <v>S0</v>
      </c>
      <c r="Q22" s="16" t="str">
        <f t="array" ref="Q22">INDEX('Multiplexores E2'!$D$32:$D$33,BIN2DEC(K22)+1)</f>
        <v>P0</v>
      </c>
    </row>
    <row r="23" spans="1:17" x14ac:dyDescent="0.2">
      <c r="A23" s="11"/>
      <c r="B23" s="11">
        <v>21</v>
      </c>
      <c r="C23" s="130"/>
      <c r="D23" s="12" t="s">
        <v>80</v>
      </c>
      <c r="E23" s="123" t="str">
        <f>IF(A23&lt;&gt;"",VLOOKUP(A23,'Opcodes E1'!$A$3:$D$70,4,0), "Dame un valor!!")</f>
        <v>Dame un valor!!</v>
      </c>
      <c r="F23" s="77" t="str">
        <f>VLOOKUP(B23,'Señales E2'!$B$3:$V$98,7,0)&amp;VLOOKUP(B23,'Señales E2'!$B$3:$V$98,8,0)</f>
        <v/>
      </c>
      <c r="G23" s="78" t="str">
        <f>VLOOKUP(B23,'Señales E2'!$B$3:$V$98,9,0)&amp;VLOOKUP(B23,'Señales E2'!$B$3:$V$98,10,0)</f>
        <v/>
      </c>
      <c r="H23" s="28" t="str">
        <f>VLOOKUP(B23,'Señales E2'!$B$3:$V$98,11,0)&amp;VLOOKUP(B23,'Señales E2'!$B$3:$V$98,12,0)&amp;VLOOKUP(B23,'Señales E2'!$B$3:$V$98,13,0)</f>
        <v/>
      </c>
      <c r="I23" s="28" t="str">
        <f>VLOOKUP(B23,'Señales E2'!$B$3:$V$98,21,0)&amp;""</f>
        <v/>
      </c>
      <c r="J23" s="28" t="str">
        <f>VLOOKUP(B23,'Señales E2'!$B$3:$V$98,16,0)&amp;VLOOKUP(B23,'Señales E2'!$B$3:$V$98,17,0)</f>
        <v/>
      </c>
      <c r="K23" s="115" t="str">
        <f>VLOOKUP(B23,'Señales E2'!$B$3:$V$98,20,0)&amp;""</f>
        <v/>
      </c>
      <c r="L23" s="80" t="str">
        <f t="array" ref="L23">INDEX('Multiplexores E1'!$D$9:$D$12,BIN2DEC(F23)+1)</f>
        <v>A0</v>
      </c>
      <c r="M23" s="115" t="str">
        <f t="array" ref="M23">INDEX('Multiplexores E1'!$D$22:$D$25,BIN2DEC(G23)+1)</f>
        <v>B0</v>
      </c>
      <c r="N23" s="78" t="str">
        <f t="array" ref="N23">INDEX(ALU!$B$5:$B$12,BIN2DEC(H23)+1)</f>
        <v>A + B</v>
      </c>
      <c r="O23" s="78" t="str">
        <f t="array" ref="O23">INDEX('Multiplexores E2'!$D$9:$D$10,BIN2DEC(I23)+1)</f>
        <v>D0</v>
      </c>
      <c r="P23" s="28" t="str">
        <f t="array" ref="P23">INDEX('Multiplexores E2'!$D$20:$D$23,BIN2DEC(J23)+1)</f>
        <v>S0</v>
      </c>
      <c r="Q23" s="29" t="str">
        <f t="array" ref="Q23">INDEX('Multiplexores E2'!$D$32:$D$33,BIN2DEC(K23)+1)</f>
        <v>P0</v>
      </c>
    </row>
    <row r="24" spans="1:17" x14ac:dyDescent="0.2">
      <c r="A24" s="11">
        <v>16</v>
      </c>
      <c r="B24" s="11">
        <v>22</v>
      </c>
      <c r="C24" s="128" t="s">
        <v>27</v>
      </c>
      <c r="D24" s="5" t="s">
        <v>16</v>
      </c>
      <c r="E24" s="81">
        <f>IF(A24&lt;&gt;"",VLOOKUP(A24,'Opcodes E1'!$A$3:$D$70,4,0), "Dame un valor!!")</f>
        <v>0</v>
      </c>
      <c r="F24" s="67" t="str">
        <f>VLOOKUP(B24,'Señales E2'!$B$3:$V$98,7,0)&amp;VLOOKUP(B24,'Señales E2'!$B$3:$V$98,8,0)</f>
        <v>00</v>
      </c>
      <c r="G24" s="68" t="str">
        <f>VLOOKUP(B24,'Señales E2'!$B$3:$V$98,9,0)&amp;VLOOKUP(B24,'Señales E2'!$B$3:$V$98,10,0)</f>
        <v>00</v>
      </c>
      <c r="H24" s="8" t="str">
        <f>VLOOKUP(B24,'Señales E2'!$B$3:$V$98,11,0)&amp;VLOOKUP(B24,'Señales E2'!$B$3:$V$98,12,0)&amp;VLOOKUP(B24,'Señales E2'!$B$3:$V$98,13,0)</f>
        <v>000</v>
      </c>
      <c r="I24" s="8" t="str">
        <f>VLOOKUP(B24,'Señales E2'!$B$3:$V$98,21,0)&amp;""</f>
        <v/>
      </c>
      <c r="J24" s="8" t="str">
        <f>VLOOKUP(B24,'Señales E2'!$B$3:$V$98,16,0)&amp;VLOOKUP(B24,'Señales E2'!$B$3:$V$98,17,0)</f>
        <v/>
      </c>
      <c r="K24" s="108" t="str">
        <f>VLOOKUP(B24,'Señales E2'!$B$3:$V$98,20,0)&amp;""</f>
        <v/>
      </c>
      <c r="L24" s="70" t="str">
        <f t="array" ref="L24">INDEX('Multiplexores E1'!$D$9:$D$12,BIN2DEC(F24)+1)</f>
        <v>A0</v>
      </c>
      <c r="M24" s="108" t="str">
        <f t="array" ref="M24">INDEX('Multiplexores E1'!$D$22:$D$25,BIN2DEC(G24)+1)</f>
        <v>B0</v>
      </c>
      <c r="N24" s="68" t="str">
        <f t="array" ref="N24">INDEX(ALU!$B$5:$B$12,BIN2DEC(H24)+1)</f>
        <v>A + B</v>
      </c>
      <c r="O24" s="68" t="str">
        <f t="array" ref="O24">INDEX('Multiplexores E2'!$D$9:$D$10,BIN2DEC(I24)+1)</f>
        <v>D0</v>
      </c>
      <c r="P24" s="8" t="str">
        <f t="array" ref="P24">INDEX('Multiplexores E2'!$D$20:$D$23,BIN2DEC(J24)+1)</f>
        <v>S0</v>
      </c>
      <c r="Q24" s="9" t="str">
        <f t="array" ref="Q24">INDEX('Multiplexores E2'!$D$32:$D$33,BIN2DEC(K24)+1)</f>
        <v>P0</v>
      </c>
    </row>
    <row r="25" spans="1:17" x14ac:dyDescent="0.2">
      <c r="A25" s="11">
        <v>17</v>
      </c>
      <c r="B25" s="11">
        <v>23</v>
      </c>
      <c r="C25" s="129"/>
      <c r="D25" s="12" t="s">
        <v>18</v>
      </c>
      <c r="E25" s="66">
        <f>IF(A25&lt;&gt;"",VLOOKUP(A25,'Opcodes E1'!$A$3:$D$70,4,0), "Dame un valor!!")</f>
        <v>0</v>
      </c>
      <c r="F25" s="72" t="str">
        <f>VLOOKUP(B25,'Señales E2'!$B$3:$V$98,7,0)&amp;VLOOKUP(B25,'Señales E2'!$B$3:$V$98,8,0)</f>
        <v>00</v>
      </c>
      <c r="G25" s="73" t="str">
        <f>VLOOKUP(B25,'Señales E2'!$B$3:$V$98,9,0)&amp;VLOOKUP(B25,'Señales E2'!$B$3:$V$98,10,0)</f>
        <v>00</v>
      </c>
      <c r="H25" s="15" t="str">
        <f>VLOOKUP(B25,'Señales E2'!$B$3:$V$98,11,0)&amp;VLOOKUP(B25,'Señales E2'!$B$3:$V$98,12,0)&amp;VLOOKUP(B25,'Señales E2'!$B$3:$V$98,13,0)</f>
        <v>000</v>
      </c>
      <c r="I25" s="15" t="str">
        <f>VLOOKUP(B25,'Señales E2'!$B$3:$V$98,21,0)&amp;""</f>
        <v/>
      </c>
      <c r="J25" s="15" t="str">
        <f>VLOOKUP(B25,'Señales E2'!$B$3:$V$98,16,0)&amp;VLOOKUP(B25,'Señales E2'!$B$3:$V$98,17,0)</f>
        <v/>
      </c>
      <c r="K25" s="109" t="str">
        <f>VLOOKUP(B25,'Señales E2'!$B$3:$V$98,20,0)&amp;""</f>
        <v/>
      </c>
      <c r="L25" s="75" t="str">
        <f t="array" ref="L25">INDEX('Multiplexores E1'!$D$9:$D$12,BIN2DEC(F25)+1)</f>
        <v>A0</v>
      </c>
      <c r="M25" s="109" t="str">
        <f t="array" ref="M25">INDEX('Multiplexores E1'!$D$22:$D$25,BIN2DEC(G25)+1)</f>
        <v>B0</v>
      </c>
      <c r="N25" s="73" t="str">
        <f t="array" ref="N25">INDEX(ALU!$B$5:$B$12,BIN2DEC(H25)+1)</f>
        <v>A + B</v>
      </c>
      <c r="O25" s="73" t="str">
        <f t="array" ref="O25">INDEX('Multiplexores E2'!$D$9:$D$10,BIN2DEC(I25)+1)</f>
        <v>D0</v>
      </c>
      <c r="P25" s="15" t="str">
        <f t="array" ref="P25">INDEX('Multiplexores E2'!$D$20:$D$23,BIN2DEC(J25)+1)</f>
        <v>S0</v>
      </c>
      <c r="Q25" s="16" t="str">
        <f t="array" ref="Q25">INDEX('Multiplexores E2'!$D$32:$D$33,BIN2DEC(K25)+1)</f>
        <v>P0</v>
      </c>
    </row>
    <row r="26" spans="1:17" x14ac:dyDescent="0.2">
      <c r="A26" s="11">
        <v>18</v>
      </c>
      <c r="B26" s="11">
        <v>24</v>
      </c>
      <c r="C26" s="129"/>
      <c r="D26" s="12" t="s">
        <v>19</v>
      </c>
      <c r="E26" s="66">
        <f>IF(A26&lt;&gt;"",VLOOKUP(A26,'Opcodes E1'!$A$3:$D$70,4,0), "Dame un valor!!")</f>
        <v>0</v>
      </c>
      <c r="F26" s="72" t="str">
        <f>VLOOKUP(B26,'Señales E2'!$B$3:$V$98,7,0)&amp;VLOOKUP(B26,'Señales E2'!$B$3:$V$98,8,0)</f>
        <v>00</v>
      </c>
      <c r="G26" s="73" t="str">
        <f>VLOOKUP(B26,'Señales E2'!$B$3:$V$98,9,0)&amp;VLOOKUP(B26,'Señales E2'!$B$3:$V$98,10,0)</f>
        <v>00</v>
      </c>
      <c r="H26" s="15" t="str">
        <f>VLOOKUP(B26,'Señales E2'!$B$3:$V$98,11,0)&amp;VLOOKUP(B26,'Señales E2'!$B$3:$V$98,12,0)&amp;VLOOKUP(B26,'Señales E2'!$B$3:$V$98,13,0)</f>
        <v>000</v>
      </c>
      <c r="I26" s="15" t="str">
        <f>VLOOKUP(B26,'Señales E2'!$B$3:$V$98,21,0)&amp;""</f>
        <v/>
      </c>
      <c r="J26" s="15" t="str">
        <f>VLOOKUP(B26,'Señales E2'!$B$3:$V$98,16,0)&amp;VLOOKUP(B26,'Señales E2'!$B$3:$V$98,17,0)</f>
        <v/>
      </c>
      <c r="K26" s="109" t="str">
        <f>VLOOKUP(B26,'Señales E2'!$B$3:$V$98,20,0)&amp;""</f>
        <v/>
      </c>
      <c r="L26" s="75" t="str">
        <f t="array" ref="L26">INDEX('Multiplexores E1'!$D$9:$D$12,BIN2DEC(F26)+1)</f>
        <v>A0</v>
      </c>
      <c r="M26" s="109" t="str">
        <f t="array" ref="M26">INDEX('Multiplexores E1'!$D$22:$D$25,BIN2DEC(G26)+1)</f>
        <v>B0</v>
      </c>
      <c r="N26" s="73" t="str">
        <f t="array" ref="N26">INDEX(ALU!$B$5:$B$12,BIN2DEC(H26)+1)</f>
        <v>A + B</v>
      </c>
      <c r="O26" s="73" t="str">
        <f t="array" ref="O26">INDEX('Multiplexores E2'!$D$9:$D$10,BIN2DEC(I26)+1)</f>
        <v>D0</v>
      </c>
      <c r="P26" s="15" t="str">
        <f t="array" ref="P26">INDEX('Multiplexores E2'!$D$20:$D$23,BIN2DEC(J26)+1)</f>
        <v>S0</v>
      </c>
      <c r="Q26" s="16" t="str">
        <f t="array" ref="Q26">INDEX('Multiplexores E2'!$D$32:$D$33,BIN2DEC(K26)+1)</f>
        <v>P0</v>
      </c>
    </row>
    <row r="27" spans="1:17" x14ac:dyDescent="0.2">
      <c r="A27" s="11">
        <v>19</v>
      </c>
      <c r="B27" s="11">
        <v>25</v>
      </c>
      <c r="C27" s="129"/>
      <c r="D27" s="12" t="s">
        <v>20</v>
      </c>
      <c r="E27" s="66">
        <f>IF(A27&lt;&gt;"",VLOOKUP(A27,'Opcodes E1'!$A$3:$D$70,4,0), "Dame un valor!!")</f>
        <v>0</v>
      </c>
      <c r="F27" s="72" t="str">
        <f>VLOOKUP(B27,'Señales E2'!$B$3:$V$98,7,0)&amp;VLOOKUP(B27,'Señales E2'!$B$3:$V$98,8,0)</f>
        <v>00</v>
      </c>
      <c r="G27" s="73" t="str">
        <f>VLOOKUP(B27,'Señales E2'!$B$3:$V$98,9,0)&amp;VLOOKUP(B27,'Señales E2'!$B$3:$V$98,10,0)</f>
        <v>00</v>
      </c>
      <c r="H27" s="15" t="str">
        <f>VLOOKUP(B27,'Señales E2'!$B$3:$V$98,11,0)&amp;VLOOKUP(B27,'Señales E2'!$B$3:$V$98,12,0)&amp;VLOOKUP(B27,'Señales E2'!$B$3:$V$98,13,0)</f>
        <v>000</v>
      </c>
      <c r="I27" s="15" t="str">
        <f>VLOOKUP(B27,'Señales E2'!$B$3:$V$98,21,0)&amp;""</f>
        <v/>
      </c>
      <c r="J27" s="15" t="str">
        <f>VLOOKUP(B27,'Señales E2'!$B$3:$V$98,16,0)&amp;VLOOKUP(B27,'Señales E2'!$B$3:$V$98,17,0)</f>
        <v/>
      </c>
      <c r="K27" s="109" t="str">
        <f>VLOOKUP(B27,'Señales E2'!$B$3:$V$98,20,0)&amp;""</f>
        <v/>
      </c>
      <c r="L27" s="75" t="str">
        <f t="array" ref="L27">INDEX('Multiplexores E1'!$D$9:$D$12,BIN2DEC(F27)+1)</f>
        <v>A0</v>
      </c>
      <c r="M27" s="109" t="str">
        <f t="array" ref="M27">INDEX('Multiplexores E1'!$D$22:$D$25,BIN2DEC(G27)+1)</f>
        <v>B0</v>
      </c>
      <c r="N27" s="73" t="str">
        <f t="array" ref="N27">INDEX(ALU!$B$5:$B$12,BIN2DEC(H27)+1)</f>
        <v>A + B</v>
      </c>
      <c r="O27" s="73" t="str">
        <f t="array" ref="O27">INDEX('Multiplexores E2'!$D$9:$D$10,BIN2DEC(I27)+1)</f>
        <v>D0</v>
      </c>
      <c r="P27" s="15" t="str">
        <f t="array" ref="P27">INDEX('Multiplexores E2'!$D$20:$D$23,BIN2DEC(J27)+1)</f>
        <v>S0</v>
      </c>
      <c r="Q27" s="16" t="str">
        <f t="array" ref="Q27">INDEX('Multiplexores E2'!$D$32:$D$33,BIN2DEC(K27)+1)</f>
        <v>P0</v>
      </c>
    </row>
    <row r="28" spans="1:17" x14ac:dyDescent="0.2">
      <c r="A28" s="11">
        <v>20</v>
      </c>
      <c r="B28" s="11">
        <v>26</v>
      </c>
      <c r="C28" s="129"/>
      <c r="D28" s="12" t="s">
        <v>21</v>
      </c>
      <c r="E28" s="66">
        <f>IF(A28&lt;&gt;"",VLOOKUP(A28,'Opcodes E1'!$A$3:$D$70,4,0), "Dame un valor!!")</f>
        <v>0</v>
      </c>
      <c r="F28" s="72" t="str">
        <f>VLOOKUP(B28,'Señales E2'!$B$3:$V$98,7,0)&amp;VLOOKUP(B28,'Señales E2'!$B$3:$V$98,8,0)</f>
        <v>00</v>
      </c>
      <c r="G28" s="73" t="str">
        <f>VLOOKUP(B28,'Señales E2'!$B$3:$V$98,9,0)&amp;VLOOKUP(B28,'Señales E2'!$B$3:$V$98,10,0)</f>
        <v>00</v>
      </c>
      <c r="H28" s="15" t="str">
        <f>VLOOKUP(B28,'Señales E2'!$B$3:$V$98,11,0)&amp;VLOOKUP(B28,'Señales E2'!$B$3:$V$98,12,0)&amp;VLOOKUP(B28,'Señales E2'!$B$3:$V$98,13,0)</f>
        <v>000</v>
      </c>
      <c r="I28" s="15" t="str">
        <f>VLOOKUP(B28,'Señales E2'!$B$3:$V$98,21,0)&amp;""</f>
        <v/>
      </c>
      <c r="J28" s="15" t="str">
        <f>VLOOKUP(B28,'Señales E2'!$B$3:$V$98,16,0)&amp;VLOOKUP(B28,'Señales E2'!$B$3:$V$98,17,0)</f>
        <v/>
      </c>
      <c r="K28" s="109" t="str">
        <f>VLOOKUP(B28,'Señales E2'!$B$3:$V$98,20,0)&amp;""</f>
        <v/>
      </c>
      <c r="L28" s="75" t="str">
        <f t="array" ref="L28">INDEX('Multiplexores E1'!$D$9:$D$12,BIN2DEC(F28)+1)</f>
        <v>A0</v>
      </c>
      <c r="M28" s="109" t="str">
        <f t="array" ref="M28">INDEX('Multiplexores E1'!$D$22:$D$25,BIN2DEC(G28)+1)</f>
        <v>B0</v>
      </c>
      <c r="N28" s="73" t="str">
        <f t="array" ref="N28">INDEX(ALU!$B$5:$B$12,BIN2DEC(H28)+1)</f>
        <v>A + B</v>
      </c>
      <c r="O28" s="73" t="str">
        <f t="array" ref="O28">INDEX('Multiplexores E2'!$D$9:$D$10,BIN2DEC(I28)+1)</f>
        <v>D0</v>
      </c>
      <c r="P28" s="15" t="str">
        <f t="array" ref="P28">INDEX('Multiplexores E2'!$D$20:$D$23,BIN2DEC(J28)+1)</f>
        <v>S0</v>
      </c>
      <c r="Q28" s="16" t="str">
        <f t="array" ref="Q28">INDEX('Multiplexores E2'!$D$32:$D$33,BIN2DEC(K28)+1)</f>
        <v>P0</v>
      </c>
    </row>
    <row r="29" spans="1:17" x14ac:dyDescent="0.2">
      <c r="A29" s="11">
        <v>21</v>
      </c>
      <c r="B29" s="11">
        <v>27</v>
      </c>
      <c r="C29" s="129"/>
      <c r="D29" s="12" t="s">
        <v>22</v>
      </c>
      <c r="E29" s="66">
        <f>IF(A29&lt;&gt;"",VLOOKUP(A29,'Opcodes E1'!$A$3:$D$70,4,0), "Dame un valor!!")</f>
        <v>0</v>
      </c>
      <c r="F29" s="72" t="str">
        <f>VLOOKUP(B29,'Señales E2'!$B$3:$V$98,7,0)&amp;VLOOKUP(B29,'Señales E2'!$B$3:$V$98,8,0)</f>
        <v>00</v>
      </c>
      <c r="G29" s="73" t="str">
        <f>VLOOKUP(B29,'Señales E2'!$B$3:$V$98,9,0)&amp;VLOOKUP(B29,'Señales E2'!$B$3:$V$98,10,0)</f>
        <v>00</v>
      </c>
      <c r="H29" s="15" t="str">
        <f>VLOOKUP(B29,'Señales E2'!$B$3:$V$98,11,0)&amp;VLOOKUP(B29,'Señales E2'!$B$3:$V$98,12,0)&amp;VLOOKUP(B29,'Señales E2'!$B$3:$V$98,13,0)</f>
        <v>000</v>
      </c>
      <c r="I29" s="15" t="str">
        <f>VLOOKUP(B29,'Señales E2'!$B$3:$V$98,21,0)&amp;""</f>
        <v/>
      </c>
      <c r="J29" s="15" t="str">
        <f>VLOOKUP(B29,'Señales E2'!$B$3:$V$98,16,0)&amp;VLOOKUP(B29,'Señales E2'!$B$3:$V$98,17,0)</f>
        <v/>
      </c>
      <c r="K29" s="109" t="str">
        <f>VLOOKUP(B29,'Señales E2'!$B$3:$V$98,20,0)&amp;""</f>
        <v/>
      </c>
      <c r="L29" s="75" t="str">
        <f t="array" ref="L29">INDEX('Multiplexores E1'!$D$9:$D$12,BIN2DEC(F29)+1)</f>
        <v>A0</v>
      </c>
      <c r="M29" s="109" t="str">
        <f t="array" ref="M29">INDEX('Multiplexores E1'!$D$22:$D$25,BIN2DEC(G29)+1)</f>
        <v>B0</v>
      </c>
      <c r="N29" s="73" t="str">
        <f t="array" ref="N29">INDEX(ALU!$B$5:$B$12,BIN2DEC(H29)+1)</f>
        <v>A + B</v>
      </c>
      <c r="O29" s="73" t="str">
        <f t="array" ref="O29">INDEX('Multiplexores E2'!$D$9:$D$10,BIN2DEC(I29)+1)</f>
        <v>D0</v>
      </c>
      <c r="P29" s="15" t="str">
        <f t="array" ref="P29">INDEX('Multiplexores E2'!$D$20:$D$23,BIN2DEC(J29)+1)</f>
        <v>S0</v>
      </c>
      <c r="Q29" s="16" t="str">
        <f t="array" ref="Q29">INDEX('Multiplexores E2'!$D$32:$D$33,BIN2DEC(K29)+1)</f>
        <v>P0</v>
      </c>
    </row>
    <row r="30" spans="1:17" x14ac:dyDescent="0.2">
      <c r="A30" s="11">
        <v>22</v>
      </c>
      <c r="B30" s="11">
        <v>28</v>
      </c>
      <c r="C30" s="129"/>
      <c r="D30" s="12" t="s">
        <v>26</v>
      </c>
      <c r="E30" s="66">
        <f>IF(A30&lt;&gt;"",VLOOKUP(A30,'Opcodes E1'!$A$3:$D$70,4,0), "Dame un valor!!")</f>
        <v>0</v>
      </c>
      <c r="F30" s="72" t="str">
        <f>VLOOKUP(B30,'Señales E2'!$B$3:$V$98,7,0)&amp;VLOOKUP(B30,'Señales E2'!$B$3:$V$98,8,0)</f>
        <v>00</v>
      </c>
      <c r="G30" s="73" t="str">
        <f>VLOOKUP(B30,'Señales E2'!$B$3:$V$98,9,0)&amp;VLOOKUP(B30,'Señales E2'!$B$3:$V$98,10,0)</f>
        <v>00</v>
      </c>
      <c r="H30" s="15" t="str">
        <f>VLOOKUP(B30,'Señales E2'!$B$3:$V$98,11,0)&amp;VLOOKUP(B30,'Señales E2'!$B$3:$V$98,12,0)&amp;VLOOKUP(B30,'Señales E2'!$B$3:$V$98,13,0)</f>
        <v>000</v>
      </c>
      <c r="I30" s="15" t="str">
        <f>VLOOKUP(B30,'Señales E2'!$B$3:$V$98,21,0)&amp;""</f>
        <v/>
      </c>
      <c r="J30" s="15" t="str">
        <f>VLOOKUP(B30,'Señales E2'!$B$3:$V$98,16,0)&amp;VLOOKUP(B30,'Señales E2'!$B$3:$V$98,17,0)</f>
        <v/>
      </c>
      <c r="K30" s="109" t="str">
        <f>VLOOKUP(B30,'Señales E2'!$B$3:$V$98,20,0)&amp;""</f>
        <v/>
      </c>
      <c r="L30" s="75" t="str">
        <f t="array" ref="L30">INDEX('Multiplexores E1'!$D$9:$D$12,BIN2DEC(F30)+1)</f>
        <v>A0</v>
      </c>
      <c r="M30" s="109" t="str">
        <f t="array" ref="M30">INDEX('Multiplexores E1'!$D$22:$D$25,BIN2DEC(G30)+1)</f>
        <v>B0</v>
      </c>
      <c r="N30" s="73" t="str">
        <f t="array" ref="N30">INDEX(ALU!$B$5:$B$12,BIN2DEC(H30)+1)</f>
        <v>A + B</v>
      </c>
      <c r="O30" s="73" t="str">
        <f t="array" ref="O30">INDEX('Multiplexores E2'!$D$9:$D$10,BIN2DEC(I30)+1)</f>
        <v>D0</v>
      </c>
      <c r="P30" s="15" t="str">
        <f t="array" ref="P30">INDEX('Multiplexores E2'!$D$20:$D$23,BIN2DEC(J30)+1)</f>
        <v>S0</v>
      </c>
      <c r="Q30" s="16" t="str">
        <f t="array" ref="Q30">INDEX('Multiplexores E2'!$D$32:$D$33,BIN2DEC(K30)+1)</f>
        <v>P0</v>
      </c>
    </row>
    <row r="31" spans="1:17" x14ac:dyDescent="0.2">
      <c r="A31" s="11"/>
      <c r="B31" s="11">
        <v>29</v>
      </c>
      <c r="C31" s="129"/>
      <c r="D31" s="12" t="s">
        <v>79</v>
      </c>
      <c r="E31" s="123" t="str">
        <f>IF(A31&lt;&gt;"",VLOOKUP(A31,'Opcodes E1'!$A$3:$D$70,4,0), "Dame un valor!!")</f>
        <v>Dame un valor!!</v>
      </c>
      <c r="F31" s="72" t="str">
        <f>VLOOKUP(B31,'Señales E2'!$B$3:$V$98,7,0)&amp;VLOOKUP(B31,'Señales E2'!$B$3:$V$98,8,0)</f>
        <v/>
      </c>
      <c r="G31" s="73" t="str">
        <f>VLOOKUP(B31,'Señales E2'!$B$3:$V$98,9,0)&amp;VLOOKUP(B31,'Señales E2'!$B$3:$V$98,10,0)</f>
        <v/>
      </c>
      <c r="H31" s="15" t="str">
        <f>VLOOKUP(B31,'Señales E2'!$B$3:$V$98,11,0)&amp;VLOOKUP(B31,'Señales E2'!$B$3:$V$98,12,0)&amp;VLOOKUP(B31,'Señales E2'!$B$3:$V$98,13,0)</f>
        <v/>
      </c>
      <c r="I31" s="15" t="str">
        <f>VLOOKUP(B31,'Señales E2'!$B$3:$V$98,21,0)&amp;""</f>
        <v/>
      </c>
      <c r="J31" s="15" t="str">
        <f>VLOOKUP(B31,'Señales E2'!$B$3:$V$98,16,0)&amp;VLOOKUP(B31,'Señales E2'!$B$3:$V$98,17,0)</f>
        <v/>
      </c>
      <c r="K31" s="109" t="str">
        <f>VLOOKUP(B31,'Señales E2'!$B$3:$V$98,20,0)&amp;""</f>
        <v/>
      </c>
      <c r="L31" s="75" t="str">
        <f t="array" ref="L31">INDEX('Multiplexores E1'!$D$9:$D$12,BIN2DEC(F31)+1)</f>
        <v>A0</v>
      </c>
      <c r="M31" s="109" t="str">
        <f t="array" ref="M31">INDEX('Multiplexores E1'!$D$22:$D$25,BIN2DEC(G31)+1)</f>
        <v>B0</v>
      </c>
      <c r="N31" s="73" t="str">
        <f t="array" ref="N31">INDEX(ALU!$B$5:$B$12,BIN2DEC(H31)+1)</f>
        <v>A + B</v>
      </c>
      <c r="O31" s="73" t="str">
        <f t="array" ref="O31">INDEX('Multiplexores E2'!$D$9:$D$10,BIN2DEC(I31)+1)</f>
        <v>D0</v>
      </c>
      <c r="P31" s="15" t="str">
        <f t="array" ref="P31">INDEX('Multiplexores E2'!$D$20:$D$23,BIN2DEC(J31)+1)</f>
        <v>S0</v>
      </c>
      <c r="Q31" s="16" t="str">
        <f t="array" ref="Q31">INDEX('Multiplexores E2'!$D$32:$D$33,BIN2DEC(K31)+1)</f>
        <v>P0</v>
      </c>
    </row>
    <row r="32" spans="1:17" x14ac:dyDescent="0.2">
      <c r="A32" s="11"/>
      <c r="B32" s="11">
        <v>30</v>
      </c>
      <c r="C32" s="130"/>
      <c r="D32" s="17" t="s">
        <v>80</v>
      </c>
      <c r="E32" s="123" t="str">
        <f>IF(A32&lt;&gt;"",VLOOKUP(A32,'Opcodes E1'!$A$3:$D$70,4,0), "Dame un valor!!")</f>
        <v>Dame un valor!!</v>
      </c>
      <c r="F32" s="83" t="str">
        <f>VLOOKUP(B32,'Señales E2'!$B$3:$V$98,7,0)&amp;VLOOKUP(B32,'Señales E2'!$B$3:$V$98,8,0)</f>
        <v/>
      </c>
      <c r="G32" s="84" t="str">
        <f>VLOOKUP(B32,'Señales E2'!$B$3:$V$98,9,0)&amp;VLOOKUP(B32,'Señales E2'!$B$3:$V$98,10,0)</f>
        <v/>
      </c>
      <c r="H32" s="20" t="str">
        <f>VLOOKUP(B32,'Señales E2'!$B$3:$V$98,11,0)&amp;VLOOKUP(B32,'Señales E2'!$B$3:$V$98,12,0)&amp;VLOOKUP(B32,'Señales E2'!$B$3:$V$98,13,0)</f>
        <v/>
      </c>
      <c r="I32" s="20" t="str">
        <f>VLOOKUP(B32,'Señales E2'!$B$3:$V$98,21,0)&amp;""</f>
        <v/>
      </c>
      <c r="J32" s="20" t="str">
        <f>VLOOKUP(B32,'Señales E2'!$B$3:$V$98,16,0)&amp;VLOOKUP(B32,'Señales E2'!$B$3:$V$98,17,0)</f>
        <v/>
      </c>
      <c r="K32" s="113" t="str">
        <f>VLOOKUP(B32,'Señales E2'!$B$3:$V$98,20,0)&amp;""</f>
        <v/>
      </c>
      <c r="L32" s="86" t="str">
        <f t="array" ref="L32">INDEX('Multiplexores E1'!$D$9:$D$12,BIN2DEC(F32)+1)</f>
        <v>A0</v>
      </c>
      <c r="M32" s="113" t="str">
        <f t="array" ref="M32">INDEX('Multiplexores E1'!$D$22:$D$25,BIN2DEC(G32)+1)</f>
        <v>B0</v>
      </c>
      <c r="N32" s="84" t="str">
        <f t="array" ref="N32">INDEX(ALU!$B$5:$B$12,BIN2DEC(H32)+1)</f>
        <v>A + B</v>
      </c>
      <c r="O32" s="84" t="str">
        <f t="array" ref="O32">INDEX('Multiplexores E2'!$D$9:$D$10,BIN2DEC(I32)+1)</f>
        <v>D0</v>
      </c>
      <c r="P32" s="20" t="str">
        <f t="array" ref="P32">INDEX('Multiplexores E2'!$D$20:$D$23,BIN2DEC(J32)+1)</f>
        <v>S0</v>
      </c>
      <c r="Q32" s="21" t="str">
        <f t="array" ref="Q32">INDEX('Multiplexores E2'!$D$32:$D$33,BIN2DEC(K32)+1)</f>
        <v>P0</v>
      </c>
    </row>
    <row r="33" spans="1:17" x14ac:dyDescent="0.2">
      <c r="A33" s="11">
        <v>23</v>
      </c>
      <c r="B33" s="11">
        <v>31</v>
      </c>
      <c r="C33" s="128" t="s">
        <v>28</v>
      </c>
      <c r="D33" s="30" t="s">
        <v>16</v>
      </c>
      <c r="E33" s="81">
        <f>IF(A33&lt;&gt;"",VLOOKUP(A33,'Opcodes E1'!$A$3:$D$70,4,0), "Dame un valor!!")</f>
        <v>0</v>
      </c>
      <c r="F33" s="87" t="str">
        <f>VLOOKUP(B33,'Señales E2'!$B$3:$V$98,7,0)&amp;VLOOKUP(B33,'Señales E2'!$B$3:$V$98,8,0)</f>
        <v>00</v>
      </c>
      <c r="G33" s="88" t="str">
        <f>VLOOKUP(B33,'Señales E2'!$B$3:$V$98,9,0)&amp;VLOOKUP(B33,'Señales E2'!$B$3:$V$98,10,0)</f>
        <v>00</v>
      </c>
      <c r="H33" s="25" t="str">
        <f>VLOOKUP(B33,'Señales E2'!$B$3:$V$98,11,0)&amp;VLOOKUP(B33,'Señales E2'!$B$3:$V$98,12,0)&amp;VLOOKUP(B33,'Señales E2'!$B$3:$V$98,13,0)</f>
        <v>000</v>
      </c>
      <c r="I33" s="25" t="str">
        <f>VLOOKUP(B33,'Señales E2'!$B$3:$V$98,21,0)&amp;""</f>
        <v/>
      </c>
      <c r="J33" s="25" t="str">
        <f>VLOOKUP(B33,'Señales E2'!$B$3:$V$98,16,0)&amp;VLOOKUP(B33,'Señales E2'!$B$3:$V$98,17,0)</f>
        <v/>
      </c>
      <c r="K33" s="114" t="str">
        <f>VLOOKUP(B33,'Señales E2'!$B$3:$V$98,20,0)&amp;""</f>
        <v/>
      </c>
      <c r="L33" s="90" t="str">
        <f t="array" ref="L33">INDEX('Multiplexores E1'!$D$9:$D$12,BIN2DEC(F33)+1)</f>
        <v>A0</v>
      </c>
      <c r="M33" s="114" t="str">
        <f t="array" ref="M33">INDEX('Multiplexores E1'!$D$22:$D$25,BIN2DEC(G33)+1)</f>
        <v>B0</v>
      </c>
      <c r="N33" s="88" t="str">
        <f t="array" ref="N33">INDEX(ALU!$B$5:$B$12,BIN2DEC(H33)+1)</f>
        <v>A + B</v>
      </c>
      <c r="O33" s="88" t="str">
        <f t="array" ref="O33">INDEX('Multiplexores E2'!$D$9:$D$10,BIN2DEC(I33)+1)</f>
        <v>D0</v>
      </c>
      <c r="P33" s="25" t="str">
        <f t="array" ref="P33">INDEX('Multiplexores E2'!$D$20:$D$23,BIN2DEC(J33)+1)</f>
        <v>S0</v>
      </c>
      <c r="Q33" s="26" t="str">
        <f t="array" ref="Q33">INDEX('Multiplexores E2'!$D$32:$D$33,BIN2DEC(K33)+1)</f>
        <v>P0</v>
      </c>
    </row>
    <row r="34" spans="1:17" x14ac:dyDescent="0.2">
      <c r="A34" s="11">
        <v>24</v>
      </c>
      <c r="B34" s="11">
        <v>32</v>
      </c>
      <c r="C34" s="129"/>
      <c r="D34" s="12" t="s">
        <v>18</v>
      </c>
      <c r="E34" s="66">
        <f>IF(A34&lt;&gt;"",VLOOKUP(A34,'Opcodes E1'!$A$3:$D$70,4,0), "Dame un valor!!")</f>
        <v>0</v>
      </c>
      <c r="F34" s="72" t="str">
        <f>VLOOKUP(B34,'Señales E2'!$B$3:$V$98,7,0)&amp;VLOOKUP(B34,'Señales E2'!$B$3:$V$98,8,0)</f>
        <v>00</v>
      </c>
      <c r="G34" s="73" t="str">
        <f>VLOOKUP(B34,'Señales E2'!$B$3:$V$98,9,0)&amp;VLOOKUP(B34,'Señales E2'!$B$3:$V$98,10,0)</f>
        <v>00</v>
      </c>
      <c r="H34" s="15" t="str">
        <f>VLOOKUP(B34,'Señales E2'!$B$3:$V$98,11,0)&amp;VLOOKUP(B34,'Señales E2'!$B$3:$V$98,12,0)&amp;VLOOKUP(B34,'Señales E2'!$B$3:$V$98,13,0)</f>
        <v>000</v>
      </c>
      <c r="I34" s="15" t="str">
        <f>VLOOKUP(B34,'Señales E2'!$B$3:$V$98,21,0)&amp;""</f>
        <v/>
      </c>
      <c r="J34" s="15" t="str">
        <f>VLOOKUP(B34,'Señales E2'!$B$3:$V$98,16,0)&amp;VLOOKUP(B34,'Señales E2'!$B$3:$V$98,17,0)</f>
        <v/>
      </c>
      <c r="K34" s="109" t="str">
        <f>VLOOKUP(B34,'Señales E2'!$B$3:$V$98,20,0)&amp;""</f>
        <v/>
      </c>
      <c r="L34" s="75" t="str">
        <f t="array" ref="L34">INDEX('Multiplexores E1'!$D$9:$D$12,BIN2DEC(F34)+1)</f>
        <v>A0</v>
      </c>
      <c r="M34" s="109" t="str">
        <f t="array" ref="M34">INDEX('Multiplexores E1'!$D$22:$D$25,BIN2DEC(G34)+1)</f>
        <v>B0</v>
      </c>
      <c r="N34" s="73" t="str">
        <f t="array" ref="N34">INDEX(ALU!$B$5:$B$12,BIN2DEC(H34)+1)</f>
        <v>A + B</v>
      </c>
      <c r="O34" s="73" t="str">
        <f t="array" ref="O34">INDEX('Multiplexores E2'!$D$9:$D$10,BIN2DEC(I34)+1)</f>
        <v>D0</v>
      </c>
      <c r="P34" s="15" t="str">
        <f t="array" ref="P34">INDEX('Multiplexores E2'!$D$20:$D$23,BIN2DEC(J34)+1)</f>
        <v>S0</v>
      </c>
      <c r="Q34" s="16" t="str">
        <f t="array" ref="Q34">INDEX('Multiplexores E2'!$D$32:$D$33,BIN2DEC(K34)+1)</f>
        <v>P0</v>
      </c>
    </row>
    <row r="35" spans="1:17" x14ac:dyDescent="0.2">
      <c r="A35" s="11">
        <v>25</v>
      </c>
      <c r="B35" s="11">
        <v>33</v>
      </c>
      <c r="C35" s="129"/>
      <c r="D35" s="12" t="s">
        <v>19</v>
      </c>
      <c r="E35" s="66">
        <f>IF(A35&lt;&gt;"",VLOOKUP(A35,'Opcodes E1'!$A$3:$D$70,4,0), "Dame un valor!!")</f>
        <v>0</v>
      </c>
      <c r="F35" s="72" t="str">
        <f>VLOOKUP(B35,'Señales E2'!$B$3:$V$98,7,0)&amp;VLOOKUP(B35,'Señales E2'!$B$3:$V$98,8,0)</f>
        <v>00</v>
      </c>
      <c r="G35" s="73" t="str">
        <f>VLOOKUP(B35,'Señales E2'!$B$3:$V$98,9,0)&amp;VLOOKUP(B35,'Señales E2'!$B$3:$V$98,10,0)</f>
        <v>00</v>
      </c>
      <c r="H35" s="15" t="str">
        <f>VLOOKUP(B35,'Señales E2'!$B$3:$V$98,11,0)&amp;VLOOKUP(B35,'Señales E2'!$B$3:$V$98,12,0)&amp;VLOOKUP(B35,'Señales E2'!$B$3:$V$98,13,0)</f>
        <v>000</v>
      </c>
      <c r="I35" s="15" t="str">
        <f>VLOOKUP(B35,'Señales E2'!$B$3:$V$98,21,0)&amp;""</f>
        <v/>
      </c>
      <c r="J35" s="15" t="str">
        <f>VLOOKUP(B35,'Señales E2'!$B$3:$V$98,16,0)&amp;VLOOKUP(B35,'Señales E2'!$B$3:$V$98,17,0)</f>
        <v/>
      </c>
      <c r="K35" s="109" t="str">
        <f>VLOOKUP(B35,'Señales E2'!$B$3:$V$98,20,0)&amp;""</f>
        <v/>
      </c>
      <c r="L35" s="75" t="str">
        <f t="array" ref="L35">INDEX('Multiplexores E1'!$D$9:$D$12,BIN2DEC(F35)+1)</f>
        <v>A0</v>
      </c>
      <c r="M35" s="109" t="str">
        <f t="array" ref="M35">INDEX('Multiplexores E1'!$D$22:$D$25,BIN2DEC(G35)+1)</f>
        <v>B0</v>
      </c>
      <c r="N35" s="73" t="str">
        <f t="array" ref="N35">INDEX(ALU!$B$5:$B$12,BIN2DEC(H35)+1)</f>
        <v>A + B</v>
      </c>
      <c r="O35" s="73" t="str">
        <f t="array" ref="O35">INDEX('Multiplexores E2'!$D$9:$D$10,BIN2DEC(I35)+1)</f>
        <v>D0</v>
      </c>
      <c r="P35" s="15" t="str">
        <f t="array" ref="P35">INDEX('Multiplexores E2'!$D$20:$D$23,BIN2DEC(J35)+1)</f>
        <v>S0</v>
      </c>
      <c r="Q35" s="16" t="str">
        <f t="array" ref="Q35">INDEX('Multiplexores E2'!$D$32:$D$33,BIN2DEC(K35)+1)</f>
        <v>P0</v>
      </c>
    </row>
    <row r="36" spans="1:17" x14ac:dyDescent="0.2">
      <c r="A36" s="11">
        <v>26</v>
      </c>
      <c r="B36" s="11">
        <v>34</v>
      </c>
      <c r="C36" s="129"/>
      <c r="D36" s="12" t="s">
        <v>20</v>
      </c>
      <c r="E36" s="66">
        <f>IF(A36&lt;&gt;"",VLOOKUP(A36,'Opcodes E1'!$A$3:$D$70,4,0), "Dame un valor!!")</f>
        <v>0</v>
      </c>
      <c r="F36" s="72" t="str">
        <f>VLOOKUP(B36,'Señales E2'!$B$3:$V$98,7,0)&amp;VLOOKUP(B36,'Señales E2'!$B$3:$V$98,8,0)</f>
        <v>00</v>
      </c>
      <c r="G36" s="73" t="str">
        <f>VLOOKUP(B36,'Señales E2'!$B$3:$V$98,9,0)&amp;VLOOKUP(B36,'Señales E2'!$B$3:$V$98,10,0)</f>
        <v>00</v>
      </c>
      <c r="H36" s="15" t="str">
        <f>VLOOKUP(B36,'Señales E2'!$B$3:$V$98,11,0)&amp;VLOOKUP(B36,'Señales E2'!$B$3:$V$98,12,0)&amp;VLOOKUP(B36,'Señales E2'!$B$3:$V$98,13,0)</f>
        <v>000</v>
      </c>
      <c r="I36" s="15" t="str">
        <f>VLOOKUP(B36,'Señales E2'!$B$3:$V$98,21,0)&amp;""</f>
        <v/>
      </c>
      <c r="J36" s="15" t="str">
        <f>VLOOKUP(B36,'Señales E2'!$B$3:$V$98,16,0)&amp;VLOOKUP(B36,'Señales E2'!$B$3:$V$98,17,0)</f>
        <v/>
      </c>
      <c r="K36" s="109" t="str">
        <f>VLOOKUP(B36,'Señales E2'!$B$3:$V$98,20,0)&amp;""</f>
        <v/>
      </c>
      <c r="L36" s="75" t="str">
        <f t="array" ref="L36">INDEX('Multiplexores E1'!$D$9:$D$12,BIN2DEC(F36)+1)</f>
        <v>A0</v>
      </c>
      <c r="M36" s="109" t="str">
        <f t="array" ref="M36">INDEX('Multiplexores E1'!$D$22:$D$25,BIN2DEC(G36)+1)</f>
        <v>B0</v>
      </c>
      <c r="N36" s="73" t="str">
        <f t="array" ref="N36">INDEX(ALU!$B$5:$B$12,BIN2DEC(H36)+1)</f>
        <v>A + B</v>
      </c>
      <c r="O36" s="73" t="str">
        <f t="array" ref="O36">INDEX('Multiplexores E2'!$D$9:$D$10,BIN2DEC(I36)+1)</f>
        <v>D0</v>
      </c>
      <c r="P36" s="15" t="str">
        <f t="array" ref="P36">INDEX('Multiplexores E2'!$D$20:$D$23,BIN2DEC(J36)+1)</f>
        <v>S0</v>
      </c>
      <c r="Q36" s="16" t="str">
        <f t="array" ref="Q36">INDEX('Multiplexores E2'!$D$32:$D$33,BIN2DEC(K36)+1)</f>
        <v>P0</v>
      </c>
    </row>
    <row r="37" spans="1:17" x14ac:dyDescent="0.2">
      <c r="A37" s="11">
        <v>27</v>
      </c>
      <c r="B37" s="11">
        <v>35</v>
      </c>
      <c r="C37" s="129"/>
      <c r="D37" s="12" t="s">
        <v>21</v>
      </c>
      <c r="E37" s="66">
        <f>IF(A37&lt;&gt;"",VLOOKUP(A37,'Opcodes E1'!$A$3:$D$70,4,0), "Dame un valor!!")</f>
        <v>0</v>
      </c>
      <c r="F37" s="72" t="str">
        <f>VLOOKUP(B37,'Señales E2'!$B$3:$V$98,7,0)&amp;VLOOKUP(B37,'Señales E2'!$B$3:$V$98,8,0)</f>
        <v>00</v>
      </c>
      <c r="G37" s="73" t="str">
        <f>VLOOKUP(B37,'Señales E2'!$B$3:$V$98,9,0)&amp;VLOOKUP(B37,'Señales E2'!$B$3:$V$98,10,0)</f>
        <v>00</v>
      </c>
      <c r="H37" s="15" t="str">
        <f>VLOOKUP(B37,'Señales E2'!$B$3:$V$98,11,0)&amp;VLOOKUP(B37,'Señales E2'!$B$3:$V$98,12,0)&amp;VLOOKUP(B37,'Señales E2'!$B$3:$V$98,13,0)</f>
        <v>000</v>
      </c>
      <c r="I37" s="15" t="str">
        <f>VLOOKUP(B37,'Señales E2'!$B$3:$V$98,21,0)&amp;""</f>
        <v/>
      </c>
      <c r="J37" s="15" t="str">
        <f>VLOOKUP(B37,'Señales E2'!$B$3:$V$98,16,0)&amp;VLOOKUP(B37,'Señales E2'!$B$3:$V$98,17,0)</f>
        <v/>
      </c>
      <c r="K37" s="109" t="str">
        <f>VLOOKUP(B37,'Señales E2'!$B$3:$V$98,20,0)&amp;""</f>
        <v/>
      </c>
      <c r="L37" s="75" t="str">
        <f t="array" ref="L37">INDEX('Multiplexores E1'!$D$9:$D$12,BIN2DEC(F37)+1)</f>
        <v>A0</v>
      </c>
      <c r="M37" s="109" t="str">
        <f t="array" ref="M37">INDEX('Multiplexores E1'!$D$22:$D$25,BIN2DEC(G37)+1)</f>
        <v>B0</v>
      </c>
      <c r="N37" s="73" t="str">
        <f t="array" ref="N37">INDEX(ALU!$B$5:$B$12,BIN2DEC(H37)+1)</f>
        <v>A + B</v>
      </c>
      <c r="O37" s="73" t="str">
        <f t="array" ref="O37">INDEX('Multiplexores E2'!$D$9:$D$10,BIN2DEC(I37)+1)</f>
        <v>D0</v>
      </c>
      <c r="P37" s="15" t="str">
        <f t="array" ref="P37">INDEX('Multiplexores E2'!$D$20:$D$23,BIN2DEC(J37)+1)</f>
        <v>S0</v>
      </c>
      <c r="Q37" s="16" t="str">
        <f t="array" ref="Q37">INDEX('Multiplexores E2'!$D$32:$D$33,BIN2DEC(K37)+1)</f>
        <v>P0</v>
      </c>
    </row>
    <row r="38" spans="1:17" x14ac:dyDescent="0.2">
      <c r="A38" s="11">
        <v>28</v>
      </c>
      <c r="B38" s="11">
        <v>36</v>
      </c>
      <c r="C38" s="129"/>
      <c r="D38" s="12" t="s">
        <v>22</v>
      </c>
      <c r="E38" s="66">
        <f>IF(A38&lt;&gt;"",VLOOKUP(A38,'Opcodes E1'!$A$3:$D$70,4,0), "Dame un valor!!")</f>
        <v>0</v>
      </c>
      <c r="F38" s="72" t="str">
        <f>VLOOKUP(B38,'Señales E2'!$B$3:$V$98,7,0)&amp;VLOOKUP(B38,'Señales E2'!$B$3:$V$98,8,0)</f>
        <v>00</v>
      </c>
      <c r="G38" s="73" t="str">
        <f>VLOOKUP(B38,'Señales E2'!$B$3:$V$98,9,0)&amp;VLOOKUP(B38,'Señales E2'!$B$3:$V$98,10,0)</f>
        <v>00</v>
      </c>
      <c r="H38" s="15" t="str">
        <f>VLOOKUP(B38,'Señales E2'!$B$3:$V$98,11,0)&amp;VLOOKUP(B38,'Señales E2'!$B$3:$V$98,12,0)&amp;VLOOKUP(B38,'Señales E2'!$B$3:$V$98,13,0)</f>
        <v>000</v>
      </c>
      <c r="I38" s="15" t="str">
        <f>VLOOKUP(B38,'Señales E2'!$B$3:$V$98,21,0)&amp;""</f>
        <v/>
      </c>
      <c r="J38" s="15" t="str">
        <f>VLOOKUP(B38,'Señales E2'!$B$3:$V$98,16,0)&amp;VLOOKUP(B38,'Señales E2'!$B$3:$V$98,17,0)</f>
        <v/>
      </c>
      <c r="K38" s="109" t="str">
        <f>VLOOKUP(B38,'Señales E2'!$B$3:$V$98,20,0)&amp;""</f>
        <v/>
      </c>
      <c r="L38" s="75" t="str">
        <f t="array" ref="L38">INDEX('Multiplexores E1'!$D$9:$D$12,BIN2DEC(F38)+1)</f>
        <v>A0</v>
      </c>
      <c r="M38" s="109" t="str">
        <f t="array" ref="M38">INDEX('Multiplexores E1'!$D$22:$D$25,BIN2DEC(G38)+1)</f>
        <v>B0</v>
      </c>
      <c r="N38" s="73" t="str">
        <f t="array" ref="N38">INDEX(ALU!$B$5:$B$12,BIN2DEC(H38)+1)</f>
        <v>A + B</v>
      </c>
      <c r="O38" s="73" t="str">
        <f t="array" ref="O38">INDEX('Multiplexores E2'!$D$9:$D$10,BIN2DEC(I38)+1)</f>
        <v>D0</v>
      </c>
      <c r="P38" s="15" t="str">
        <f t="array" ref="P38">INDEX('Multiplexores E2'!$D$20:$D$23,BIN2DEC(J38)+1)</f>
        <v>S0</v>
      </c>
      <c r="Q38" s="16" t="str">
        <f t="array" ref="Q38">INDEX('Multiplexores E2'!$D$32:$D$33,BIN2DEC(K38)+1)</f>
        <v>P0</v>
      </c>
    </row>
    <row r="39" spans="1:17" x14ac:dyDescent="0.2">
      <c r="A39" s="11">
        <v>29</v>
      </c>
      <c r="B39" s="11">
        <v>37</v>
      </c>
      <c r="C39" s="129"/>
      <c r="D39" s="31" t="s">
        <v>26</v>
      </c>
      <c r="E39" s="66">
        <f>IF(A39&lt;&gt;"",VLOOKUP(A39,'Opcodes E1'!$A$3:$D$70,4,0), "Dame un valor!!")</f>
        <v>0</v>
      </c>
      <c r="F39" s="72" t="str">
        <f>VLOOKUP(B39,'Señales E2'!$B$3:$V$98,7,0)&amp;VLOOKUP(B39,'Señales E2'!$B$3:$V$98,8,0)</f>
        <v>00</v>
      </c>
      <c r="G39" s="73" t="str">
        <f>VLOOKUP(B39,'Señales E2'!$B$3:$V$98,9,0)&amp;VLOOKUP(B39,'Señales E2'!$B$3:$V$98,10,0)</f>
        <v>00</v>
      </c>
      <c r="H39" s="15" t="str">
        <f>VLOOKUP(B39,'Señales E2'!$B$3:$V$98,11,0)&amp;VLOOKUP(B39,'Señales E2'!$B$3:$V$98,12,0)&amp;VLOOKUP(B39,'Señales E2'!$B$3:$V$98,13,0)</f>
        <v>000</v>
      </c>
      <c r="I39" s="15" t="str">
        <f>VLOOKUP(B39,'Señales E2'!$B$3:$V$98,21,0)&amp;""</f>
        <v/>
      </c>
      <c r="J39" s="15" t="str">
        <f>VLOOKUP(B39,'Señales E2'!$B$3:$V$98,16,0)&amp;VLOOKUP(B39,'Señales E2'!$B$3:$V$98,17,0)</f>
        <v/>
      </c>
      <c r="K39" s="109" t="str">
        <f>VLOOKUP(B39,'Señales E2'!$B$3:$V$98,20,0)&amp;""</f>
        <v/>
      </c>
      <c r="L39" s="75" t="str">
        <f t="array" ref="L39">INDEX('Multiplexores E1'!$D$9:$D$12,BIN2DEC(F39)+1)</f>
        <v>A0</v>
      </c>
      <c r="M39" s="109" t="str">
        <f t="array" ref="M39">INDEX('Multiplexores E1'!$D$22:$D$25,BIN2DEC(G39)+1)</f>
        <v>B0</v>
      </c>
      <c r="N39" s="73" t="str">
        <f t="array" ref="N39">INDEX(ALU!$B$5:$B$12,BIN2DEC(H39)+1)</f>
        <v>A + B</v>
      </c>
      <c r="O39" s="73" t="str">
        <f t="array" ref="O39">INDEX('Multiplexores E2'!$D$9:$D$10,BIN2DEC(I39)+1)</f>
        <v>D0</v>
      </c>
      <c r="P39" s="15" t="str">
        <f t="array" ref="P39">INDEX('Multiplexores E2'!$D$20:$D$23,BIN2DEC(J39)+1)</f>
        <v>S0</v>
      </c>
      <c r="Q39" s="16" t="str">
        <f t="array" ref="Q39">INDEX('Multiplexores E2'!$D$32:$D$33,BIN2DEC(K39)+1)</f>
        <v>P0</v>
      </c>
    </row>
    <row r="40" spans="1:17" x14ac:dyDescent="0.2">
      <c r="A40" s="11"/>
      <c r="B40" s="11">
        <v>38</v>
      </c>
      <c r="C40" s="129"/>
      <c r="D40" s="12" t="s">
        <v>79</v>
      </c>
      <c r="E40" s="123" t="str">
        <f>IF(A40&lt;&gt;"",VLOOKUP(A40,'Opcodes E1'!$A$3:$D$70,4,0), "Dame un valor!!")</f>
        <v>Dame un valor!!</v>
      </c>
      <c r="F40" s="72" t="str">
        <f>VLOOKUP(B40,'Señales E2'!$B$3:$V$98,7,0)&amp;VLOOKUP(B40,'Señales E2'!$B$3:$V$98,8,0)</f>
        <v/>
      </c>
      <c r="G40" s="73" t="str">
        <f>VLOOKUP(B40,'Señales E2'!$B$3:$V$98,9,0)&amp;VLOOKUP(B40,'Señales E2'!$B$3:$V$98,10,0)</f>
        <v/>
      </c>
      <c r="H40" s="15" t="str">
        <f>VLOOKUP(B40,'Señales E2'!$B$3:$V$98,11,0)&amp;VLOOKUP(B40,'Señales E2'!$B$3:$V$98,12,0)&amp;VLOOKUP(B40,'Señales E2'!$B$3:$V$98,13,0)</f>
        <v/>
      </c>
      <c r="I40" s="15" t="str">
        <f>VLOOKUP(B40,'Señales E2'!$B$3:$V$98,21,0)&amp;""</f>
        <v/>
      </c>
      <c r="J40" s="15" t="str">
        <f>VLOOKUP(B40,'Señales E2'!$B$3:$V$98,16,0)&amp;VLOOKUP(B40,'Señales E2'!$B$3:$V$98,17,0)</f>
        <v/>
      </c>
      <c r="K40" s="109" t="str">
        <f>VLOOKUP(B40,'Señales E2'!$B$3:$V$98,20,0)&amp;""</f>
        <v/>
      </c>
      <c r="L40" s="75" t="str">
        <f t="array" ref="L40">INDEX('Multiplexores E1'!$D$9:$D$12,BIN2DEC(F40)+1)</f>
        <v>A0</v>
      </c>
      <c r="M40" s="109" t="str">
        <f t="array" ref="M40">INDEX('Multiplexores E1'!$D$22:$D$25,BIN2DEC(G40)+1)</f>
        <v>B0</v>
      </c>
      <c r="N40" s="73" t="str">
        <f t="array" ref="N40">INDEX(ALU!$B$5:$B$12,BIN2DEC(H40)+1)</f>
        <v>A + B</v>
      </c>
      <c r="O40" s="73" t="str">
        <f t="array" ref="O40">INDEX('Multiplexores E2'!$D$9:$D$10,BIN2DEC(I40)+1)</f>
        <v>D0</v>
      </c>
      <c r="P40" s="15" t="str">
        <f t="array" ref="P40">INDEX('Multiplexores E2'!$D$20:$D$23,BIN2DEC(J40)+1)</f>
        <v>S0</v>
      </c>
      <c r="Q40" s="16" t="str">
        <f t="array" ref="Q40">INDEX('Multiplexores E2'!$D$32:$D$33,BIN2DEC(K40)+1)</f>
        <v>P0</v>
      </c>
    </row>
    <row r="41" spans="1:17" x14ac:dyDescent="0.2">
      <c r="A41" s="11"/>
      <c r="B41" s="11">
        <v>39</v>
      </c>
      <c r="C41" s="130"/>
      <c r="D41" s="17" t="s">
        <v>80</v>
      </c>
      <c r="E41" s="123" t="str">
        <f>IF(A41&lt;&gt;"",VLOOKUP(A41,'Opcodes E1'!$A$3:$D$70,4,0), "Dame un valor!!")</f>
        <v>Dame un valor!!</v>
      </c>
      <c r="F41" s="77" t="str">
        <f>VLOOKUP(B41,'Señales E2'!$B$3:$V$98,7,0)&amp;VLOOKUP(B41,'Señales E2'!$B$3:$V$98,8,0)</f>
        <v/>
      </c>
      <c r="G41" s="78" t="str">
        <f>VLOOKUP(B41,'Señales E2'!$B$3:$V$98,9,0)&amp;VLOOKUP(B41,'Señales E2'!$B$3:$V$98,10,0)</f>
        <v/>
      </c>
      <c r="H41" s="28" t="str">
        <f>VLOOKUP(B41,'Señales E2'!$B$3:$V$98,11,0)&amp;VLOOKUP(B41,'Señales E2'!$B$3:$V$98,12,0)&amp;VLOOKUP(B41,'Señales E2'!$B$3:$V$98,13,0)</f>
        <v/>
      </c>
      <c r="I41" s="28" t="str">
        <f>VLOOKUP(B41,'Señales E2'!$B$3:$V$98,21,0)&amp;""</f>
        <v/>
      </c>
      <c r="J41" s="28" t="str">
        <f>VLOOKUP(B41,'Señales E2'!$B$3:$V$98,16,0)&amp;VLOOKUP(B41,'Señales E2'!$B$3:$V$98,17,0)</f>
        <v/>
      </c>
      <c r="K41" s="115" t="str">
        <f>VLOOKUP(B41,'Señales E2'!$B$3:$V$98,20,0)&amp;""</f>
        <v/>
      </c>
      <c r="L41" s="80" t="str">
        <f t="array" ref="L41">INDEX('Multiplexores E1'!$D$9:$D$12,BIN2DEC(F41)+1)</f>
        <v>A0</v>
      </c>
      <c r="M41" s="115" t="str">
        <f t="array" ref="M41">INDEX('Multiplexores E1'!$D$22:$D$25,BIN2DEC(G41)+1)</f>
        <v>B0</v>
      </c>
      <c r="N41" s="78" t="str">
        <f t="array" ref="N41">INDEX(ALU!$B$5:$B$12,BIN2DEC(H41)+1)</f>
        <v>A + B</v>
      </c>
      <c r="O41" s="78" t="str">
        <f t="array" ref="O41">INDEX('Multiplexores E2'!$D$9:$D$10,BIN2DEC(I41)+1)</f>
        <v>D0</v>
      </c>
      <c r="P41" s="28" t="str">
        <f t="array" ref="P41">INDEX('Multiplexores E2'!$D$20:$D$23,BIN2DEC(J41)+1)</f>
        <v>S0</v>
      </c>
      <c r="Q41" s="29" t="str">
        <f t="array" ref="Q41">INDEX('Multiplexores E2'!$D$32:$D$33,BIN2DEC(K41)+1)</f>
        <v>P0</v>
      </c>
    </row>
    <row r="42" spans="1:17" x14ac:dyDescent="0.2">
      <c r="A42" s="11">
        <v>30</v>
      </c>
      <c r="B42" s="11">
        <v>40</v>
      </c>
      <c r="C42" s="128" t="s">
        <v>29</v>
      </c>
      <c r="D42" s="5" t="s">
        <v>16</v>
      </c>
      <c r="E42" s="81">
        <f>IF(A42&lt;&gt;"",VLOOKUP(A42,'Opcodes E1'!$A$3:$D$70,4,0), "Dame un valor!!")</f>
        <v>0</v>
      </c>
      <c r="F42" s="67" t="str">
        <f>VLOOKUP(B42,'Señales E2'!$B$3:$V$98,7,0)&amp;VLOOKUP(B42,'Señales E2'!$B$3:$V$98,8,0)</f>
        <v>00</v>
      </c>
      <c r="G42" s="68" t="str">
        <f>VLOOKUP(B42,'Señales E2'!$B$3:$V$98,9,0)&amp;VLOOKUP(B42,'Señales E2'!$B$3:$V$98,10,0)</f>
        <v>00</v>
      </c>
      <c r="H42" s="8" t="str">
        <f>VLOOKUP(B42,'Señales E2'!$B$3:$V$98,11,0)&amp;VLOOKUP(B42,'Señales E2'!$B$3:$V$98,12,0)&amp;VLOOKUP(B42,'Señales E2'!$B$3:$V$98,13,0)</f>
        <v>000</v>
      </c>
      <c r="I42" s="8" t="str">
        <f>VLOOKUP(B42,'Señales E2'!$B$3:$V$98,21,0)&amp;""</f>
        <v/>
      </c>
      <c r="J42" s="8" t="str">
        <f>VLOOKUP(B42,'Señales E2'!$B$3:$V$98,16,0)&amp;VLOOKUP(B42,'Señales E2'!$B$3:$V$98,17,0)</f>
        <v/>
      </c>
      <c r="K42" s="108" t="str">
        <f>VLOOKUP(B42,'Señales E2'!$B$3:$V$98,20,0)&amp;""</f>
        <v/>
      </c>
      <c r="L42" s="70" t="str">
        <f t="array" ref="L42">INDEX('Multiplexores E1'!$D$9:$D$12,BIN2DEC(F42)+1)</f>
        <v>A0</v>
      </c>
      <c r="M42" s="108" t="str">
        <f t="array" ref="M42">INDEX('Multiplexores E1'!$D$22:$D$25,BIN2DEC(G42)+1)</f>
        <v>B0</v>
      </c>
      <c r="N42" s="68" t="str">
        <f t="array" ref="N42">INDEX(ALU!$B$5:$B$12,BIN2DEC(H42)+1)</f>
        <v>A + B</v>
      </c>
      <c r="O42" s="68" t="str">
        <f t="array" ref="O42">INDEX('Multiplexores E2'!$D$9:$D$10,BIN2DEC(I42)+1)</f>
        <v>D0</v>
      </c>
      <c r="P42" s="8" t="str">
        <f t="array" ref="P42">INDEX('Multiplexores E2'!$D$20:$D$23,BIN2DEC(J42)+1)</f>
        <v>S0</v>
      </c>
      <c r="Q42" s="9" t="str">
        <f t="array" ref="Q42">INDEX('Multiplexores E2'!$D$32:$D$33,BIN2DEC(K42)+1)</f>
        <v>P0</v>
      </c>
    </row>
    <row r="43" spans="1:17" x14ac:dyDescent="0.2">
      <c r="A43" s="11">
        <v>31</v>
      </c>
      <c r="B43" s="11">
        <v>41</v>
      </c>
      <c r="C43" s="129"/>
      <c r="D43" s="12" t="s">
        <v>18</v>
      </c>
      <c r="E43" s="66">
        <f>IF(A43&lt;&gt;"",VLOOKUP(A43,'Opcodes E1'!$A$3:$D$70,4,0), "Dame un valor!!")</f>
        <v>0</v>
      </c>
      <c r="F43" s="72" t="str">
        <f>VLOOKUP(B43,'Señales E2'!$B$3:$V$98,7,0)&amp;VLOOKUP(B43,'Señales E2'!$B$3:$V$98,8,0)</f>
        <v>00</v>
      </c>
      <c r="G43" s="73" t="str">
        <f>VLOOKUP(B43,'Señales E2'!$B$3:$V$98,9,0)&amp;VLOOKUP(B43,'Señales E2'!$B$3:$V$98,10,0)</f>
        <v>00</v>
      </c>
      <c r="H43" s="15" t="str">
        <f>VLOOKUP(B43,'Señales E2'!$B$3:$V$98,11,0)&amp;VLOOKUP(B43,'Señales E2'!$B$3:$V$98,12,0)&amp;VLOOKUP(B43,'Señales E2'!$B$3:$V$98,13,0)</f>
        <v>000</v>
      </c>
      <c r="I43" s="15" t="str">
        <f>VLOOKUP(B43,'Señales E2'!$B$3:$V$98,21,0)&amp;""</f>
        <v/>
      </c>
      <c r="J43" s="15" t="str">
        <f>VLOOKUP(B43,'Señales E2'!$B$3:$V$98,16,0)&amp;VLOOKUP(B43,'Señales E2'!$B$3:$V$98,17,0)</f>
        <v/>
      </c>
      <c r="K43" s="109" t="str">
        <f>VLOOKUP(B43,'Señales E2'!$B$3:$V$98,20,0)&amp;""</f>
        <v/>
      </c>
      <c r="L43" s="75" t="str">
        <f t="array" ref="L43">INDEX('Multiplexores E1'!$D$9:$D$12,BIN2DEC(F43)+1)</f>
        <v>A0</v>
      </c>
      <c r="M43" s="109" t="str">
        <f t="array" ref="M43">INDEX('Multiplexores E1'!$D$22:$D$25,BIN2DEC(G43)+1)</f>
        <v>B0</v>
      </c>
      <c r="N43" s="73" t="str">
        <f t="array" ref="N43">INDEX(ALU!$B$5:$B$12,BIN2DEC(H43)+1)</f>
        <v>A + B</v>
      </c>
      <c r="O43" s="73" t="str">
        <f t="array" ref="O43">INDEX('Multiplexores E2'!$D$9:$D$10,BIN2DEC(I43)+1)</f>
        <v>D0</v>
      </c>
      <c r="P43" s="15" t="str">
        <f t="array" ref="P43">INDEX('Multiplexores E2'!$D$20:$D$23,BIN2DEC(J43)+1)</f>
        <v>S0</v>
      </c>
      <c r="Q43" s="16" t="str">
        <f t="array" ref="Q43">INDEX('Multiplexores E2'!$D$32:$D$33,BIN2DEC(K43)+1)</f>
        <v>P0</v>
      </c>
    </row>
    <row r="44" spans="1:17" x14ac:dyDescent="0.2">
      <c r="A44" s="11">
        <v>32</v>
      </c>
      <c r="B44" s="11">
        <v>42</v>
      </c>
      <c r="C44" s="129"/>
      <c r="D44" s="12" t="s">
        <v>19</v>
      </c>
      <c r="E44" s="66">
        <f>IF(A44&lt;&gt;"",VLOOKUP(A44,'Opcodes E1'!$A$3:$D$70,4,0), "Dame un valor!!")</f>
        <v>0</v>
      </c>
      <c r="F44" s="72" t="str">
        <f>VLOOKUP(B44,'Señales E2'!$B$3:$V$98,7,0)&amp;VLOOKUP(B44,'Señales E2'!$B$3:$V$98,8,0)</f>
        <v>00</v>
      </c>
      <c r="G44" s="73" t="str">
        <f>VLOOKUP(B44,'Señales E2'!$B$3:$V$98,9,0)&amp;VLOOKUP(B44,'Señales E2'!$B$3:$V$98,10,0)</f>
        <v>00</v>
      </c>
      <c r="H44" s="15" t="str">
        <f>VLOOKUP(B44,'Señales E2'!$B$3:$V$98,11,0)&amp;VLOOKUP(B44,'Señales E2'!$B$3:$V$98,12,0)&amp;VLOOKUP(B44,'Señales E2'!$B$3:$V$98,13,0)</f>
        <v>000</v>
      </c>
      <c r="I44" s="15" t="str">
        <f>VLOOKUP(B44,'Señales E2'!$B$3:$V$98,21,0)&amp;""</f>
        <v/>
      </c>
      <c r="J44" s="15" t="str">
        <f>VLOOKUP(B44,'Señales E2'!$B$3:$V$98,16,0)&amp;VLOOKUP(B44,'Señales E2'!$B$3:$V$98,17,0)</f>
        <v/>
      </c>
      <c r="K44" s="109" t="str">
        <f>VLOOKUP(B44,'Señales E2'!$B$3:$V$98,20,0)&amp;""</f>
        <v/>
      </c>
      <c r="L44" s="75" t="str">
        <f t="array" ref="L44">INDEX('Multiplexores E1'!$D$9:$D$12,BIN2DEC(F44)+1)</f>
        <v>A0</v>
      </c>
      <c r="M44" s="109" t="str">
        <f t="array" ref="M44">INDEX('Multiplexores E1'!$D$22:$D$25,BIN2DEC(G44)+1)</f>
        <v>B0</v>
      </c>
      <c r="N44" s="73" t="str">
        <f t="array" ref="N44">INDEX(ALU!$B$5:$B$12,BIN2DEC(H44)+1)</f>
        <v>A + B</v>
      </c>
      <c r="O44" s="73" t="str">
        <f t="array" ref="O44">INDEX('Multiplexores E2'!$D$9:$D$10,BIN2DEC(I44)+1)</f>
        <v>D0</v>
      </c>
      <c r="P44" s="15" t="str">
        <f t="array" ref="P44">INDEX('Multiplexores E2'!$D$20:$D$23,BIN2DEC(J44)+1)</f>
        <v>S0</v>
      </c>
      <c r="Q44" s="16" t="str">
        <f t="array" ref="Q44">INDEX('Multiplexores E2'!$D$32:$D$33,BIN2DEC(K44)+1)</f>
        <v>P0</v>
      </c>
    </row>
    <row r="45" spans="1:17" x14ac:dyDescent="0.2">
      <c r="A45" s="11">
        <v>33</v>
      </c>
      <c r="B45" s="11">
        <v>43</v>
      </c>
      <c r="C45" s="129"/>
      <c r="D45" s="12" t="s">
        <v>20</v>
      </c>
      <c r="E45" s="66">
        <f>IF(A45&lt;&gt;"",VLOOKUP(A45,'Opcodes E1'!$A$3:$D$70,4,0), "Dame un valor!!")</f>
        <v>0</v>
      </c>
      <c r="F45" s="72" t="str">
        <f>VLOOKUP(B45,'Señales E2'!$B$3:$V$98,7,0)&amp;VLOOKUP(B45,'Señales E2'!$B$3:$V$98,8,0)</f>
        <v>00</v>
      </c>
      <c r="G45" s="73" t="str">
        <f>VLOOKUP(B45,'Señales E2'!$B$3:$V$98,9,0)&amp;VLOOKUP(B45,'Señales E2'!$B$3:$V$98,10,0)</f>
        <v>00</v>
      </c>
      <c r="H45" s="15" t="str">
        <f>VLOOKUP(B45,'Señales E2'!$B$3:$V$98,11,0)&amp;VLOOKUP(B45,'Señales E2'!$B$3:$V$98,12,0)&amp;VLOOKUP(B45,'Señales E2'!$B$3:$V$98,13,0)</f>
        <v>000</v>
      </c>
      <c r="I45" s="15" t="str">
        <f>VLOOKUP(B45,'Señales E2'!$B$3:$V$98,21,0)&amp;""</f>
        <v/>
      </c>
      <c r="J45" s="15" t="str">
        <f>VLOOKUP(B45,'Señales E2'!$B$3:$V$98,16,0)&amp;VLOOKUP(B45,'Señales E2'!$B$3:$V$98,17,0)</f>
        <v/>
      </c>
      <c r="K45" s="109" t="str">
        <f>VLOOKUP(B45,'Señales E2'!$B$3:$V$98,20,0)&amp;""</f>
        <v/>
      </c>
      <c r="L45" s="75" t="str">
        <f t="array" ref="L45">INDEX('Multiplexores E1'!$D$9:$D$12,BIN2DEC(F45)+1)</f>
        <v>A0</v>
      </c>
      <c r="M45" s="109" t="str">
        <f t="array" ref="M45">INDEX('Multiplexores E1'!$D$22:$D$25,BIN2DEC(G45)+1)</f>
        <v>B0</v>
      </c>
      <c r="N45" s="73" t="str">
        <f t="array" ref="N45">INDEX(ALU!$B$5:$B$12,BIN2DEC(H45)+1)</f>
        <v>A + B</v>
      </c>
      <c r="O45" s="73" t="str">
        <f t="array" ref="O45">INDEX('Multiplexores E2'!$D$9:$D$10,BIN2DEC(I45)+1)</f>
        <v>D0</v>
      </c>
      <c r="P45" s="15" t="str">
        <f t="array" ref="P45">INDEX('Multiplexores E2'!$D$20:$D$23,BIN2DEC(J45)+1)</f>
        <v>S0</v>
      </c>
      <c r="Q45" s="16" t="str">
        <f t="array" ref="Q45">INDEX('Multiplexores E2'!$D$32:$D$33,BIN2DEC(K45)+1)</f>
        <v>P0</v>
      </c>
    </row>
    <row r="46" spans="1:17" x14ac:dyDescent="0.2">
      <c r="A46" s="11">
        <v>34</v>
      </c>
      <c r="B46" s="11">
        <v>44</v>
      </c>
      <c r="C46" s="129"/>
      <c r="D46" s="12" t="s">
        <v>21</v>
      </c>
      <c r="E46" s="66">
        <f>IF(A46&lt;&gt;"",VLOOKUP(A46,'Opcodes E1'!$A$3:$D$70,4,0), "Dame un valor!!")</f>
        <v>0</v>
      </c>
      <c r="F46" s="72" t="str">
        <f>VLOOKUP(B46,'Señales E2'!$B$3:$V$98,7,0)&amp;VLOOKUP(B46,'Señales E2'!$B$3:$V$98,8,0)</f>
        <v>00</v>
      </c>
      <c r="G46" s="73" t="str">
        <f>VLOOKUP(B46,'Señales E2'!$B$3:$V$98,9,0)&amp;VLOOKUP(B46,'Señales E2'!$B$3:$V$98,10,0)</f>
        <v>00</v>
      </c>
      <c r="H46" s="15" t="str">
        <f>VLOOKUP(B46,'Señales E2'!$B$3:$V$98,11,0)&amp;VLOOKUP(B46,'Señales E2'!$B$3:$V$98,12,0)&amp;VLOOKUP(B46,'Señales E2'!$B$3:$V$98,13,0)</f>
        <v>000</v>
      </c>
      <c r="I46" s="15" t="str">
        <f>VLOOKUP(B46,'Señales E2'!$B$3:$V$98,21,0)&amp;""</f>
        <v/>
      </c>
      <c r="J46" s="15" t="str">
        <f>VLOOKUP(B46,'Señales E2'!$B$3:$V$98,16,0)&amp;VLOOKUP(B46,'Señales E2'!$B$3:$V$98,17,0)</f>
        <v/>
      </c>
      <c r="K46" s="109" t="str">
        <f>VLOOKUP(B46,'Señales E2'!$B$3:$V$98,20,0)&amp;""</f>
        <v/>
      </c>
      <c r="L46" s="75" t="str">
        <f t="array" ref="L46">INDEX('Multiplexores E1'!$D$9:$D$12,BIN2DEC(F46)+1)</f>
        <v>A0</v>
      </c>
      <c r="M46" s="109" t="str">
        <f t="array" ref="M46">INDEX('Multiplexores E1'!$D$22:$D$25,BIN2DEC(G46)+1)</f>
        <v>B0</v>
      </c>
      <c r="N46" s="73" t="str">
        <f t="array" ref="N46">INDEX(ALU!$B$5:$B$12,BIN2DEC(H46)+1)</f>
        <v>A + B</v>
      </c>
      <c r="O46" s="73" t="str">
        <f t="array" ref="O46">INDEX('Multiplexores E2'!$D$9:$D$10,BIN2DEC(I46)+1)</f>
        <v>D0</v>
      </c>
      <c r="P46" s="15" t="str">
        <f t="array" ref="P46">INDEX('Multiplexores E2'!$D$20:$D$23,BIN2DEC(J46)+1)</f>
        <v>S0</v>
      </c>
      <c r="Q46" s="16" t="str">
        <f t="array" ref="Q46">INDEX('Multiplexores E2'!$D$32:$D$33,BIN2DEC(K46)+1)</f>
        <v>P0</v>
      </c>
    </row>
    <row r="47" spans="1:17" x14ac:dyDescent="0.2">
      <c r="A47" s="11">
        <v>35</v>
      </c>
      <c r="B47" s="11">
        <v>45</v>
      </c>
      <c r="C47" s="129"/>
      <c r="D47" s="12" t="s">
        <v>22</v>
      </c>
      <c r="E47" s="66">
        <f>IF(A47&lt;&gt;"",VLOOKUP(A47,'Opcodes E1'!$A$3:$D$70,4,0), "Dame un valor!!")</f>
        <v>0</v>
      </c>
      <c r="F47" s="72" t="str">
        <f>VLOOKUP(B47,'Señales E2'!$B$3:$V$98,7,0)&amp;VLOOKUP(B47,'Señales E2'!$B$3:$V$98,8,0)</f>
        <v>00</v>
      </c>
      <c r="G47" s="73" t="str">
        <f>VLOOKUP(B47,'Señales E2'!$B$3:$V$98,9,0)&amp;VLOOKUP(B47,'Señales E2'!$B$3:$V$98,10,0)</f>
        <v>00</v>
      </c>
      <c r="H47" s="15" t="str">
        <f>VLOOKUP(B47,'Señales E2'!$B$3:$V$98,11,0)&amp;VLOOKUP(B47,'Señales E2'!$B$3:$V$98,12,0)&amp;VLOOKUP(B47,'Señales E2'!$B$3:$V$98,13,0)</f>
        <v>000</v>
      </c>
      <c r="I47" s="15" t="str">
        <f>VLOOKUP(B47,'Señales E2'!$B$3:$V$98,21,0)&amp;""</f>
        <v/>
      </c>
      <c r="J47" s="15" t="str">
        <f>VLOOKUP(B47,'Señales E2'!$B$3:$V$98,16,0)&amp;VLOOKUP(B47,'Señales E2'!$B$3:$V$98,17,0)</f>
        <v/>
      </c>
      <c r="K47" s="109" t="str">
        <f>VLOOKUP(B47,'Señales E2'!$B$3:$V$98,20,0)&amp;""</f>
        <v/>
      </c>
      <c r="L47" s="75" t="str">
        <f t="array" ref="L47">INDEX('Multiplexores E1'!$D$9:$D$12,BIN2DEC(F47)+1)</f>
        <v>A0</v>
      </c>
      <c r="M47" s="109" t="str">
        <f t="array" ref="M47">INDEX('Multiplexores E1'!$D$22:$D$25,BIN2DEC(G47)+1)</f>
        <v>B0</v>
      </c>
      <c r="N47" s="73" t="str">
        <f t="array" ref="N47">INDEX(ALU!$B$5:$B$12,BIN2DEC(H47)+1)</f>
        <v>A + B</v>
      </c>
      <c r="O47" s="73" t="str">
        <f t="array" ref="O47">INDEX('Multiplexores E2'!$D$9:$D$10,BIN2DEC(I47)+1)</f>
        <v>D0</v>
      </c>
      <c r="P47" s="15" t="str">
        <f t="array" ref="P47">INDEX('Multiplexores E2'!$D$20:$D$23,BIN2DEC(J47)+1)</f>
        <v>S0</v>
      </c>
      <c r="Q47" s="16" t="str">
        <f t="array" ref="Q47">INDEX('Multiplexores E2'!$D$32:$D$33,BIN2DEC(K47)+1)</f>
        <v>P0</v>
      </c>
    </row>
    <row r="48" spans="1:17" x14ac:dyDescent="0.2">
      <c r="A48" s="11">
        <v>36</v>
      </c>
      <c r="B48" s="11">
        <v>46</v>
      </c>
      <c r="C48" s="129"/>
      <c r="D48" s="12" t="s">
        <v>26</v>
      </c>
      <c r="E48" s="66">
        <f>IF(A48&lt;&gt;"",VLOOKUP(A48,'Opcodes E1'!$A$3:$D$70,4,0), "Dame un valor!!")</f>
        <v>0</v>
      </c>
      <c r="F48" s="72" t="str">
        <f>VLOOKUP(B48,'Señales E2'!$B$3:$V$98,7,0)&amp;VLOOKUP(B48,'Señales E2'!$B$3:$V$98,8,0)</f>
        <v>00</v>
      </c>
      <c r="G48" s="73" t="str">
        <f>VLOOKUP(B48,'Señales E2'!$B$3:$V$98,9,0)&amp;VLOOKUP(B48,'Señales E2'!$B$3:$V$98,10,0)</f>
        <v>00</v>
      </c>
      <c r="H48" s="15" t="str">
        <f>VLOOKUP(B48,'Señales E2'!$B$3:$V$98,11,0)&amp;VLOOKUP(B48,'Señales E2'!$B$3:$V$98,12,0)&amp;VLOOKUP(B48,'Señales E2'!$B$3:$V$98,13,0)</f>
        <v>000</v>
      </c>
      <c r="I48" s="15" t="str">
        <f>VLOOKUP(B48,'Señales E2'!$B$3:$V$98,21,0)&amp;""</f>
        <v/>
      </c>
      <c r="J48" s="15" t="str">
        <f>VLOOKUP(B48,'Señales E2'!$B$3:$V$98,16,0)&amp;VLOOKUP(B48,'Señales E2'!$B$3:$V$98,17,0)</f>
        <v/>
      </c>
      <c r="K48" s="109" t="str">
        <f>VLOOKUP(B48,'Señales E2'!$B$3:$V$98,20,0)&amp;""</f>
        <v/>
      </c>
      <c r="L48" s="75" t="str">
        <f t="array" ref="L48">INDEX('Multiplexores E1'!$D$9:$D$12,BIN2DEC(F48)+1)</f>
        <v>A0</v>
      </c>
      <c r="M48" s="109" t="str">
        <f t="array" ref="M48">INDEX('Multiplexores E1'!$D$22:$D$25,BIN2DEC(G48)+1)</f>
        <v>B0</v>
      </c>
      <c r="N48" s="73" t="str">
        <f t="array" ref="N48">INDEX(ALU!$B$5:$B$12,BIN2DEC(H48)+1)</f>
        <v>A + B</v>
      </c>
      <c r="O48" s="73" t="str">
        <f t="array" ref="O48">INDEX('Multiplexores E2'!$D$9:$D$10,BIN2DEC(I48)+1)</f>
        <v>D0</v>
      </c>
      <c r="P48" s="15" t="str">
        <f t="array" ref="P48">INDEX('Multiplexores E2'!$D$20:$D$23,BIN2DEC(J48)+1)</f>
        <v>S0</v>
      </c>
      <c r="Q48" s="16" t="str">
        <f t="array" ref="Q48">INDEX('Multiplexores E2'!$D$32:$D$33,BIN2DEC(K48)+1)</f>
        <v>P0</v>
      </c>
    </row>
    <row r="49" spans="1:17" x14ac:dyDescent="0.2">
      <c r="A49" s="11"/>
      <c r="B49" s="11">
        <v>47</v>
      </c>
      <c r="C49" s="129"/>
      <c r="D49" s="12" t="s">
        <v>79</v>
      </c>
      <c r="E49" s="123" t="str">
        <f>IF(A49&lt;&gt;"",VLOOKUP(A49,'Opcodes E1'!$A$3:$D$70,4,0), "Dame un valor!!")</f>
        <v>Dame un valor!!</v>
      </c>
      <c r="F49" s="72" t="str">
        <f>VLOOKUP(B49,'Señales E2'!$B$3:$V$98,7,0)&amp;VLOOKUP(B49,'Señales E2'!$B$3:$V$98,8,0)</f>
        <v/>
      </c>
      <c r="G49" s="73" t="str">
        <f>VLOOKUP(B49,'Señales E2'!$B$3:$V$98,9,0)&amp;VLOOKUP(B49,'Señales E2'!$B$3:$V$98,10,0)</f>
        <v/>
      </c>
      <c r="H49" s="15" t="str">
        <f>VLOOKUP(B49,'Señales E2'!$B$3:$V$98,11,0)&amp;VLOOKUP(B49,'Señales E2'!$B$3:$V$98,12,0)&amp;VLOOKUP(B49,'Señales E2'!$B$3:$V$98,13,0)</f>
        <v/>
      </c>
      <c r="I49" s="15" t="str">
        <f>VLOOKUP(B49,'Señales E2'!$B$3:$V$98,21,0)&amp;""</f>
        <v/>
      </c>
      <c r="J49" s="15" t="str">
        <f>VLOOKUP(B49,'Señales E2'!$B$3:$V$98,16,0)&amp;VLOOKUP(B49,'Señales E2'!$B$3:$V$98,17,0)</f>
        <v/>
      </c>
      <c r="K49" s="109" t="str">
        <f>VLOOKUP(B49,'Señales E2'!$B$3:$V$98,20,0)&amp;""</f>
        <v/>
      </c>
      <c r="L49" s="75" t="str">
        <f t="array" ref="L49">INDEX('Multiplexores E1'!$D$9:$D$12,BIN2DEC(F49)+1)</f>
        <v>A0</v>
      </c>
      <c r="M49" s="109" t="str">
        <f t="array" ref="M49">INDEX('Multiplexores E1'!$D$22:$D$25,BIN2DEC(G49)+1)</f>
        <v>B0</v>
      </c>
      <c r="N49" s="73" t="str">
        <f t="array" ref="N49">INDEX(ALU!$B$5:$B$12,BIN2DEC(H49)+1)</f>
        <v>A + B</v>
      </c>
      <c r="O49" s="73" t="str">
        <f t="array" ref="O49">INDEX('Multiplexores E2'!$D$9:$D$10,BIN2DEC(I49)+1)</f>
        <v>D0</v>
      </c>
      <c r="P49" s="15" t="str">
        <f t="array" ref="P49">INDEX('Multiplexores E2'!$D$20:$D$23,BIN2DEC(J49)+1)</f>
        <v>S0</v>
      </c>
      <c r="Q49" s="16" t="str">
        <f t="array" ref="Q49">INDEX('Multiplexores E2'!$D$32:$D$33,BIN2DEC(K49)+1)</f>
        <v>P0</v>
      </c>
    </row>
    <row r="50" spans="1:17" x14ac:dyDescent="0.2">
      <c r="A50" s="11"/>
      <c r="B50" s="11">
        <v>48</v>
      </c>
      <c r="C50" s="130"/>
      <c r="D50" s="17" t="s">
        <v>80</v>
      </c>
      <c r="E50" s="123" t="str">
        <f>IF(A50&lt;&gt;"",VLOOKUP(A50,'Opcodes E1'!$A$3:$D$70,4,0), "Dame un valor!!")</f>
        <v>Dame un valor!!</v>
      </c>
      <c r="F50" s="83" t="str">
        <f>VLOOKUP(B50,'Señales E2'!$B$3:$V$98,7,0)&amp;VLOOKUP(B50,'Señales E2'!$B$3:$V$98,8,0)</f>
        <v/>
      </c>
      <c r="G50" s="84" t="str">
        <f>VLOOKUP(B50,'Señales E2'!$B$3:$V$98,9,0)&amp;VLOOKUP(B50,'Señales E2'!$B$3:$V$98,10,0)</f>
        <v/>
      </c>
      <c r="H50" s="20" t="str">
        <f>VLOOKUP(B50,'Señales E2'!$B$3:$V$98,11,0)&amp;VLOOKUP(B50,'Señales E2'!$B$3:$V$98,12,0)&amp;VLOOKUP(B50,'Señales E2'!$B$3:$V$98,13,0)</f>
        <v/>
      </c>
      <c r="I50" s="20" t="str">
        <f>VLOOKUP(B50,'Señales E2'!$B$3:$V$98,21,0)&amp;""</f>
        <v/>
      </c>
      <c r="J50" s="20" t="str">
        <f>VLOOKUP(B50,'Señales E2'!$B$3:$V$98,16,0)&amp;VLOOKUP(B50,'Señales E2'!$B$3:$V$98,17,0)</f>
        <v/>
      </c>
      <c r="K50" s="113" t="str">
        <f>VLOOKUP(B50,'Señales E2'!$B$3:$V$98,20,0)&amp;""</f>
        <v/>
      </c>
      <c r="L50" s="86" t="str">
        <f t="array" ref="L50">INDEX('Multiplexores E1'!$D$9:$D$12,BIN2DEC(F50)+1)</f>
        <v>A0</v>
      </c>
      <c r="M50" s="113" t="str">
        <f t="array" ref="M50">INDEX('Multiplexores E1'!$D$22:$D$25,BIN2DEC(G50)+1)</f>
        <v>B0</v>
      </c>
      <c r="N50" s="84" t="str">
        <f t="array" ref="N50">INDEX(ALU!$B$5:$B$12,BIN2DEC(H50)+1)</f>
        <v>A + B</v>
      </c>
      <c r="O50" s="84" t="str">
        <f t="array" ref="O50">INDEX('Multiplexores E2'!$D$9:$D$10,BIN2DEC(I50)+1)</f>
        <v>D0</v>
      </c>
      <c r="P50" s="20" t="str">
        <f t="array" ref="P50">INDEX('Multiplexores E2'!$D$20:$D$23,BIN2DEC(J50)+1)</f>
        <v>S0</v>
      </c>
      <c r="Q50" s="21" t="str">
        <f t="array" ref="Q50">INDEX('Multiplexores E2'!$D$32:$D$33,BIN2DEC(K50)+1)</f>
        <v>P0</v>
      </c>
    </row>
    <row r="51" spans="1:17" x14ac:dyDescent="0.2">
      <c r="A51" s="11">
        <v>37</v>
      </c>
      <c r="B51" s="11">
        <v>49</v>
      </c>
      <c r="C51" s="128" t="s">
        <v>30</v>
      </c>
      <c r="D51" s="30" t="s">
        <v>16</v>
      </c>
      <c r="E51" s="81">
        <f>IF(A51&lt;&gt;"",VLOOKUP(A51,'Opcodes E1'!$A$3:$D$70,4,0), "Dame un valor!!")</f>
        <v>0</v>
      </c>
      <c r="F51" s="87" t="str">
        <f>VLOOKUP(B51,'Señales E2'!$B$3:$V$98,7,0)&amp;VLOOKUP(B51,'Señales E2'!$B$3:$V$98,8,0)</f>
        <v>00</v>
      </c>
      <c r="G51" s="88" t="str">
        <f>VLOOKUP(B51,'Señales E2'!$B$3:$V$98,9,0)&amp;VLOOKUP(B51,'Señales E2'!$B$3:$V$98,10,0)</f>
        <v>00</v>
      </c>
      <c r="H51" s="25" t="str">
        <f>VLOOKUP(B51,'Señales E2'!$B$3:$V$98,11,0)&amp;VLOOKUP(B51,'Señales E2'!$B$3:$V$98,12,0)&amp;VLOOKUP(B51,'Señales E2'!$B$3:$V$98,13,0)</f>
        <v>000</v>
      </c>
      <c r="I51" s="25" t="str">
        <f>VLOOKUP(B51,'Señales E2'!$B$3:$V$98,21,0)&amp;""</f>
        <v/>
      </c>
      <c r="J51" s="25" t="str">
        <f>VLOOKUP(B51,'Señales E2'!$B$3:$V$98,16,0)&amp;VLOOKUP(B51,'Señales E2'!$B$3:$V$98,17,0)</f>
        <v/>
      </c>
      <c r="K51" s="114" t="str">
        <f>VLOOKUP(B51,'Señales E2'!$B$3:$V$98,20,0)&amp;""</f>
        <v/>
      </c>
      <c r="L51" s="90" t="str">
        <f t="array" ref="L51">INDEX('Multiplexores E1'!$D$9:$D$12,BIN2DEC(F51)+1)</f>
        <v>A0</v>
      </c>
      <c r="M51" s="114" t="str">
        <f t="array" ref="M51">INDEX('Multiplexores E1'!$D$22:$D$25,BIN2DEC(G51)+1)</f>
        <v>B0</v>
      </c>
      <c r="N51" s="88" t="str">
        <f t="array" ref="N51">INDEX(ALU!$B$5:$B$12,BIN2DEC(H51)+1)</f>
        <v>A + B</v>
      </c>
      <c r="O51" s="88" t="str">
        <f t="array" ref="O51">INDEX('Multiplexores E2'!$D$9:$D$10,BIN2DEC(I51)+1)</f>
        <v>D0</v>
      </c>
      <c r="P51" s="25" t="str">
        <f t="array" ref="P51">INDEX('Multiplexores E2'!$D$20:$D$23,BIN2DEC(J51)+1)</f>
        <v>S0</v>
      </c>
      <c r="Q51" s="26" t="str">
        <f t="array" ref="Q51">INDEX('Multiplexores E2'!$D$32:$D$33,BIN2DEC(K51)+1)</f>
        <v>P0</v>
      </c>
    </row>
    <row r="52" spans="1:17" x14ac:dyDescent="0.2">
      <c r="A52" s="11">
        <v>38</v>
      </c>
      <c r="B52" s="11">
        <v>50</v>
      </c>
      <c r="C52" s="129"/>
      <c r="D52" s="12" t="s">
        <v>18</v>
      </c>
      <c r="E52" s="66">
        <f>IF(A52&lt;&gt;"",VLOOKUP(A52,'Opcodes E1'!$A$3:$D$70,4,0), "Dame un valor!!")</f>
        <v>0</v>
      </c>
      <c r="F52" s="72" t="str">
        <f>VLOOKUP(B52,'Señales E2'!$B$3:$V$98,7,0)&amp;VLOOKUP(B52,'Señales E2'!$B$3:$V$98,8,0)</f>
        <v>00</v>
      </c>
      <c r="G52" s="73" t="str">
        <f>VLOOKUP(B52,'Señales E2'!$B$3:$V$98,9,0)&amp;VLOOKUP(B52,'Señales E2'!$B$3:$V$98,10,0)</f>
        <v>00</v>
      </c>
      <c r="H52" s="15" t="str">
        <f>VLOOKUP(B52,'Señales E2'!$B$3:$V$98,11,0)&amp;VLOOKUP(B52,'Señales E2'!$B$3:$V$98,12,0)&amp;VLOOKUP(B52,'Señales E2'!$B$3:$V$98,13,0)</f>
        <v>000</v>
      </c>
      <c r="I52" s="15" t="str">
        <f>VLOOKUP(B52,'Señales E2'!$B$3:$V$98,21,0)&amp;""</f>
        <v/>
      </c>
      <c r="J52" s="15" t="str">
        <f>VLOOKUP(B52,'Señales E2'!$B$3:$V$98,16,0)&amp;VLOOKUP(B52,'Señales E2'!$B$3:$V$98,17,0)</f>
        <v/>
      </c>
      <c r="K52" s="109" t="str">
        <f>VLOOKUP(B52,'Señales E2'!$B$3:$V$98,20,0)&amp;""</f>
        <v/>
      </c>
      <c r="L52" s="75" t="str">
        <f t="array" ref="L52">INDEX('Multiplexores E1'!$D$9:$D$12,BIN2DEC(F52)+1)</f>
        <v>A0</v>
      </c>
      <c r="M52" s="109" t="str">
        <f t="array" ref="M52">INDEX('Multiplexores E1'!$D$22:$D$25,BIN2DEC(G52)+1)</f>
        <v>B0</v>
      </c>
      <c r="N52" s="73" t="str">
        <f t="array" ref="N52">INDEX(ALU!$B$5:$B$12,BIN2DEC(H52)+1)</f>
        <v>A + B</v>
      </c>
      <c r="O52" s="73" t="str">
        <f t="array" ref="O52">INDEX('Multiplexores E2'!$D$9:$D$10,BIN2DEC(I52)+1)</f>
        <v>D0</v>
      </c>
      <c r="P52" s="15" t="str">
        <f t="array" ref="P52">INDEX('Multiplexores E2'!$D$20:$D$23,BIN2DEC(J52)+1)</f>
        <v>S0</v>
      </c>
      <c r="Q52" s="16" t="str">
        <f t="array" ref="Q52">INDEX('Multiplexores E2'!$D$32:$D$33,BIN2DEC(K52)+1)</f>
        <v>P0</v>
      </c>
    </row>
    <row r="53" spans="1:17" x14ac:dyDescent="0.2">
      <c r="A53" s="11">
        <v>39</v>
      </c>
      <c r="B53" s="11">
        <v>51</v>
      </c>
      <c r="C53" s="129"/>
      <c r="D53" s="12" t="s">
        <v>19</v>
      </c>
      <c r="E53" s="66">
        <f>IF(A53&lt;&gt;"",VLOOKUP(A53,'Opcodes E1'!$A$3:$D$70,4,0), "Dame un valor!!")</f>
        <v>0</v>
      </c>
      <c r="F53" s="72" t="str">
        <f>VLOOKUP(B53,'Señales E2'!$B$3:$V$98,7,0)&amp;VLOOKUP(B53,'Señales E2'!$B$3:$V$98,8,0)</f>
        <v>00</v>
      </c>
      <c r="G53" s="73" t="str">
        <f>VLOOKUP(B53,'Señales E2'!$B$3:$V$98,9,0)&amp;VLOOKUP(B53,'Señales E2'!$B$3:$V$98,10,0)</f>
        <v>00</v>
      </c>
      <c r="H53" s="15" t="str">
        <f>VLOOKUP(B53,'Señales E2'!$B$3:$V$98,11,0)&amp;VLOOKUP(B53,'Señales E2'!$B$3:$V$98,12,0)&amp;VLOOKUP(B53,'Señales E2'!$B$3:$V$98,13,0)</f>
        <v>000</v>
      </c>
      <c r="I53" s="15" t="str">
        <f>VLOOKUP(B53,'Señales E2'!$B$3:$V$98,21,0)&amp;""</f>
        <v/>
      </c>
      <c r="J53" s="15" t="str">
        <f>VLOOKUP(B53,'Señales E2'!$B$3:$V$98,16,0)&amp;VLOOKUP(B53,'Señales E2'!$B$3:$V$98,17,0)</f>
        <v/>
      </c>
      <c r="K53" s="109" t="str">
        <f>VLOOKUP(B53,'Señales E2'!$B$3:$V$98,20,0)&amp;""</f>
        <v/>
      </c>
      <c r="L53" s="75" t="str">
        <f t="array" ref="L53">INDEX('Multiplexores E1'!$D$9:$D$12,BIN2DEC(F53)+1)</f>
        <v>A0</v>
      </c>
      <c r="M53" s="109" t="str">
        <f t="array" ref="M53">INDEX('Multiplexores E1'!$D$22:$D$25,BIN2DEC(G53)+1)</f>
        <v>B0</v>
      </c>
      <c r="N53" s="73" t="str">
        <f t="array" ref="N53">INDEX(ALU!$B$5:$B$12,BIN2DEC(H53)+1)</f>
        <v>A + B</v>
      </c>
      <c r="O53" s="73" t="str">
        <f t="array" ref="O53">INDEX('Multiplexores E2'!$D$9:$D$10,BIN2DEC(I53)+1)</f>
        <v>D0</v>
      </c>
      <c r="P53" s="15" t="str">
        <f t="array" ref="P53">INDEX('Multiplexores E2'!$D$20:$D$23,BIN2DEC(J53)+1)</f>
        <v>S0</v>
      </c>
      <c r="Q53" s="16" t="str">
        <f t="array" ref="Q53">INDEX('Multiplexores E2'!$D$32:$D$33,BIN2DEC(K53)+1)</f>
        <v>P0</v>
      </c>
    </row>
    <row r="54" spans="1:17" x14ac:dyDescent="0.2">
      <c r="A54" s="11">
        <v>40</v>
      </c>
      <c r="B54" s="11">
        <v>52</v>
      </c>
      <c r="C54" s="129"/>
      <c r="D54" s="12" t="s">
        <v>20</v>
      </c>
      <c r="E54" s="66">
        <f>IF(A54&lt;&gt;"",VLOOKUP(A54,'Opcodes E1'!$A$3:$D$70,4,0), "Dame un valor!!")</f>
        <v>0</v>
      </c>
      <c r="F54" s="72" t="str">
        <f>VLOOKUP(B54,'Señales E2'!$B$3:$V$98,7,0)&amp;VLOOKUP(B54,'Señales E2'!$B$3:$V$98,8,0)</f>
        <v>00</v>
      </c>
      <c r="G54" s="73" t="str">
        <f>VLOOKUP(B54,'Señales E2'!$B$3:$V$98,9,0)&amp;VLOOKUP(B54,'Señales E2'!$B$3:$V$98,10,0)</f>
        <v>00</v>
      </c>
      <c r="H54" s="15" t="str">
        <f>VLOOKUP(B54,'Señales E2'!$B$3:$V$98,11,0)&amp;VLOOKUP(B54,'Señales E2'!$B$3:$V$98,12,0)&amp;VLOOKUP(B54,'Señales E2'!$B$3:$V$98,13,0)</f>
        <v>000</v>
      </c>
      <c r="I54" s="15" t="str">
        <f>VLOOKUP(B54,'Señales E2'!$B$3:$V$98,21,0)&amp;""</f>
        <v/>
      </c>
      <c r="J54" s="15" t="str">
        <f>VLOOKUP(B54,'Señales E2'!$B$3:$V$98,16,0)&amp;VLOOKUP(B54,'Señales E2'!$B$3:$V$98,17,0)</f>
        <v/>
      </c>
      <c r="K54" s="109" t="str">
        <f>VLOOKUP(B54,'Señales E2'!$B$3:$V$98,20,0)&amp;""</f>
        <v/>
      </c>
      <c r="L54" s="75" t="str">
        <f t="array" ref="L54">INDEX('Multiplexores E1'!$D$9:$D$12,BIN2DEC(F54)+1)</f>
        <v>A0</v>
      </c>
      <c r="M54" s="109" t="str">
        <f t="array" ref="M54">INDEX('Multiplexores E1'!$D$22:$D$25,BIN2DEC(G54)+1)</f>
        <v>B0</v>
      </c>
      <c r="N54" s="73" t="str">
        <f t="array" ref="N54">INDEX(ALU!$B$5:$B$12,BIN2DEC(H54)+1)</f>
        <v>A + B</v>
      </c>
      <c r="O54" s="73" t="str">
        <f t="array" ref="O54">INDEX('Multiplexores E2'!$D$9:$D$10,BIN2DEC(I54)+1)</f>
        <v>D0</v>
      </c>
      <c r="P54" s="15" t="str">
        <f t="array" ref="P54">INDEX('Multiplexores E2'!$D$20:$D$23,BIN2DEC(J54)+1)</f>
        <v>S0</v>
      </c>
      <c r="Q54" s="16" t="str">
        <f t="array" ref="Q54">INDEX('Multiplexores E2'!$D$32:$D$33,BIN2DEC(K54)+1)</f>
        <v>P0</v>
      </c>
    </row>
    <row r="55" spans="1:17" x14ac:dyDescent="0.2">
      <c r="A55" s="11">
        <v>41</v>
      </c>
      <c r="B55" s="11">
        <v>53</v>
      </c>
      <c r="C55" s="129"/>
      <c r="D55" s="12" t="s">
        <v>21</v>
      </c>
      <c r="E55" s="66">
        <f>IF(A55&lt;&gt;"",VLOOKUP(A55,'Opcodes E1'!$A$3:$D$70,4,0), "Dame un valor!!")</f>
        <v>0</v>
      </c>
      <c r="F55" s="72" t="str">
        <f>VLOOKUP(B55,'Señales E2'!$B$3:$V$98,7,0)&amp;VLOOKUP(B55,'Señales E2'!$B$3:$V$98,8,0)</f>
        <v>00</v>
      </c>
      <c r="G55" s="73" t="str">
        <f>VLOOKUP(B55,'Señales E2'!$B$3:$V$98,9,0)&amp;VLOOKUP(B55,'Señales E2'!$B$3:$V$98,10,0)</f>
        <v>00</v>
      </c>
      <c r="H55" s="15" t="str">
        <f>VLOOKUP(B55,'Señales E2'!$B$3:$V$98,11,0)&amp;VLOOKUP(B55,'Señales E2'!$B$3:$V$98,12,0)&amp;VLOOKUP(B55,'Señales E2'!$B$3:$V$98,13,0)</f>
        <v>000</v>
      </c>
      <c r="I55" s="15" t="str">
        <f>VLOOKUP(B55,'Señales E2'!$B$3:$V$98,21,0)&amp;""</f>
        <v/>
      </c>
      <c r="J55" s="15" t="str">
        <f>VLOOKUP(B55,'Señales E2'!$B$3:$V$98,16,0)&amp;VLOOKUP(B55,'Señales E2'!$B$3:$V$98,17,0)</f>
        <v/>
      </c>
      <c r="K55" s="109" t="str">
        <f>VLOOKUP(B55,'Señales E2'!$B$3:$V$98,20,0)&amp;""</f>
        <v/>
      </c>
      <c r="L55" s="75" t="str">
        <f t="array" ref="L55">INDEX('Multiplexores E1'!$D$9:$D$12,BIN2DEC(F55)+1)</f>
        <v>A0</v>
      </c>
      <c r="M55" s="109" t="str">
        <f t="array" ref="M55">INDEX('Multiplexores E1'!$D$22:$D$25,BIN2DEC(G55)+1)</f>
        <v>B0</v>
      </c>
      <c r="N55" s="73" t="str">
        <f t="array" ref="N55">INDEX(ALU!$B$5:$B$12,BIN2DEC(H55)+1)</f>
        <v>A + B</v>
      </c>
      <c r="O55" s="73" t="str">
        <f t="array" ref="O55">INDEX('Multiplexores E2'!$D$9:$D$10,BIN2DEC(I55)+1)</f>
        <v>D0</v>
      </c>
      <c r="P55" s="15" t="str">
        <f t="array" ref="P55">INDEX('Multiplexores E2'!$D$20:$D$23,BIN2DEC(J55)+1)</f>
        <v>S0</v>
      </c>
      <c r="Q55" s="16" t="str">
        <f t="array" ref="Q55">INDEX('Multiplexores E2'!$D$32:$D$33,BIN2DEC(K55)+1)</f>
        <v>P0</v>
      </c>
    </row>
    <row r="56" spans="1:17" x14ac:dyDescent="0.2">
      <c r="A56" s="11">
        <v>42</v>
      </c>
      <c r="B56" s="11">
        <v>54</v>
      </c>
      <c r="C56" s="129"/>
      <c r="D56" s="12" t="s">
        <v>22</v>
      </c>
      <c r="E56" s="66">
        <f>IF(A56&lt;&gt;"",VLOOKUP(A56,'Opcodes E1'!$A$3:$D$70,4,0), "Dame un valor!!")</f>
        <v>0</v>
      </c>
      <c r="F56" s="72" t="str">
        <f>VLOOKUP(B56,'Señales E2'!$B$3:$V$98,7,0)&amp;VLOOKUP(B56,'Señales E2'!$B$3:$V$98,8,0)</f>
        <v>00</v>
      </c>
      <c r="G56" s="73" t="str">
        <f>VLOOKUP(B56,'Señales E2'!$B$3:$V$98,9,0)&amp;VLOOKUP(B56,'Señales E2'!$B$3:$V$98,10,0)</f>
        <v>00</v>
      </c>
      <c r="H56" s="15" t="str">
        <f>VLOOKUP(B56,'Señales E2'!$B$3:$V$98,11,0)&amp;VLOOKUP(B56,'Señales E2'!$B$3:$V$98,12,0)&amp;VLOOKUP(B56,'Señales E2'!$B$3:$V$98,13,0)</f>
        <v>000</v>
      </c>
      <c r="I56" s="15" t="str">
        <f>VLOOKUP(B56,'Señales E2'!$B$3:$V$98,21,0)&amp;""</f>
        <v/>
      </c>
      <c r="J56" s="15" t="str">
        <f>VLOOKUP(B56,'Señales E2'!$B$3:$V$98,16,0)&amp;VLOOKUP(B56,'Señales E2'!$B$3:$V$98,17,0)</f>
        <v/>
      </c>
      <c r="K56" s="109" t="str">
        <f>VLOOKUP(B56,'Señales E2'!$B$3:$V$98,20,0)&amp;""</f>
        <v/>
      </c>
      <c r="L56" s="75" t="str">
        <f t="array" ref="L56">INDEX('Multiplexores E1'!$D$9:$D$12,BIN2DEC(F56)+1)</f>
        <v>A0</v>
      </c>
      <c r="M56" s="109" t="str">
        <f t="array" ref="M56">INDEX('Multiplexores E1'!$D$22:$D$25,BIN2DEC(G56)+1)</f>
        <v>B0</v>
      </c>
      <c r="N56" s="73" t="str">
        <f t="array" ref="N56">INDEX(ALU!$B$5:$B$12,BIN2DEC(H56)+1)</f>
        <v>A + B</v>
      </c>
      <c r="O56" s="73" t="str">
        <f t="array" ref="O56">INDEX('Multiplexores E2'!$D$9:$D$10,BIN2DEC(I56)+1)</f>
        <v>D0</v>
      </c>
      <c r="P56" s="15" t="str">
        <f t="array" ref="P56">INDEX('Multiplexores E2'!$D$20:$D$23,BIN2DEC(J56)+1)</f>
        <v>S0</v>
      </c>
      <c r="Q56" s="16" t="str">
        <f t="array" ref="Q56">INDEX('Multiplexores E2'!$D$32:$D$33,BIN2DEC(K56)+1)</f>
        <v>P0</v>
      </c>
    </row>
    <row r="57" spans="1:17" x14ac:dyDescent="0.2">
      <c r="A57" s="11">
        <v>43</v>
      </c>
      <c r="B57" s="11">
        <v>55</v>
      </c>
      <c r="C57" s="129"/>
      <c r="D57" s="31" t="s">
        <v>26</v>
      </c>
      <c r="E57" s="66">
        <f>IF(A57&lt;&gt;"",VLOOKUP(A57,'Opcodes E1'!$A$3:$D$70,4,0), "Dame un valor!!")</f>
        <v>0</v>
      </c>
      <c r="F57" s="72" t="str">
        <f>VLOOKUP(B57,'Señales E2'!$B$3:$V$98,7,0)&amp;VLOOKUP(B57,'Señales E2'!$B$3:$V$98,8,0)</f>
        <v>00</v>
      </c>
      <c r="G57" s="73" t="str">
        <f>VLOOKUP(B57,'Señales E2'!$B$3:$V$98,9,0)&amp;VLOOKUP(B57,'Señales E2'!$B$3:$V$98,10,0)</f>
        <v>00</v>
      </c>
      <c r="H57" s="15" t="str">
        <f>VLOOKUP(B57,'Señales E2'!$B$3:$V$98,11,0)&amp;VLOOKUP(B57,'Señales E2'!$B$3:$V$98,12,0)&amp;VLOOKUP(B57,'Señales E2'!$B$3:$V$98,13,0)</f>
        <v>000</v>
      </c>
      <c r="I57" s="15" t="str">
        <f>VLOOKUP(B57,'Señales E2'!$B$3:$V$98,21,0)&amp;""</f>
        <v/>
      </c>
      <c r="J57" s="15" t="str">
        <f>VLOOKUP(B57,'Señales E2'!$B$3:$V$98,16,0)&amp;VLOOKUP(B57,'Señales E2'!$B$3:$V$98,17,0)</f>
        <v/>
      </c>
      <c r="K57" s="109" t="str">
        <f>VLOOKUP(B57,'Señales E2'!$B$3:$V$98,20,0)&amp;""</f>
        <v/>
      </c>
      <c r="L57" s="75" t="str">
        <f t="array" ref="L57">INDEX('Multiplexores E1'!$D$9:$D$12,BIN2DEC(F57)+1)</f>
        <v>A0</v>
      </c>
      <c r="M57" s="109" t="str">
        <f t="array" ref="M57">INDEX('Multiplexores E1'!$D$22:$D$25,BIN2DEC(G57)+1)</f>
        <v>B0</v>
      </c>
      <c r="N57" s="73" t="str">
        <f t="array" ref="N57">INDEX(ALU!$B$5:$B$12,BIN2DEC(H57)+1)</f>
        <v>A + B</v>
      </c>
      <c r="O57" s="73" t="str">
        <f t="array" ref="O57">INDEX('Multiplexores E2'!$D$9:$D$10,BIN2DEC(I57)+1)</f>
        <v>D0</v>
      </c>
      <c r="P57" s="15" t="str">
        <f t="array" ref="P57">INDEX('Multiplexores E2'!$D$20:$D$23,BIN2DEC(J57)+1)</f>
        <v>S0</v>
      </c>
      <c r="Q57" s="16" t="str">
        <f t="array" ref="Q57">INDEX('Multiplexores E2'!$D$32:$D$33,BIN2DEC(K57)+1)</f>
        <v>P0</v>
      </c>
    </row>
    <row r="58" spans="1:17" x14ac:dyDescent="0.2">
      <c r="A58" s="11"/>
      <c r="B58" s="11">
        <v>56</v>
      </c>
      <c r="C58" s="129"/>
      <c r="D58" s="12" t="s">
        <v>79</v>
      </c>
      <c r="E58" s="123" t="str">
        <f>IF(A58&lt;&gt;"",VLOOKUP(A58,'Opcodes E1'!$A$3:$D$70,4,0), "Dame un valor!!")</f>
        <v>Dame un valor!!</v>
      </c>
      <c r="F58" s="72" t="str">
        <f>VLOOKUP(B58,'Señales E2'!$B$3:$V$98,7,0)&amp;VLOOKUP(B58,'Señales E2'!$B$3:$V$98,8,0)</f>
        <v/>
      </c>
      <c r="G58" s="73" t="str">
        <f>VLOOKUP(B58,'Señales E2'!$B$3:$V$98,9,0)&amp;VLOOKUP(B58,'Señales E2'!$B$3:$V$98,10,0)</f>
        <v/>
      </c>
      <c r="H58" s="15" t="str">
        <f>VLOOKUP(B58,'Señales E2'!$B$3:$V$98,11,0)&amp;VLOOKUP(B58,'Señales E2'!$B$3:$V$98,12,0)&amp;VLOOKUP(B58,'Señales E2'!$B$3:$V$98,13,0)</f>
        <v/>
      </c>
      <c r="I58" s="15" t="str">
        <f>VLOOKUP(B58,'Señales E2'!$B$3:$V$98,21,0)&amp;""</f>
        <v/>
      </c>
      <c r="J58" s="15" t="str">
        <f>VLOOKUP(B58,'Señales E2'!$B$3:$V$98,16,0)&amp;VLOOKUP(B58,'Señales E2'!$B$3:$V$98,17,0)</f>
        <v/>
      </c>
      <c r="K58" s="109" t="str">
        <f>VLOOKUP(B58,'Señales E2'!$B$3:$V$98,20,0)&amp;""</f>
        <v/>
      </c>
      <c r="L58" s="75" t="str">
        <f t="array" ref="L58">INDEX('Multiplexores E1'!$D$9:$D$12,BIN2DEC(F58)+1)</f>
        <v>A0</v>
      </c>
      <c r="M58" s="109" t="str">
        <f t="array" ref="M58">INDEX('Multiplexores E1'!$D$22:$D$25,BIN2DEC(G58)+1)</f>
        <v>B0</v>
      </c>
      <c r="N58" s="73" t="str">
        <f t="array" ref="N58">INDEX(ALU!$B$5:$B$12,BIN2DEC(H58)+1)</f>
        <v>A + B</v>
      </c>
      <c r="O58" s="73" t="str">
        <f t="array" ref="O58">INDEX('Multiplexores E2'!$D$9:$D$10,BIN2DEC(I58)+1)</f>
        <v>D0</v>
      </c>
      <c r="P58" s="15" t="str">
        <f t="array" ref="P58">INDEX('Multiplexores E2'!$D$20:$D$23,BIN2DEC(J58)+1)</f>
        <v>S0</v>
      </c>
      <c r="Q58" s="16" t="str">
        <f t="array" ref="Q58">INDEX('Multiplexores E2'!$D$32:$D$33,BIN2DEC(K58)+1)</f>
        <v>P0</v>
      </c>
    </row>
    <row r="59" spans="1:17" x14ac:dyDescent="0.2">
      <c r="A59" s="11"/>
      <c r="B59" s="11">
        <v>57</v>
      </c>
      <c r="C59" s="130"/>
      <c r="D59" s="17" t="s">
        <v>80</v>
      </c>
      <c r="E59" s="123" t="str">
        <f>IF(A59&lt;&gt;"",VLOOKUP(A59,'Opcodes E1'!$A$3:$D$70,4,0), "Dame un valor!!")</f>
        <v>Dame un valor!!</v>
      </c>
      <c r="F59" s="77" t="str">
        <f>VLOOKUP(B59,'Señales E2'!$B$3:$V$98,7,0)&amp;VLOOKUP(B59,'Señales E2'!$B$3:$V$98,8,0)</f>
        <v/>
      </c>
      <c r="G59" s="78" t="str">
        <f>VLOOKUP(B59,'Señales E2'!$B$3:$V$98,9,0)&amp;VLOOKUP(B59,'Señales E2'!$B$3:$V$98,10,0)</f>
        <v/>
      </c>
      <c r="H59" s="28" t="str">
        <f>VLOOKUP(B59,'Señales E2'!$B$3:$V$98,11,0)&amp;VLOOKUP(B59,'Señales E2'!$B$3:$V$98,12,0)&amp;VLOOKUP(B59,'Señales E2'!$B$3:$V$98,13,0)</f>
        <v/>
      </c>
      <c r="I59" s="28" t="str">
        <f>VLOOKUP(B59,'Señales E2'!$B$3:$V$98,21,0)&amp;""</f>
        <v/>
      </c>
      <c r="J59" s="28" t="str">
        <f>VLOOKUP(B59,'Señales E2'!$B$3:$V$98,16,0)&amp;VLOOKUP(B59,'Señales E2'!$B$3:$V$98,17,0)</f>
        <v/>
      </c>
      <c r="K59" s="115" t="str">
        <f>VLOOKUP(B59,'Señales E2'!$B$3:$V$98,20,0)&amp;""</f>
        <v/>
      </c>
      <c r="L59" s="80" t="str">
        <f t="array" ref="L59">INDEX('Multiplexores E1'!$D$9:$D$12,BIN2DEC(F59)+1)</f>
        <v>A0</v>
      </c>
      <c r="M59" s="115" t="str">
        <f t="array" ref="M59">INDEX('Multiplexores E1'!$D$22:$D$25,BIN2DEC(G59)+1)</f>
        <v>B0</v>
      </c>
      <c r="N59" s="78" t="str">
        <f t="array" ref="N59">INDEX(ALU!$B$5:$B$12,BIN2DEC(H59)+1)</f>
        <v>A + B</v>
      </c>
      <c r="O59" s="78" t="str">
        <f t="array" ref="O59">INDEX('Multiplexores E2'!$D$9:$D$10,BIN2DEC(I59)+1)</f>
        <v>D0</v>
      </c>
      <c r="P59" s="28" t="str">
        <f t="array" ref="P59">INDEX('Multiplexores E2'!$D$20:$D$23,BIN2DEC(J59)+1)</f>
        <v>S0</v>
      </c>
      <c r="Q59" s="29" t="str">
        <f t="array" ref="Q59">INDEX('Multiplexores E2'!$D$32:$D$33,BIN2DEC(K59)+1)</f>
        <v>P0</v>
      </c>
    </row>
    <row r="60" spans="1:17" x14ac:dyDescent="0.2">
      <c r="A60" s="11">
        <v>44</v>
      </c>
      <c r="B60" s="11">
        <v>58</v>
      </c>
      <c r="C60" s="128" t="s">
        <v>31</v>
      </c>
      <c r="D60" s="5" t="s">
        <v>32</v>
      </c>
      <c r="E60" s="81">
        <f>IF(A60&lt;&gt;"",VLOOKUP(A60,'Opcodes E1'!$A$3:$D$70,4,0), "Dame un valor!!")</f>
        <v>0</v>
      </c>
      <c r="F60" s="67" t="str">
        <f>VLOOKUP(B60,'Señales E2'!$B$3:$V$98,7,0)&amp;VLOOKUP(B60,'Señales E2'!$B$3:$V$98,8,0)</f>
        <v>00</v>
      </c>
      <c r="G60" s="68" t="str">
        <f>VLOOKUP(B60,'Señales E2'!$B$3:$V$98,9,0)&amp;VLOOKUP(B60,'Señales E2'!$B$3:$V$98,10,0)</f>
        <v>00</v>
      </c>
      <c r="H60" s="8" t="str">
        <f>VLOOKUP(B60,'Señales E2'!$B$3:$V$98,11,0)&amp;VLOOKUP(B60,'Señales E2'!$B$3:$V$98,12,0)&amp;VLOOKUP(B60,'Señales E2'!$B$3:$V$98,13,0)</f>
        <v>000</v>
      </c>
      <c r="I60" s="8" t="str">
        <f>VLOOKUP(B60,'Señales E2'!$B$3:$V$98,21,0)&amp;""</f>
        <v/>
      </c>
      <c r="J60" s="8" t="str">
        <f>VLOOKUP(B60,'Señales E2'!$B$3:$V$98,16,0)&amp;VLOOKUP(B60,'Señales E2'!$B$3:$V$98,17,0)</f>
        <v/>
      </c>
      <c r="K60" s="108" t="str">
        <f>VLOOKUP(B60,'Señales E2'!$B$3:$V$98,20,0)&amp;""</f>
        <v/>
      </c>
      <c r="L60" s="70" t="str">
        <f t="array" ref="L60">INDEX('Multiplexores E1'!$D$9:$D$12,BIN2DEC(F60)+1)</f>
        <v>A0</v>
      </c>
      <c r="M60" s="108" t="str">
        <f t="array" ref="M60">INDEX('Multiplexores E1'!$D$22:$D$25,BIN2DEC(G60)+1)</f>
        <v>B0</v>
      </c>
      <c r="N60" s="68" t="str">
        <f t="array" ref="N60">INDEX(ALU!$B$5:$B$12,BIN2DEC(H60)+1)</f>
        <v>A + B</v>
      </c>
      <c r="O60" s="68" t="str">
        <f t="array" ref="O60">INDEX('Multiplexores E2'!$D$9:$D$10,BIN2DEC(I60)+1)</f>
        <v>D0</v>
      </c>
      <c r="P60" s="8" t="str">
        <f t="array" ref="P60">INDEX('Multiplexores E2'!$D$20:$D$23,BIN2DEC(J60)+1)</f>
        <v>S0</v>
      </c>
      <c r="Q60" s="9" t="str">
        <f t="array" ref="Q60">INDEX('Multiplexores E2'!$D$32:$D$33,BIN2DEC(K60)+1)</f>
        <v>P0</v>
      </c>
    </row>
    <row r="61" spans="1:17" x14ac:dyDescent="0.2">
      <c r="A61" s="11">
        <v>45</v>
      </c>
      <c r="B61" s="11">
        <v>59</v>
      </c>
      <c r="C61" s="129"/>
      <c r="D61" s="12" t="s">
        <v>18</v>
      </c>
      <c r="E61" s="66">
        <f>IF(A61&lt;&gt;"",VLOOKUP(A61,'Opcodes E1'!$A$3:$D$70,4,0), "Dame un valor!!")</f>
        <v>0</v>
      </c>
      <c r="F61" s="72" t="str">
        <f>VLOOKUP(B61,'Señales E2'!$B$3:$V$98,7,0)&amp;VLOOKUP(B61,'Señales E2'!$B$3:$V$98,8,0)</f>
        <v>00</v>
      </c>
      <c r="G61" s="73" t="str">
        <f>VLOOKUP(B61,'Señales E2'!$B$3:$V$98,9,0)&amp;VLOOKUP(B61,'Señales E2'!$B$3:$V$98,10,0)</f>
        <v>00</v>
      </c>
      <c r="H61" s="15" t="str">
        <f>VLOOKUP(B61,'Señales E2'!$B$3:$V$98,11,0)&amp;VLOOKUP(B61,'Señales E2'!$B$3:$V$98,12,0)&amp;VLOOKUP(B61,'Señales E2'!$B$3:$V$98,13,0)</f>
        <v>000</v>
      </c>
      <c r="I61" s="15" t="str">
        <f>VLOOKUP(B61,'Señales E2'!$B$3:$V$98,21,0)&amp;""</f>
        <v/>
      </c>
      <c r="J61" s="15" t="str">
        <f>VLOOKUP(B61,'Señales E2'!$B$3:$V$98,16,0)&amp;VLOOKUP(B61,'Señales E2'!$B$3:$V$98,17,0)</f>
        <v/>
      </c>
      <c r="K61" s="109" t="str">
        <f>VLOOKUP(B61,'Señales E2'!$B$3:$V$98,20,0)&amp;""</f>
        <v/>
      </c>
      <c r="L61" s="75" t="str">
        <f t="array" ref="L61">INDEX('Multiplexores E1'!$D$9:$D$12,BIN2DEC(F61)+1)</f>
        <v>A0</v>
      </c>
      <c r="M61" s="109" t="str">
        <f t="array" ref="M61">INDEX('Multiplexores E1'!$D$22:$D$25,BIN2DEC(G61)+1)</f>
        <v>B0</v>
      </c>
      <c r="N61" s="73" t="str">
        <f t="array" ref="N61">INDEX(ALU!$B$5:$B$12,BIN2DEC(H61)+1)</f>
        <v>A + B</v>
      </c>
      <c r="O61" s="73" t="str">
        <f t="array" ref="O61">INDEX('Multiplexores E2'!$D$9:$D$10,BIN2DEC(I61)+1)</f>
        <v>D0</v>
      </c>
      <c r="P61" s="15" t="str">
        <f t="array" ref="P61">INDEX('Multiplexores E2'!$D$20:$D$23,BIN2DEC(J61)+1)</f>
        <v>S0</v>
      </c>
      <c r="Q61" s="16" t="str">
        <f t="array" ref="Q61">INDEX('Multiplexores E2'!$D$32:$D$33,BIN2DEC(K61)+1)</f>
        <v>P0</v>
      </c>
    </row>
    <row r="62" spans="1:17" x14ac:dyDescent="0.2">
      <c r="A62" s="11">
        <v>46</v>
      </c>
      <c r="B62" s="11">
        <v>60</v>
      </c>
      <c r="C62" s="129"/>
      <c r="D62" s="31" t="s">
        <v>23</v>
      </c>
      <c r="E62" s="76">
        <f>IF(A62&lt;&gt;"",VLOOKUP(A62,'Opcodes E1'!$A$3:$D$70,4,0), "Dame un valor!!")</f>
        <v>0</v>
      </c>
      <c r="F62" s="72" t="str">
        <f>VLOOKUP(B62,'Señales E2'!$B$3:$V$98,7,0)&amp;VLOOKUP(B62,'Señales E2'!$B$3:$V$98,8,0)</f>
        <v>00</v>
      </c>
      <c r="G62" s="73" t="str">
        <f>VLOOKUP(B62,'Señales E2'!$B$3:$V$98,9,0)&amp;VLOOKUP(B62,'Señales E2'!$B$3:$V$98,10,0)</f>
        <v>00</v>
      </c>
      <c r="H62" s="15" t="str">
        <f>VLOOKUP(B62,'Señales E2'!$B$3:$V$98,11,0)&amp;VLOOKUP(B62,'Señales E2'!$B$3:$V$98,12,0)&amp;VLOOKUP(B62,'Señales E2'!$B$3:$V$98,13,0)</f>
        <v>000</v>
      </c>
      <c r="I62" s="15" t="str">
        <f>VLOOKUP(B62,'Señales E2'!$B$3:$V$98,21,0)&amp;""</f>
        <v/>
      </c>
      <c r="J62" s="15" t="str">
        <f>VLOOKUP(B62,'Señales E2'!$B$3:$V$98,16,0)&amp;VLOOKUP(B62,'Señales E2'!$B$3:$V$98,17,0)</f>
        <v/>
      </c>
      <c r="K62" s="109" t="str">
        <f>VLOOKUP(B62,'Señales E2'!$B$3:$V$98,20,0)&amp;""</f>
        <v/>
      </c>
      <c r="L62" s="75" t="str">
        <f t="array" ref="L62">INDEX('Multiplexores E1'!$D$9:$D$12,BIN2DEC(F62)+1)</f>
        <v>A0</v>
      </c>
      <c r="M62" s="109" t="str">
        <f t="array" ref="M62">INDEX('Multiplexores E1'!$D$22:$D$25,BIN2DEC(G62)+1)</f>
        <v>B0</v>
      </c>
      <c r="N62" s="73" t="str">
        <f t="array" ref="N62">INDEX(ALU!$B$5:$B$12,BIN2DEC(H62)+1)</f>
        <v>A + B</v>
      </c>
      <c r="O62" s="73" t="str">
        <f t="array" ref="O62">INDEX('Multiplexores E2'!$D$9:$D$10,BIN2DEC(I62)+1)</f>
        <v>D0</v>
      </c>
      <c r="P62" s="15" t="str">
        <f t="array" ref="P62">INDEX('Multiplexores E2'!$D$20:$D$23,BIN2DEC(J62)+1)</f>
        <v>S0</v>
      </c>
      <c r="Q62" s="16" t="str">
        <f t="array" ref="Q62">INDEX('Multiplexores E2'!$D$32:$D$33,BIN2DEC(K62)+1)</f>
        <v>P0</v>
      </c>
    </row>
    <row r="63" spans="1:17" x14ac:dyDescent="0.2">
      <c r="A63" s="11"/>
      <c r="B63" s="11">
        <v>61</v>
      </c>
      <c r="C63" s="130"/>
      <c r="D63" s="17" t="s">
        <v>81</v>
      </c>
      <c r="E63" s="125" t="str">
        <f>IF(A63&lt;&gt;"",VLOOKUP(A63,'Opcodes E1'!$A$3:$D$70,4,0), "Dame un valor!!")</f>
        <v>Dame un valor!!</v>
      </c>
      <c r="F63" s="83" t="str">
        <f>VLOOKUP(B63,'Señales E2'!$B$3:$V$98,7,0)&amp;VLOOKUP(B63,'Señales E2'!$B$3:$V$98,8,0)</f>
        <v/>
      </c>
      <c r="G63" s="84" t="str">
        <f>VLOOKUP(B63,'Señales E2'!$B$3:$V$98,9,0)&amp;VLOOKUP(B63,'Señales E2'!$B$3:$V$98,10,0)</f>
        <v/>
      </c>
      <c r="H63" s="20" t="str">
        <f>VLOOKUP(B63,'Señales E2'!$B$3:$V$98,11,0)&amp;VLOOKUP(B63,'Señales E2'!$B$3:$V$98,12,0)&amp;VLOOKUP(B63,'Señales E2'!$B$3:$V$98,13,0)</f>
        <v/>
      </c>
      <c r="I63" s="20" t="str">
        <f>VLOOKUP(B63,'Señales E2'!$B$3:$V$98,21,0)&amp;""</f>
        <v/>
      </c>
      <c r="J63" s="20" t="str">
        <f>VLOOKUP(B63,'Señales E2'!$B$3:$V$98,16,0)&amp;VLOOKUP(B63,'Señales E2'!$B$3:$V$98,17,0)</f>
        <v/>
      </c>
      <c r="K63" s="113" t="str">
        <f>VLOOKUP(B63,'Señales E2'!$B$3:$V$98,20,0)&amp;""</f>
        <v/>
      </c>
      <c r="L63" s="86" t="str">
        <f t="array" ref="L63">INDEX('Multiplexores E1'!$D$9:$D$12,BIN2DEC(F63)+1)</f>
        <v>A0</v>
      </c>
      <c r="M63" s="113" t="str">
        <f t="array" ref="M63">INDEX('Multiplexores E1'!$D$22:$D$25,BIN2DEC(G63)+1)</f>
        <v>B0</v>
      </c>
      <c r="N63" s="84" t="str">
        <f t="array" ref="N63">INDEX(ALU!$B$5:$B$12,BIN2DEC(H63)+1)</f>
        <v>A + B</v>
      </c>
      <c r="O63" s="84" t="str">
        <f t="array" ref="O63">INDEX('Multiplexores E2'!$D$9:$D$10,BIN2DEC(I63)+1)</f>
        <v>D0</v>
      </c>
      <c r="P63" s="20" t="str">
        <f t="array" ref="P63">INDEX('Multiplexores E2'!$D$20:$D$23,BIN2DEC(J63)+1)</f>
        <v>S0</v>
      </c>
      <c r="Q63" s="21" t="str">
        <f t="array" ref="Q63">INDEX('Multiplexores E2'!$D$32:$D$33,BIN2DEC(K63)+1)</f>
        <v>P0</v>
      </c>
    </row>
    <row r="64" spans="1:17" x14ac:dyDescent="0.2">
      <c r="A64" s="11">
        <v>47</v>
      </c>
      <c r="B64" s="11">
        <v>62</v>
      </c>
      <c r="C64" s="128" t="s">
        <v>33</v>
      </c>
      <c r="D64" s="30" t="s">
        <v>32</v>
      </c>
      <c r="E64" s="81">
        <f>IF(A64&lt;&gt;"",VLOOKUP(A64,'Opcodes E1'!$A$3:$D$70,4,0), "Dame un valor!!")</f>
        <v>0</v>
      </c>
      <c r="F64" s="87" t="str">
        <f>VLOOKUP(B64,'Señales E2'!$B$3:$V$98,7,0)&amp;VLOOKUP(B64,'Señales E2'!$B$3:$V$98,8,0)</f>
        <v>00</v>
      </c>
      <c r="G64" s="88" t="str">
        <f>VLOOKUP(B64,'Señales E2'!$B$3:$V$98,9,0)&amp;VLOOKUP(B64,'Señales E2'!$B$3:$V$98,10,0)</f>
        <v>00</v>
      </c>
      <c r="H64" s="25" t="str">
        <f>VLOOKUP(B64,'Señales E2'!$B$3:$V$98,11,0)&amp;VLOOKUP(B64,'Señales E2'!$B$3:$V$98,12,0)&amp;VLOOKUP(B64,'Señales E2'!$B$3:$V$98,13,0)</f>
        <v>000</v>
      </c>
      <c r="I64" s="25" t="str">
        <f>VLOOKUP(B64,'Señales E2'!$B$3:$V$98,21,0)&amp;""</f>
        <v/>
      </c>
      <c r="J64" s="25" t="str">
        <f>VLOOKUP(B64,'Señales E2'!$B$3:$V$98,16,0)&amp;VLOOKUP(B64,'Señales E2'!$B$3:$V$98,17,0)</f>
        <v/>
      </c>
      <c r="K64" s="114" t="str">
        <f>VLOOKUP(B64,'Señales E2'!$B$3:$V$98,20,0)&amp;""</f>
        <v/>
      </c>
      <c r="L64" s="90" t="str">
        <f t="array" ref="L64">INDEX('Multiplexores E1'!$D$9:$D$12,BIN2DEC(F64)+1)</f>
        <v>A0</v>
      </c>
      <c r="M64" s="114" t="str">
        <f t="array" ref="M64">INDEX('Multiplexores E1'!$D$22:$D$25,BIN2DEC(G64)+1)</f>
        <v>B0</v>
      </c>
      <c r="N64" s="88" t="str">
        <f t="array" ref="N64">INDEX(ALU!$B$5:$B$12,BIN2DEC(H64)+1)</f>
        <v>A + B</v>
      </c>
      <c r="O64" s="88" t="str">
        <f t="array" ref="O64">INDEX('Multiplexores E2'!$D$9:$D$10,BIN2DEC(I64)+1)</f>
        <v>D0</v>
      </c>
      <c r="P64" s="25" t="str">
        <f t="array" ref="P64">INDEX('Multiplexores E2'!$D$20:$D$23,BIN2DEC(J64)+1)</f>
        <v>S0</v>
      </c>
      <c r="Q64" s="26" t="str">
        <f t="array" ref="Q64">INDEX('Multiplexores E2'!$D$32:$D$33,BIN2DEC(K64)+1)</f>
        <v>P0</v>
      </c>
    </row>
    <row r="65" spans="1:17" x14ac:dyDescent="0.2">
      <c r="A65" s="11">
        <v>48</v>
      </c>
      <c r="B65" s="11">
        <v>63</v>
      </c>
      <c r="C65" s="129"/>
      <c r="D65" s="12" t="s">
        <v>18</v>
      </c>
      <c r="E65" s="66">
        <f>IF(A65&lt;&gt;"",VLOOKUP(A65,'Opcodes E1'!$A$3:$D$70,4,0), "Dame un valor!!")</f>
        <v>0</v>
      </c>
      <c r="F65" s="72" t="str">
        <f>VLOOKUP(B65,'Señales E2'!$B$3:$V$98,7,0)&amp;VLOOKUP(B65,'Señales E2'!$B$3:$V$98,8,0)</f>
        <v>00</v>
      </c>
      <c r="G65" s="73" t="str">
        <f>VLOOKUP(B65,'Señales E2'!$B$3:$V$98,9,0)&amp;VLOOKUP(B65,'Señales E2'!$B$3:$V$98,10,0)</f>
        <v>00</v>
      </c>
      <c r="H65" s="15" t="str">
        <f>VLOOKUP(B65,'Señales E2'!$B$3:$V$98,11,0)&amp;VLOOKUP(B65,'Señales E2'!$B$3:$V$98,12,0)&amp;VLOOKUP(B65,'Señales E2'!$B$3:$V$98,13,0)</f>
        <v>000</v>
      </c>
      <c r="I65" s="15" t="str">
        <f>VLOOKUP(B65,'Señales E2'!$B$3:$V$98,21,0)&amp;""</f>
        <v/>
      </c>
      <c r="J65" s="15" t="str">
        <f>VLOOKUP(B65,'Señales E2'!$B$3:$V$98,16,0)&amp;VLOOKUP(B65,'Señales E2'!$B$3:$V$98,17,0)</f>
        <v/>
      </c>
      <c r="K65" s="109" t="str">
        <f>VLOOKUP(B65,'Señales E2'!$B$3:$V$98,20,0)&amp;""</f>
        <v/>
      </c>
      <c r="L65" s="75" t="str">
        <f t="array" ref="L65">INDEX('Multiplexores E1'!$D$9:$D$12,BIN2DEC(F65)+1)</f>
        <v>A0</v>
      </c>
      <c r="M65" s="109" t="str">
        <f t="array" ref="M65">INDEX('Multiplexores E1'!$D$22:$D$25,BIN2DEC(G65)+1)</f>
        <v>B0</v>
      </c>
      <c r="N65" s="73" t="str">
        <f t="array" ref="N65">INDEX(ALU!$B$5:$B$12,BIN2DEC(H65)+1)</f>
        <v>A + B</v>
      </c>
      <c r="O65" s="73" t="str">
        <f t="array" ref="O65">INDEX('Multiplexores E2'!$D$9:$D$10,BIN2DEC(I65)+1)</f>
        <v>D0</v>
      </c>
      <c r="P65" s="15" t="str">
        <f t="array" ref="P65">INDEX('Multiplexores E2'!$D$20:$D$23,BIN2DEC(J65)+1)</f>
        <v>S0</v>
      </c>
      <c r="Q65" s="16" t="str">
        <f t="array" ref="Q65">INDEX('Multiplexores E2'!$D$32:$D$33,BIN2DEC(K65)+1)</f>
        <v>P0</v>
      </c>
    </row>
    <row r="66" spans="1:17" x14ac:dyDescent="0.2">
      <c r="A66" s="11">
        <v>49</v>
      </c>
      <c r="B66" s="11">
        <v>64</v>
      </c>
      <c r="C66" s="129"/>
      <c r="D66" s="31" t="s">
        <v>23</v>
      </c>
      <c r="E66" s="76">
        <f>IF(A66&lt;&gt;"",VLOOKUP(A66,'Opcodes E1'!$A$3:$D$70,4,0), "Dame un valor!!")</f>
        <v>0</v>
      </c>
      <c r="F66" s="72" t="str">
        <f>VLOOKUP(B66,'Señales E2'!$B$3:$V$98,7,0)&amp;VLOOKUP(B66,'Señales E2'!$B$3:$V$98,8,0)</f>
        <v>00</v>
      </c>
      <c r="G66" s="73" t="str">
        <f>VLOOKUP(B66,'Señales E2'!$B$3:$V$98,9,0)&amp;VLOOKUP(B66,'Señales E2'!$B$3:$V$98,10,0)</f>
        <v>00</v>
      </c>
      <c r="H66" s="15" t="str">
        <f>VLOOKUP(B66,'Señales E2'!$B$3:$V$98,11,0)&amp;VLOOKUP(B66,'Señales E2'!$B$3:$V$98,12,0)&amp;VLOOKUP(B66,'Señales E2'!$B$3:$V$98,13,0)</f>
        <v>000</v>
      </c>
      <c r="I66" s="15" t="str">
        <f>VLOOKUP(B66,'Señales E2'!$B$3:$V$98,21,0)&amp;""</f>
        <v/>
      </c>
      <c r="J66" s="15" t="str">
        <f>VLOOKUP(B66,'Señales E2'!$B$3:$V$98,16,0)&amp;VLOOKUP(B66,'Señales E2'!$B$3:$V$98,17,0)</f>
        <v/>
      </c>
      <c r="K66" s="109" t="str">
        <f>VLOOKUP(B66,'Señales E2'!$B$3:$V$98,20,0)&amp;""</f>
        <v/>
      </c>
      <c r="L66" s="75" t="str">
        <f t="array" ref="L66">INDEX('Multiplexores E1'!$D$9:$D$12,BIN2DEC(F66)+1)</f>
        <v>A0</v>
      </c>
      <c r="M66" s="109" t="str">
        <f t="array" ref="M66">INDEX('Multiplexores E1'!$D$22:$D$25,BIN2DEC(G66)+1)</f>
        <v>B0</v>
      </c>
      <c r="N66" s="73" t="str">
        <f t="array" ref="N66">INDEX(ALU!$B$5:$B$12,BIN2DEC(H66)+1)</f>
        <v>A + B</v>
      </c>
      <c r="O66" s="73" t="str">
        <f t="array" ref="O66">INDEX('Multiplexores E2'!$D$9:$D$10,BIN2DEC(I66)+1)</f>
        <v>D0</v>
      </c>
      <c r="P66" s="15" t="str">
        <f t="array" ref="P66">INDEX('Multiplexores E2'!$D$20:$D$23,BIN2DEC(J66)+1)</f>
        <v>S0</v>
      </c>
      <c r="Q66" s="16" t="str">
        <f t="array" ref="Q66">INDEX('Multiplexores E2'!$D$32:$D$33,BIN2DEC(K66)+1)</f>
        <v>P0</v>
      </c>
    </row>
    <row r="67" spans="1:17" x14ac:dyDescent="0.2">
      <c r="A67" s="11"/>
      <c r="B67" s="11">
        <v>65</v>
      </c>
      <c r="C67" s="130"/>
      <c r="D67" s="17" t="s">
        <v>81</v>
      </c>
      <c r="E67" s="126" t="str">
        <f>IF(A67&lt;&gt;"",VLOOKUP(A67,'Opcodes E1'!$A$3:$D$70,4,0), "Dame un valor!!")</f>
        <v>Dame un valor!!</v>
      </c>
      <c r="F67" s="77" t="str">
        <f>VLOOKUP(B67,'Señales E2'!$B$3:$V$98,7,0)&amp;VLOOKUP(B67,'Señales E2'!$B$3:$V$98,8,0)</f>
        <v/>
      </c>
      <c r="G67" s="78" t="str">
        <f>VLOOKUP(B67,'Señales E2'!$B$3:$V$98,9,0)&amp;VLOOKUP(B67,'Señales E2'!$B$3:$V$98,10,0)</f>
        <v/>
      </c>
      <c r="H67" s="28" t="str">
        <f>VLOOKUP(B67,'Señales E2'!$B$3:$V$98,11,0)&amp;VLOOKUP(B67,'Señales E2'!$B$3:$V$98,12,0)&amp;VLOOKUP(B67,'Señales E2'!$B$3:$V$98,13,0)</f>
        <v/>
      </c>
      <c r="I67" s="28" t="str">
        <f>VLOOKUP(B67,'Señales E2'!$B$3:$V$98,21,0)&amp;""</f>
        <v/>
      </c>
      <c r="J67" s="28" t="str">
        <f>VLOOKUP(B67,'Señales E2'!$B$3:$V$98,16,0)&amp;VLOOKUP(B67,'Señales E2'!$B$3:$V$98,17,0)</f>
        <v/>
      </c>
      <c r="K67" s="115" t="str">
        <f>VLOOKUP(B67,'Señales E2'!$B$3:$V$98,20,0)&amp;""</f>
        <v/>
      </c>
      <c r="L67" s="80" t="str">
        <f t="array" ref="L67">INDEX('Multiplexores E1'!$D$9:$D$12,BIN2DEC(F67)+1)</f>
        <v>A0</v>
      </c>
      <c r="M67" s="115" t="str">
        <f t="array" ref="M67">INDEX('Multiplexores E1'!$D$22:$D$25,BIN2DEC(G67)+1)</f>
        <v>B0</v>
      </c>
      <c r="N67" s="78" t="str">
        <f t="array" ref="N67">INDEX(ALU!$B$5:$B$12,BIN2DEC(H67)+1)</f>
        <v>A + B</v>
      </c>
      <c r="O67" s="78" t="str">
        <f t="array" ref="O67">INDEX('Multiplexores E2'!$D$9:$D$10,BIN2DEC(I67)+1)</f>
        <v>D0</v>
      </c>
      <c r="P67" s="28" t="str">
        <f t="array" ref="P67">INDEX('Multiplexores E2'!$D$20:$D$23,BIN2DEC(J67)+1)</f>
        <v>S0</v>
      </c>
      <c r="Q67" s="29" t="str">
        <f t="array" ref="Q67">INDEX('Multiplexores E2'!$D$32:$D$33,BIN2DEC(K67)+1)</f>
        <v>P0</v>
      </c>
    </row>
    <row r="68" spans="1:17" x14ac:dyDescent="0.2">
      <c r="A68" s="11">
        <v>50</v>
      </c>
      <c r="B68" s="11">
        <v>66</v>
      </c>
      <c r="C68" s="128" t="s">
        <v>34</v>
      </c>
      <c r="D68" s="5" t="s">
        <v>32</v>
      </c>
      <c r="E68" s="81">
        <f>IF(A68&lt;&gt;"",VLOOKUP(A68,'Opcodes E1'!$A$3:$D$70,4,0), "Dame un valor!!")</f>
        <v>0</v>
      </c>
      <c r="F68" s="67" t="str">
        <f>VLOOKUP(B68,'Señales E2'!$B$3:$V$98,7,0)&amp;VLOOKUP(B68,'Señales E2'!$B$3:$V$98,8,0)</f>
        <v>00</v>
      </c>
      <c r="G68" s="68" t="str">
        <f>VLOOKUP(B68,'Señales E2'!$B$3:$V$98,9,0)&amp;VLOOKUP(B68,'Señales E2'!$B$3:$V$98,10,0)</f>
        <v>00</v>
      </c>
      <c r="H68" s="8" t="str">
        <f>VLOOKUP(B68,'Señales E2'!$B$3:$V$98,11,0)&amp;VLOOKUP(B68,'Señales E2'!$B$3:$V$98,12,0)&amp;VLOOKUP(B68,'Señales E2'!$B$3:$V$98,13,0)</f>
        <v>000</v>
      </c>
      <c r="I68" s="8" t="str">
        <f>VLOOKUP(B68,'Señales E2'!$B$3:$V$98,21,0)&amp;""</f>
        <v/>
      </c>
      <c r="J68" s="8" t="str">
        <f>VLOOKUP(B68,'Señales E2'!$B$3:$V$98,16,0)&amp;VLOOKUP(B68,'Señales E2'!$B$3:$V$98,17,0)</f>
        <v/>
      </c>
      <c r="K68" s="108" t="str">
        <f>VLOOKUP(B68,'Señales E2'!$B$3:$V$98,20,0)&amp;""</f>
        <v/>
      </c>
      <c r="L68" s="70" t="str">
        <f t="array" ref="L68">INDEX('Multiplexores E1'!$D$9:$D$12,BIN2DEC(F68)+1)</f>
        <v>A0</v>
      </c>
      <c r="M68" s="108" t="str">
        <f t="array" ref="M68">INDEX('Multiplexores E1'!$D$22:$D$25,BIN2DEC(G68)+1)</f>
        <v>B0</v>
      </c>
      <c r="N68" s="68" t="str">
        <f t="array" ref="N68">INDEX(ALU!$B$5:$B$12,BIN2DEC(H68)+1)</f>
        <v>A + B</v>
      </c>
      <c r="O68" s="68" t="str">
        <f t="array" ref="O68">INDEX('Multiplexores E2'!$D$9:$D$10,BIN2DEC(I68)+1)</f>
        <v>D0</v>
      </c>
      <c r="P68" s="8" t="str">
        <f t="array" ref="P68">INDEX('Multiplexores E2'!$D$20:$D$23,BIN2DEC(J68)+1)</f>
        <v>S0</v>
      </c>
      <c r="Q68" s="9" t="str">
        <f t="array" ref="Q68">INDEX('Multiplexores E2'!$D$32:$D$33,BIN2DEC(K68)+1)</f>
        <v>P0</v>
      </c>
    </row>
    <row r="69" spans="1:17" x14ac:dyDescent="0.2">
      <c r="A69" s="11">
        <v>51</v>
      </c>
      <c r="B69" s="11">
        <v>67</v>
      </c>
      <c r="C69" s="129"/>
      <c r="D69" s="12" t="s">
        <v>18</v>
      </c>
      <c r="E69" s="66">
        <f>IF(A69&lt;&gt;"",VLOOKUP(A69,'Opcodes E1'!$A$3:$D$70,4,0), "Dame un valor!!")</f>
        <v>0</v>
      </c>
      <c r="F69" s="72" t="str">
        <f>VLOOKUP(B69,'Señales E2'!$B$3:$V$98,7,0)&amp;VLOOKUP(B69,'Señales E2'!$B$3:$V$98,8,0)</f>
        <v>00</v>
      </c>
      <c r="G69" s="73" t="str">
        <f>VLOOKUP(B69,'Señales E2'!$B$3:$V$98,9,0)&amp;VLOOKUP(B69,'Señales E2'!$B$3:$V$98,10,0)</f>
        <v>00</v>
      </c>
      <c r="H69" s="15" t="str">
        <f>VLOOKUP(B69,'Señales E2'!$B$3:$V$98,11,0)&amp;VLOOKUP(B69,'Señales E2'!$B$3:$V$98,12,0)&amp;VLOOKUP(B69,'Señales E2'!$B$3:$V$98,13,0)</f>
        <v>000</v>
      </c>
      <c r="I69" s="15" t="str">
        <f>VLOOKUP(B69,'Señales E2'!$B$3:$V$98,21,0)&amp;""</f>
        <v/>
      </c>
      <c r="J69" s="15" t="str">
        <f>VLOOKUP(B69,'Señales E2'!$B$3:$V$98,16,0)&amp;VLOOKUP(B69,'Señales E2'!$B$3:$V$98,17,0)</f>
        <v/>
      </c>
      <c r="K69" s="109" t="str">
        <f>VLOOKUP(B69,'Señales E2'!$B$3:$V$98,20,0)&amp;""</f>
        <v/>
      </c>
      <c r="L69" s="75" t="str">
        <f t="array" ref="L69">INDEX('Multiplexores E1'!$D$9:$D$12,BIN2DEC(F69)+1)</f>
        <v>A0</v>
      </c>
      <c r="M69" s="109" t="str">
        <f t="array" ref="M69">INDEX('Multiplexores E1'!$D$22:$D$25,BIN2DEC(G69)+1)</f>
        <v>B0</v>
      </c>
      <c r="N69" s="73" t="str">
        <f t="array" ref="N69">INDEX(ALU!$B$5:$B$12,BIN2DEC(H69)+1)</f>
        <v>A + B</v>
      </c>
      <c r="O69" s="73" t="str">
        <f t="array" ref="O69">INDEX('Multiplexores E2'!$D$9:$D$10,BIN2DEC(I69)+1)</f>
        <v>D0</v>
      </c>
      <c r="P69" s="15" t="str">
        <f t="array" ref="P69">INDEX('Multiplexores E2'!$D$20:$D$23,BIN2DEC(J69)+1)</f>
        <v>S0</v>
      </c>
      <c r="Q69" s="16" t="str">
        <f t="array" ref="Q69">INDEX('Multiplexores E2'!$D$32:$D$33,BIN2DEC(K69)+1)</f>
        <v>P0</v>
      </c>
    </row>
    <row r="70" spans="1:17" x14ac:dyDescent="0.2">
      <c r="A70" s="11">
        <v>52</v>
      </c>
      <c r="B70" s="11">
        <v>68</v>
      </c>
      <c r="C70" s="129"/>
      <c r="D70" s="31" t="s">
        <v>23</v>
      </c>
      <c r="E70" s="76">
        <f>IF(A70&lt;&gt;"",VLOOKUP(A70,'Opcodes E1'!$A$3:$D$70,4,0), "Dame un valor!!")</f>
        <v>0</v>
      </c>
      <c r="F70" s="72" t="str">
        <f>VLOOKUP(B70,'Señales E2'!$B$3:$V$98,7,0)&amp;VLOOKUP(B70,'Señales E2'!$B$3:$V$98,8,0)</f>
        <v>00</v>
      </c>
      <c r="G70" s="73" t="str">
        <f>VLOOKUP(B70,'Señales E2'!$B$3:$V$98,9,0)&amp;VLOOKUP(B70,'Señales E2'!$B$3:$V$98,10,0)</f>
        <v>00</v>
      </c>
      <c r="H70" s="15" t="str">
        <f>VLOOKUP(B70,'Señales E2'!$B$3:$V$98,11,0)&amp;VLOOKUP(B70,'Señales E2'!$B$3:$V$98,12,0)&amp;VLOOKUP(B70,'Señales E2'!$B$3:$V$98,13,0)</f>
        <v>000</v>
      </c>
      <c r="I70" s="15" t="str">
        <f>VLOOKUP(B70,'Señales E2'!$B$3:$V$98,21,0)&amp;""</f>
        <v/>
      </c>
      <c r="J70" s="15" t="str">
        <f>VLOOKUP(B70,'Señales E2'!$B$3:$V$98,16,0)&amp;VLOOKUP(B70,'Señales E2'!$B$3:$V$98,17,0)</f>
        <v/>
      </c>
      <c r="K70" s="109" t="str">
        <f>VLOOKUP(B70,'Señales E2'!$B$3:$V$98,20,0)&amp;""</f>
        <v/>
      </c>
      <c r="L70" s="75" t="str">
        <f t="array" ref="L70">INDEX('Multiplexores E1'!$D$9:$D$12,BIN2DEC(F70)+1)</f>
        <v>A0</v>
      </c>
      <c r="M70" s="109" t="str">
        <f t="array" ref="M70">INDEX('Multiplexores E1'!$D$22:$D$25,BIN2DEC(G70)+1)</f>
        <v>B0</v>
      </c>
      <c r="N70" s="73" t="str">
        <f t="array" ref="N70">INDEX(ALU!$B$5:$B$12,BIN2DEC(H70)+1)</f>
        <v>A + B</v>
      </c>
      <c r="O70" s="73" t="str">
        <f t="array" ref="O70">INDEX('Multiplexores E2'!$D$9:$D$10,BIN2DEC(I70)+1)</f>
        <v>D0</v>
      </c>
      <c r="P70" s="15" t="str">
        <f t="array" ref="P70">INDEX('Multiplexores E2'!$D$20:$D$23,BIN2DEC(J70)+1)</f>
        <v>S0</v>
      </c>
      <c r="Q70" s="16" t="str">
        <f t="array" ref="Q70">INDEX('Multiplexores E2'!$D$32:$D$33,BIN2DEC(K70)+1)</f>
        <v>P0</v>
      </c>
    </row>
    <row r="71" spans="1:17" x14ac:dyDescent="0.2">
      <c r="A71" s="11"/>
      <c r="B71" s="11">
        <v>69</v>
      </c>
      <c r="C71" s="130"/>
      <c r="D71" s="17" t="s">
        <v>81</v>
      </c>
      <c r="E71" s="126" t="str">
        <f>IF(A71&lt;&gt;"",VLOOKUP(A71,'Opcodes E1'!$A$3:$D$70,4,0), "Dame un valor!!")</f>
        <v>Dame un valor!!</v>
      </c>
      <c r="F71" s="83" t="str">
        <f>VLOOKUP(B71,'Señales E2'!$B$3:$V$98,7,0)&amp;VLOOKUP(B71,'Señales E2'!$B$3:$V$98,8,0)</f>
        <v/>
      </c>
      <c r="G71" s="84" t="str">
        <f>VLOOKUP(B71,'Señales E2'!$B$3:$V$98,9,0)&amp;VLOOKUP(B71,'Señales E2'!$B$3:$V$98,10,0)</f>
        <v/>
      </c>
      <c r="H71" s="20" t="str">
        <f>VLOOKUP(B71,'Señales E2'!$B$3:$V$98,11,0)&amp;VLOOKUP(B71,'Señales E2'!$B$3:$V$98,12,0)&amp;VLOOKUP(B71,'Señales E2'!$B$3:$V$98,13,0)</f>
        <v/>
      </c>
      <c r="I71" s="20" t="str">
        <f>VLOOKUP(B71,'Señales E2'!$B$3:$V$98,21,0)&amp;""</f>
        <v/>
      </c>
      <c r="J71" s="20" t="str">
        <f>VLOOKUP(B71,'Señales E2'!$B$3:$V$98,16,0)&amp;VLOOKUP(B71,'Señales E2'!$B$3:$V$98,17,0)</f>
        <v/>
      </c>
      <c r="K71" s="113" t="str">
        <f>VLOOKUP(B71,'Señales E2'!$B$3:$V$98,20,0)&amp;""</f>
        <v/>
      </c>
      <c r="L71" s="86" t="str">
        <f t="array" ref="L71">INDEX('Multiplexores E1'!$D$9:$D$12,BIN2DEC(F71)+1)</f>
        <v>A0</v>
      </c>
      <c r="M71" s="113" t="str">
        <f t="array" ref="M71">INDEX('Multiplexores E1'!$D$22:$D$25,BIN2DEC(G71)+1)</f>
        <v>B0</v>
      </c>
      <c r="N71" s="84" t="str">
        <f t="array" ref="N71">INDEX(ALU!$B$5:$B$12,BIN2DEC(H71)+1)</f>
        <v>A + B</v>
      </c>
      <c r="O71" s="84" t="str">
        <f t="array" ref="O71">INDEX('Multiplexores E2'!$D$9:$D$10,BIN2DEC(I71)+1)</f>
        <v>D0</v>
      </c>
      <c r="P71" s="20" t="str">
        <f t="array" ref="P71">INDEX('Multiplexores E2'!$D$20:$D$23,BIN2DEC(J71)+1)</f>
        <v>S0</v>
      </c>
      <c r="Q71" s="21" t="str">
        <f t="array" ref="Q71">INDEX('Multiplexores E2'!$D$32:$D$33,BIN2DEC(K71)+1)</f>
        <v>P0</v>
      </c>
    </row>
    <row r="72" spans="1:17" x14ac:dyDescent="0.2">
      <c r="A72" s="11">
        <v>53</v>
      </c>
      <c r="B72" s="11">
        <v>70</v>
      </c>
      <c r="C72" s="128" t="s">
        <v>35</v>
      </c>
      <c r="D72" s="30" t="s">
        <v>32</v>
      </c>
      <c r="E72" s="81">
        <f>IF(A72&lt;&gt;"",VLOOKUP(A72,'Opcodes E1'!$A$3:$D$70,4,0), "Dame un valor!!")</f>
        <v>0</v>
      </c>
      <c r="F72" s="87" t="str">
        <f>VLOOKUP(B72,'Señales E2'!$B$3:$V$98,7,0)&amp;VLOOKUP(B72,'Señales E2'!$B$3:$V$98,8,0)</f>
        <v>00</v>
      </c>
      <c r="G72" s="88" t="str">
        <f>VLOOKUP(B72,'Señales E2'!$B$3:$V$98,9,0)&amp;VLOOKUP(B72,'Señales E2'!$B$3:$V$98,10,0)</f>
        <v>00</v>
      </c>
      <c r="H72" s="25" t="str">
        <f>VLOOKUP(B72,'Señales E2'!$B$3:$V$98,11,0)&amp;VLOOKUP(B72,'Señales E2'!$B$3:$V$98,12,0)&amp;VLOOKUP(B72,'Señales E2'!$B$3:$V$98,13,0)</f>
        <v>000</v>
      </c>
      <c r="I72" s="25" t="str">
        <f>VLOOKUP(B72,'Señales E2'!$B$3:$V$98,21,0)&amp;""</f>
        <v/>
      </c>
      <c r="J72" s="25" t="str">
        <f>VLOOKUP(B72,'Señales E2'!$B$3:$V$98,16,0)&amp;VLOOKUP(B72,'Señales E2'!$B$3:$V$98,17,0)</f>
        <v/>
      </c>
      <c r="K72" s="114" t="str">
        <f>VLOOKUP(B72,'Señales E2'!$B$3:$V$98,20,0)&amp;""</f>
        <v/>
      </c>
      <c r="L72" s="90" t="str">
        <f t="array" ref="L72">INDEX('Multiplexores E1'!$D$9:$D$12,BIN2DEC(F72)+1)</f>
        <v>A0</v>
      </c>
      <c r="M72" s="114" t="str">
        <f t="array" ref="M72">INDEX('Multiplexores E1'!$D$22:$D$25,BIN2DEC(G72)+1)</f>
        <v>B0</v>
      </c>
      <c r="N72" s="88" t="str">
        <f t="array" ref="N72">INDEX(ALU!$B$5:$B$12,BIN2DEC(H72)+1)</f>
        <v>A + B</v>
      </c>
      <c r="O72" s="88" t="str">
        <f t="array" ref="O72">INDEX('Multiplexores E2'!$D$9:$D$10,BIN2DEC(I72)+1)</f>
        <v>D0</v>
      </c>
      <c r="P72" s="25" t="str">
        <f t="array" ref="P72">INDEX('Multiplexores E2'!$D$20:$D$23,BIN2DEC(J72)+1)</f>
        <v>S0</v>
      </c>
      <c r="Q72" s="26" t="str">
        <f t="array" ref="Q72">INDEX('Multiplexores E2'!$D$32:$D$33,BIN2DEC(K72)+1)</f>
        <v>P0</v>
      </c>
    </row>
    <row r="73" spans="1:17" x14ac:dyDescent="0.2">
      <c r="A73" s="11">
        <v>54</v>
      </c>
      <c r="B73" s="11">
        <v>71</v>
      </c>
      <c r="C73" s="129"/>
      <c r="D73" s="12" t="s">
        <v>36</v>
      </c>
      <c r="E73" s="66">
        <f>IF(A73&lt;&gt;"",VLOOKUP(A73,'Opcodes E1'!$A$3:$D$70,4,0), "Dame un valor!!")</f>
        <v>0</v>
      </c>
      <c r="F73" s="72" t="str">
        <f>VLOOKUP(B73,'Señales E2'!$B$3:$V$98,7,0)&amp;VLOOKUP(B73,'Señales E2'!$B$3:$V$98,8,0)</f>
        <v>00</v>
      </c>
      <c r="G73" s="73" t="str">
        <f>VLOOKUP(B73,'Señales E2'!$B$3:$V$98,9,0)&amp;VLOOKUP(B73,'Señales E2'!$B$3:$V$98,10,0)</f>
        <v>00</v>
      </c>
      <c r="H73" s="15" t="str">
        <f>VLOOKUP(B73,'Señales E2'!$B$3:$V$98,11,0)&amp;VLOOKUP(B73,'Señales E2'!$B$3:$V$98,12,0)&amp;VLOOKUP(B73,'Señales E2'!$B$3:$V$98,13,0)</f>
        <v>000</v>
      </c>
      <c r="I73" s="15" t="str">
        <f>VLOOKUP(B73,'Señales E2'!$B$3:$V$98,21,0)&amp;""</f>
        <v/>
      </c>
      <c r="J73" s="15" t="str">
        <f>VLOOKUP(B73,'Señales E2'!$B$3:$V$98,16,0)&amp;VLOOKUP(B73,'Señales E2'!$B$3:$V$98,17,0)</f>
        <v/>
      </c>
      <c r="K73" s="109" t="str">
        <f>VLOOKUP(B73,'Señales E2'!$B$3:$V$98,20,0)&amp;""</f>
        <v/>
      </c>
      <c r="L73" s="75" t="str">
        <f t="array" ref="L73">INDEX('Multiplexores E1'!$D$9:$D$12,BIN2DEC(F73)+1)</f>
        <v>A0</v>
      </c>
      <c r="M73" s="109" t="str">
        <f t="array" ref="M73">INDEX('Multiplexores E1'!$D$22:$D$25,BIN2DEC(G73)+1)</f>
        <v>B0</v>
      </c>
      <c r="N73" s="73" t="str">
        <f t="array" ref="N73">INDEX(ALU!$B$5:$B$12,BIN2DEC(H73)+1)</f>
        <v>A + B</v>
      </c>
      <c r="O73" s="73" t="str">
        <f t="array" ref="O73">INDEX('Multiplexores E2'!$D$9:$D$10,BIN2DEC(I73)+1)</f>
        <v>D0</v>
      </c>
      <c r="P73" s="15" t="str">
        <f t="array" ref="P73">INDEX('Multiplexores E2'!$D$20:$D$23,BIN2DEC(J73)+1)</f>
        <v>S0</v>
      </c>
      <c r="Q73" s="16" t="str">
        <f t="array" ref="Q73">INDEX('Multiplexores E2'!$D$32:$D$33,BIN2DEC(K73)+1)</f>
        <v>P0</v>
      </c>
    </row>
    <row r="74" spans="1:17" x14ac:dyDescent="0.2">
      <c r="A74" s="11">
        <v>55</v>
      </c>
      <c r="B74" s="11">
        <v>72</v>
      </c>
      <c r="C74" s="129"/>
      <c r="D74" s="31" t="s">
        <v>26</v>
      </c>
      <c r="E74" s="76">
        <f>IF(A74&lt;&gt;"",VLOOKUP(A74,'Opcodes E1'!$A$3:$D$70,4,0), "Dame un valor!!")</f>
        <v>0</v>
      </c>
      <c r="F74" s="72" t="str">
        <f>VLOOKUP(B74,'Señales E2'!$B$3:$V$98,7,0)&amp;VLOOKUP(B74,'Señales E2'!$B$3:$V$98,8,0)</f>
        <v>00</v>
      </c>
      <c r="G74" s="73" t="str">
        <f>VLOOKUP(B74,'Señales E2'!$B$3:$V$98,9,0)&amp;VLOOKUP(B74,'Señales E2'!$B$3:$V$98,10,0)</f>
        <v>00</v>
      </c>
      <c r="H74" s="15" t="str">
        <f>VLOOKUP(B74,'Señales E2'!$B$3:$V$98,11,0)&amp;VLOOKUP(B74,'Señales E2'!$B$3:$V$98,12,0)&amp;VLOOKUP(B74,'Señales E2'!$B$3:$V$98,13,0)</f>
        <v>000</v>
      </c>
      <c r="I74" s="15" t="str">
        <f>VLOOKUP(B74,'Señales E2'!$B$3:$V$98,21,0)&amp;""</f>
        <v/>
      </c>
      <c r="J74" s="15" t="str">
        <f>VLOOKUP(B74,'Señales E2'!$B$3:$V$98,16,0)&amp;VLOOKUP(B74,'Señales E2'!$B$3:$V$98,17,0)</f>
        <v/>
      </c>
      <c r="K74" s="109" t="str">
        <f>VLOOKUP(B74,'Señales E2'!$B$3:$V$98,20,0)&amp;""</f>
        <v/>
      </c>
      <c r="L74" s="75" t="str">
        <f t="array" ref="L74">INDEX('Multiplexores E1'!$D$9:$D$12,BIN2DEC(F74)+1)</f>
        <v>A0</v>
      </c>
      <c r="M74" s="109" t="str">
        <f t="array" ref="M74">INDEX('Multiplexores E1'!$D$22:$D$25,BIN2DEC(G74)+1)</f>
        <v>B0</v>
      </c>
      <c r="N74" s="73" t="str">
        <f t="array" ref="N74">INDEX(ALU!$B$5:$B$12,BIN2DEC(H74)+1)</f>
        <v>A + B</v>
      </c>
      <c r="O74" s="73" t="str">
        <f t="array" ref="O74">INDEX('Multiplexores E2'!$D$9:$D$10,BIN2DEC(I74)+1)</f>
        <v>D0</v>
      </c>
      <c r="P74" s="15" t="str">
        <f t="array" ref="P74">INDEX('Multiplexores E2'!$D$20:$D$23,BIN2DEC(J74)+1)</f>
        <v>S0</v>
      </c>
      <c r="Q74" s="16" t="str">
        <f t="array" ref="Q74">INDEX('Multiplexores E2'!$D$32:$D$33,BIN2DEC(K74)+1)</f>
        <v>P0</v>
      </c>
    </row>
    <row r="75" spans="1:17" x14ac:dyDescent="0.2">
      <c r="A75" s="11"/>
      <c r="B75" s="11">
        <v>73</v>
      </c>
      <c r="C75" s="130"/>
      <c r="D75" s="17" t="s">
        <v>83</v>
      </c>
      <c r="E75" s="126" t="str">
        <f>IF(A75&lt;&gt;"",VLOOKUP(A75,'Opcodes E1'!$A$3:$D$70,4,0), "Dame un valor!!")</f>
        <v>Dame un valor!!</v>
      </c>
      <c r="F75" s="77" t="str">
        <f>VLOOKUP(B75,'Señales E2'!$B$3:$V$98,7,0)&amp;VLOOKUP(B75,'Señales E2'!$B$3:$V$98,8,0)</f>
        <v/>
      </c>
      <c r="G75" s="78" t="str">
        <f>VLOOKUP(B75,'Señales E2'!$B$3:$V$98,9,0)&amp;VLOOKUP(B75,'Señales E2'!$B$3:$V$98,10,0)</f>
        <v/>
      </c>
      <c r="H75" s="28" t="str">
        <f>VLOOKUP(B75,'Señales E2'!$B$3:$V$98,11,0)&amp;VLOOKUP(B75,'Señales E2'!$B$3:$V$98,12,0)&amp;VLOOKUP(B75,'Señales E2'!$B$3:$V$98,13,0)</f>
        <v/>
      </c>
      <c r="I75" s="28" t="str">
        <f>VLOOKUP(B75,'Señales E2'!$B$3:$V$98,21,0)&amp;""</f>
        <v/>
      </c>
      <c r="J75" s="28" t="str">
        <f>VLOOKUP(B75,'Señales E2'!$B$3:$V$98,16,0)&amp;VLOOKUP(B75,'Señales E2'!$B$3:$V$98,17,0)</f>
        <v/>
      </c>
      <c r="K75" s="115" t="str">
        <f>VLOOKUP(B75,'Señales E2'!$B$3:$V$98,20,0)&amp;""</f>
        <v/>
      </c>
      <c r="L75" s="80" t="str">
        <f t="array" ref="L75">INDEX('Multiplexores E1'!$D$9:$D$12,BIN2DEC(F75)+1)</f>
        <v>A0</v>
      </c>
      <c r="M75" s="115" t="str">
        <f t="array" ref="M75">INDEX('Multiplexores E1'!$D$22:$D$25,BIN2DEC(G75)+1)</f>
        <v>B0</v>
      </c>
      <c r="N75" s="78" t="str">
        <f t="array" ref="N75">INDEX(ALU!$B$5:$B$12,BIN2DEC(H75)+1)</f>
        <v>A + B</v>
      </c>
      <c r="O75" s="78" t="str">
        <f t="array" ref="O75">INDEX('Multiplexores E2'!$D$9:$D$10,BIN2DEC(I75)+1)</f>
        <v>D0</v>
      </c>
      <c r="P75" s="28" t="str">
        <f t="array" ref="P75">INDEX('Multiplexores E2'!$D$20:$D$23,BIN2DEC(J75)+1)</f>
        <v>S0</v>
      </c>
      <c r="Q75" s="29" t="str">
        <f t="array" ref="Q75">INDEX('Multiplexores E2'!$D$32:$D$33,BIN2DEC(K75)+1)</f>
        <v>P0</v>
      </c>
    </row>
    <row r="76" spans="1:17" x14ac:dyDescent="0.2">
      <c r="A76" s="11">
        <v>56</v>
      </c>
      <c r="B76" s="11">
        <v>74</v>
      </c>
      <c r="C76" s="32" t="s">
        <v>37</v>
      </c>
      <c r="D76" s="33" t="s">
        <v>32</v>
      </c>
      <c r="E76" s="91">
        <f>IF(A76&lt;&gt;"",VLOOKUP(A76,'Opcodes E1'!$A$3:$D$70,4,0), "Dame un valor!!")</f>
        <v>0</v>
      </c>
      <c r="F76" s="96" t="str">
        <f>VLOOKUP(B76,'Señales E2'!$B$3:$V$98,7,0)&amp;VLOOKUP(B76,'Señales E2'!$B$3:$V$98,8,0)</f>
        <v>00</v>
      </c>
      <c r="G76" s="97" t="str">
        <f>VLOOKUP(B76,'Señales E2'!$B$3:$V$98,9,0)&amp;VLOOKUP(B76,'Señales E2'!$B$3:$V$98,10,0)</f>
        <v>00</v>
      </c>
      <c r="H76" s="40" t="str">
        <f>VLOOKUP(B76,'Señales E2'!$B$3:$V$98,11,0)&amp;VLOOKUP(B76,'Señales E2'!$B$3:$V$98,12,0)&amp;VLOOKUP(B76,'Señales E2'!$B$3:$V$98,13,0)</f>
        <v>000</v>
      </c>
      <c r="I76" s="40" t="str">
        <f>VLOOKUP(B76,'Señales E2'!$B$3:$V$98,21,0)&amp;""</f>
        <v/>
      </c>
      <c r="J76" s="40" t="str">
        <f>VLOOKUP(B76,'Señales E2'!$B$3:$V$98,16,0)&amp;VLOOKUP(B76,'Señales E2'!$B$3:$V$98,17,0)</f>
        <v/>
      </c>
      <c r="K76" s="118" t="str">
        <f>VLOOKUP(B76,'Señales E2'!$B$3:$V$98,20,0)&amp;""</f>
        <v/>
      </c>
      <c r="L76" s="99" t="str">
        <f t="array" ref="L76">INDEX('Multiplexores E1'!$D$9:$D$12,BIN2DEC(F76)+1)</f>
        <v>A0</v>
      </c>
      <c r="M76" s="118" t="str">
        <f t="array" ref="M76">INDEX('Multiplexores E1'!$D$22:$D$25,BIN2DEC(G76)+1)</f>
        <v>B0</v>
      </c>
      <c r="N76" s="97" t="str">
        <f t="array" ref="N76">INDEX(ALU!$B$5:$B$12,BIN2DEC(H76)+1)</f>
        <v>A + B</v>
      </c>
      <c r="O76" s="97" t="str">
        <f t="array" ref="O76">INDEX('Multiplexores E2'!$D$9:$D$10,BIN2DEC(I76)+1)</f>
        <v>D0</v>
      </c>
      <c r="P76" s="40" t="str">
        <f t="array" ref="P76">INDEX('Multiplexores E2'!$D$20:$D$23,BIN2DEC(J76)+1)</f>
        <v>S0</v>
      </c>
      <c r="Q76" s="41" t="str">
        <f t="array" ref="Q76">INDEX('Multiplexores E2'!$D$32:$D$33,BIN2DEC(K76)+1)</f>
        <v>P0</v>
      </c>
    </row>
    <row r="77" spans="1:17" x14ac:dyDescent="0.2">
      <c r="A77" s="11">
        <v>57</v>
      </c>
      <c r="B77" s="11">
        <v>75</v>
      </c>
      <c r="C77" s="128" t="s">
        <v>38</v>
      </c>
      <c r="D77" s="30" t="s">
        <v>16</v>
      </c>
      <c r="E77" s="81">
        <f>IF(A77&lt;&gt;"",VLOOKUP(A77,'Opcodes E1'!$A$3:$D$70,4,0), "Dame un valor!!")</f>
        <v>0</v>
      </c>
      <c r="F77" s="87" t="str">
        <f>VLOOKUP(B77,'Señales E2'!$B$3:$V$98,7,0)&amp;VLOOKUP(B77,'Señales E2'!$B$3:$V$98,8,0)</f>
        <v>00</v>
      </c>
      <c r="G77" s="88" t="str">
        <f>VLOOKUP(B77,'Señales E2'!$B$3:$V$98,9,0)&amp;VLOOKUP(B77,'Señales E2'!$B$3:$V$98,10,0)</f>
        <v>00</v>
      </c>
      <c r="H77" s="25" t="str">
        <f>VLOOKUP(B77,'Señales E2'!$B$3:$V$98,11,0)&amp;VLOOKUP(B77,'Señales E2'!$B$3:$V$98,12,0)&amp;VLOOKUP(B77,'Señales E2'!$B$3:$V$98,13,0)</f>
        <v>000</v>
      </c>
      <c r="I77" s="25" t="str">
        <f>VLOOKUP(B77,'Señales E2'!$B$3:$V$98,21,0)&amp;""</f>
        <v/>
      </c>
      <c r="J77" s="25" t="str">
        <f>VLOOKUP(B77,'Señales E2'!$B$3:$V$98,16,0)&amp;VLOOKUP(B77,'Señales E2'!$B$3:$V$98,17,0)</f>
        <v/>
      </c>
      <c r="K77" s="114" t="str">
        <f>VLOOKUP(B77,'Señales E2'!$B$3:$V$98,20,0)&amp;""</f>
        <v/>
      </c>
      <c r="L77" s="90" t="str">
        <f t="array" ref="L77">INDEX('Multiplexores E1'!$D$9:$D$12,BIN2DEC(F77)+1)</f>
        <v>A0</v>
      </c>
      <c r="M77" s="114" t="str">
        <f t="array" ref="M77">INDEX('Multiplexores E1'!$D$22:$D$25,BIN2DEC(G77)+1)</f>
        <v>B0</v>
      </c>
      <c r="N77" s="88" t="str">
        <f t="array" ref="N77">INDEX(ALU!$B$5:$B$12,BIN2DEC(H77)+1)</f>
        <v>A + B</v>
      </c>
      <c r="O77" s="88" t="str">
        <f t="array" ref="O77">INDEX('Multiplexores E2'!$D$9:$D$10,BIN2DEC(I77)+1)</f>
        <v>D0</v>
      </c>
      <c r="P77" s="25" t="str">
        <f t="array" ref="P77">INDEX('Multiplexores E2'!$D$20:$D$23,BIN2DEC(J77)+1)</f>
        <v>S0</v>
      </c>
      <c r="Q77" s="26" t="str">
        <f t="array" ref="Q77">INDEX('Multiplexores E2'!$D$32:$D$33,BIN2DEC(K77)+1)</f>
        <v>P0</v>
      </c>
    </row>
    <row r="78" spans="1:17" x14ac:dyDescent="0.2">
      <c r="A78" s="11">
        <v>58</v>
      </c>
      <c r="B78" s="11">
        <v>76</v>
      </c>
      <c r="C78" s="129"/>
      <c r="D78" s="12" t="s">
        <v>19</v>
      </c>
      <c r="E78" s="66">
        <f>IF(A78&lt;&gt;"",VLOOKUP(A78,'Opcodes E1'!$A$3:$D$70,4,0), "Dame un valor!!")</f>
        <v>0</v>
      </c>
      <c r="F78" s="72" t="str">
        <f>VLOOKUP(B78,'Señales E2'!$B$3:$V$98,7,0)&amp;VLOOKUP(B78,'Señales E2'!$B$3:$V$98,8,0)</f>
        <v>00</v>
      </c>
      <c r="G78" s="73" t="str">
        <f>VLOOKUP(B78,'Señales E2'!$B$3:$V$98,9,0)&amp;VLOOKUP(B78,'Señales E2'!$B$3:$V$98,10,0)</f>
        <v>00</v>
      </c>
      <c r="H78" s="15" t="str">
        <f>VLOOKUP(B78,'Señales E2'!$B$3:$V$98,11,0)&amp;VLOOKUP(B78,'Señales E2'!$B$3:$V$98,12,0)&amp;VLOOKUP(B78,'Señales E2'!$B$3:$V$98,13,0)</f>
        <v>000</v>
      </c>
      <c r="I78" s="15" t="str">
        <f>VLOOKUP(B78,'Señales E2'!$B$3:$V$98,21,0)&amp;""</f>
        <v/>
      </c>
      <c r="J78" s="15" t="str">
        <f>VLOOKUP(B78,'Señales E2'!$B$3:$V$98,16,0)&amp;VLOOKUP(B78,'Señales E2'!$B$3:$V$98,17,0)</f>
        <v/>
      </c>
      <c r="K78" s="109" t="str">
        <f>VLOOKUP(B78,'Señales E2'!$B$3:$V$98,20,0)&amp;""</f>
        <v/>
      </c>
      <c r="L78" s="75" t="str">
        <f t="array" ref="L78">INDEX('Multiplexores E1'!$D$9:$D$12,BIN2DEC(F78)+1)</f>
        <v>A0</v>
      </c>
      <c r="M78" s="109" t="str">
        <f t="array" ref="M78">INDEX('Multiplexores E1'!$D$22:$D$25,BIN2DEC(G78)+1)</f>
        <v>B0</v>
      </c>
      <c r="N78" s="73" t="str">
        <f t="array" ref="N78">INDEX(ALU!$B$5:$B$12,BIN2DEC(H78)+1)</f>
        <v>A + B</v>
      </c>
      <c r="O78" s="73" t="str">
        <f t="array" ref="O78">INDEX('Multiplexores E2'!$D$9:$D$10,BIN2DEC(I78)+1)</f>
        <v>D0</v>
      </c>
      <c r="P78" s="15" t="str">
        <f t="array" ref="P78">INDEX('Multiplexores E2'!$D$20:$D$23,BIN2DEC(J78)+1)</f>
        <v>S0</v>
      </c>
      <c r="Q78" s="16" t="str">
        <f t="array" ref="Q78">INDEX('Multiplexores E2'!$D$32:$D$33,BIN2DEC(K78)+1)</f>
        <v>P0</v>
      </c>
    </row>
    <row r="79" spans="1:17" x14ac:dyDescent="0.2">
      <c r="A79" s="11">
        <v>59</v>
      </c>
      <c r="B79" s="11">
        <v>77</v>
      </c>
      <c r="C79" s="129"/>
      <c r="D79" s="31" t="s">
        <v>21</v>
      </c>
      <c r="E79" s="76">
        <f>IF(A79&lt;&gt;"",VLOOKUP(A79,'Opcodes E1'!$A$3:$D$70,4,0), "Dame un valor!!")</f>
        <v>0</v>
      </c>
      <c r="F79" s="72" t="str">
        <f>VLOOKUP(B79,'Señales E2'!$B$3:$V$98,7,0)&amp;VLOOKUP(B79,'Señales E2'!$B$3:$V$98,8,0)</f>
        <v>00</v>
      </c>
      <c r="G79" s="73" t="str">
        <f>VLOOKUP(B79,'Señales E2'!$B$3:$V$98,9,0)&amp;VLOOKUP(B79,'Señales E2'!$B$3:$V$98,10,0)</f>
        <v>00</v>
      </c>
      <c r="H79" s="15" t="str">
        <f>VLOOKUP(B79,'Señales E2'!$B$3:$V$98,11,0)&amp;VLOOKUP(B79,'Señales E2'!$B$3:$V$98,12,0)&amp;VLOOKUP(B79,'Señales E2'!$B$3:$V$98,13,0)</f>
        <v>000</v>
      </c>
      <c r="I79" s="15" t="str">
        <f>VLOOKUP(B79,'Señales E2'!$B$3:$V$98,21,0)&amp;""</f>
        <v/>
      </c>
      <c r="J79" s="15" t="str">
        <f>VLOOKUP(B79,'Señales E2'!$B$3:$V$98,16,0)&amp;VLOOKUP(B79,'Señales E2'!$B$3:$V$98,17,0)</f>
        <v/>
      </c>
      <c r="K79" s="109" t="str">
        <f>VLOOKUP(B79,'Señales E2'!$B$3:$V$98,20,0)&amp;""</f>
        <v/>
      </c>
      <c r="L79" s="75" t="str">
        <f t="array" ref="L79">INDEX('Multiplexores E1'!$D$9:$D$12,BIN2DEC(F79)+1)</f>
        <v>A0</v>
      </c>
      <c r="M79" s="109" t="str">
        <f t="array" ref="M79">INDEX('Multiplexores E1'!$D$22:$D$25,BIN2DEC(G79)+1)</f>
        <v>B0</v>
      </c>
      <c r="N79" s="73" t="str">
        <f t="array" ref="N79">INDEX(ALU!$B$5:$B$12,BIN2DEC(H79)+1)</f>
        <v>A + B</v>
      </c>
      <c r="O79" s="73" t="str">
        <f t="array" ref="O79">INDEX('Multiplexores E2'!$D$9:$D$10,BIN2DEC(I79)+1)</f>
        <v>D0</v>
      </c>
      <c r="P79" s="15" t="str">
        <f t="array" ref="P79">INDEX('Multiplexores E2'!$D$20:$D$23,BIN2DEC(J79)+1)</f>
        <v>S0</v>
      </c>
      <c r="Q79" s="16" t="str">
        <f t="array" ref="Q79">INDEX('Multiplexores E2'!$D$32:$D$33,BIN2DEC(K79)+1)</f>
        <v>P0</v>
      </c>
    </row>
    <row r="80" spans="1:17" x14ac:dyDescent="0.2">
      <c r="A80" s="11"/>
      <c r="B80" s="11">
        <v>78</v>
      </c>
      <c r="C80" s="130"/>
      <c r="D80" s="17" t="s">
        <v>79</v>
      </c>
      <c r="E80" s="126" t="str">
        <f>IF(A80&lt;&gt;"",VLOOKUP(A80,'Opcodes E1'!$A$3:$D$70,4,0), "Dame un valor!!")</f>
        <v>Dame un valor!!</v>
      </c>
      <c r="F80" s="77" t="str">
        <f>VLOOKUP(B80,'Señales E2'!$B$3:$V$98,7,0)&amp;VLOOKUP(B80,'Señales E2'!$B$3:$V$98,8,0)</f>
        <v/>
      </c>
      <c r="G80" s="78" t="str">
        <f>VLOOKUP(B80,'Señales E2'!$B$3:$V$98,9,0)&amp;VLOOKUP(B80,'Señales E2'!$B$3:$V$98,10,0)</f>
        <v/>
      </c>
      <c r="H80" s="28" t="str">
        <f>VLOOKUP(B80,'Señales E2'!$B$3:$V$98,11,0)&amp;VLOOKUP(B80,'Señales E2'!$B$3:$V$98,12,0)&amp;VLOOKUP(B80,'Señales E2'!$B$3:$V$98,13,0)</f>
        <v/>
      </c>
      <c r="I80" s="28" t="str">
        <f>VLOOKUP(B80,'Señales E2'!$B$3:$V$98,21,0)&amp;""</f>
        <v/>
      </c>
      <c r="J80" s="28" t="str">
        <f>VLOOKUP(B80,'Señales E2'!$B$3:$V$98,16,0)&amp;VLOOKUP(B80,'Señales E2'!$B$3:$V$98,17,0)</f>
        <v/>
      </c>
      <c r="K80" s="115" t="str">
        <f>VLOOKUP(B80,'Señales E2'!$B$3:$V$98,20,0)&amp;""</f>
        <v/>
      </c>
      <c r="L80" s="80" t="str">
        <f t="array" ref="L80">INDEX('Multiplexores E1'!$D$9:$D$12,BIN2DEC(F80)+1)</f>
        <v>A0</v>
      </c>
      <c r="M80" s="115" t="str">
        <f t="array" ref="M80">INDEX('Multiplexores E1'!$D$22:$D$25,BIN2DEC(G80)+1)</f>
        <v>B0</v>
      </c>
      <c r="N80" s="78" t="str">
        <f t="array" ref="N80">INDEX(ALU!$B$5:$B$12,BIN2DEC(H80)+1)</f>
        <v>A + B</v>
      </c>
      <c r="O80" s="78" t="str">
        <f t="array" ref="O80">INDEX('Multiplexores E2'!$D$9:$D$10,BIN2DEC(I80)+1)</f>
        <v>D0</v>
      </c>
      <c r="P80" s="28" t="str">
        <f t="array" ref="P80">INDEX('Multiplexores E2'!$D$20:$D$23,BIN2DEC(J80)+1)</f>
        <v>S0</v>
      </c>
      <c r="Q80" s="29" t="str">
        <f t="array" ref="Q80">INDEX('Multiplexores E2'!$D$32:$D$33,BIN2DEC(K80)+1)</f>
        <v>P0</v>
      </c>
    </row>
    <row r="81" spans="1:17" x14ac:dyDescent="0.2">
      <c r="A81" s="11">
        <v>60</v>
      </c>
      <c r="B81" s="11">
        <v>79</v>
      </c>
      <c r="C81" s="32" t="s">
        <v>39</v>
      </c>
      <c r="D81" s="33" t="s">
        <v>40</v>
      </c>
      <c r="E81" s="34">
        <f>IF(A81&lt;&gt;"",VLOOKUP(A81,'Opcodes E1'!$A$3:$D$70,4,0), "Dame un valor!!")</f>
        <v>0</v>
      </c>
      <c r="F81" s="96" t="str">
        <f>VLOOKUP(B81,'Señales E2'!$B$3:$V$98,7,0)&amp;VLOOKUP(B81,'Señales E2'!$B$3:$V$98,8,0)</f>
        <v>00</v>
      </c>
      <c r="G81" s="97" t="str">
        <f>VLOOKUP(B81,'Señales E2'!$B$3:$V$98,9,0)&amp;VLOOKUP(B81,'Señales E2'!$B$3:$V$98,10,0)</f>
        <v>00</v>
      </c>
      <c r="H81" s="40" t="str">
        <f>VLOOKUP(B81,'Señales E2'!$B$3:$V$98,11,0)&amp;VLOOKUP(B81,'Señales E2'!$B$3:$V$98,12,0)&amp;VLOOKUP(B81,'Señales E2'!$B$3:$V$98,13,0)</f>
        <v>000</v>
      </c>
      <c r="I81" s="40" t="str">
        <f>VLOOKUP(B81,'Señales E2'!$B$3:$V$98,21,0)&amp;""</f>
        <v/>
      </c>
      <c r="J81" s="40" t="str">
        <f>VLOOKUP(B81,'Señales E2'!$B$3:$V$98,16,0)&amp;VLOOKUP(B81,'Señales E2'!$B$3:$V$98,17,0)</f>
        <v/>
      </c>
      <c r="K81" s="118" t="str">
        <f>VLOOKUP(B81,'Señales E2'!$B$3:$V$98,20,0)&amp;""</f>
        <v/>
      </c>
      <c r="L81" s="99" t="str">
        <f t="array" ref="L81">INDEX('Multiplexores E1'!$D$9:$D$12,BIN2DEC(F81)+1)</f>
        <v>A0</v>
      </c>
      <c r="M81" s="118" t="str">
        <f t="array" ref="M81">INDEX('Multiplexores E1'!$D$22:$D$25,BIN2DEC(G81)+1)</f>
        <v>B0</v>
      </c>
      <c r="N81" s="97" t="str">
        <f t="array" ref="N81">INDEX(ALU!$B$5:$B$12,BIN2DEC(H81)+1)</f>
        <v>A + B</v>
      </c>
      <c r="O81" s="97" t="str">
        <f t="array" ref="O81">INDEX('Multiplexores E2'!$D$9:$D$10,BIN2DEC(I81)+1)</f>
        <v>D0</v>
      </c>
      <c r="P81" s="40" t="str">
        <f t="array" ref="P81">INDEX('Multiplexores E2'!$D$20:$D$23,BIN2DEC(J81)+1)</f>
        <v>S0</v>
      </c>
      <c r="Q81" s="41" t="str">
        <f t="array" ref="Q81">INDEX('Multiplexores E2'!$D$32:$D$33,BIN2DEC(K81)+1)</f>
        <v>P0</v>
      </c>
    </row>
    <row r="82" spans="1:17" x14ac:dyDescent="0.2">
      <c r="A82" s="11">
        <v>61</v>
      </c>
      <c r="B82" s="11">
        <v>80</v>
      </c>
      <c r="C82" s="32" t="s">
        <v>41</v>
      </c>
      <c r="D82" s="38" t="s">
        <v>40</v>
      </c>
      <c r="E82" s="34">
        <f>IF(A82&lt;&gt;"",VLOOKUP(A82,'Opcodes E1'!$A$3:$D$70,4,0), "Dame un valor!!")</f>
        <v>0</v>
      </c>
      <c r="F82" s="96" t="str">
        <f>VLOOKUP(B82,'Señales E2'!$B$3:$V$98,7,0)&amp;VLOOKUP(B82,'Señales E2'!$B$3:$V$98,8,0)</f>
        <v>00</v>
      </c>
      <c r="G82" s="97" t="str">
        <f>VLOOKUP(B82,'Señales E2'!$B$3:$V$98,9,0)&amp;VLOOKUP(B82,'Señales E2'!$B$3:$V$98,10,0)</f>
        <v>00</v>
      </c>
      <c r="H82" s="40" t="str">
        <f>VLOOKUP(B82,'Señales E2'!$B$3:$V$98,11,0)&amp;VLOOKUP(B82,'Señales E2'!$B$3:$V$98,12,0)&amp;VLOOKUP(B82,'Señales E2'!$B$3:$V$98,13,0)</f>
        <v>000</v>
      </c>
      <c r="I82" s="40" t="str">
        <f>VLOOKUP(B82,'Señales E2'!$B$3:$V$98,21,0)&amp;""</f>
        <v/>
      </c>
      <c r="J82" s="40" t="str">
        <f>VLOOKUP(B82,'Señales E2'!$B$3:$V$98,16,0)&amp;VLOOKUP(B82,'Señales E2'!$B$3:$V$98,17,0)</f>
        <v/>
      </c>
      <c r="K82" s="118" t="str">
        <f>VLOOKUP(B82,'Señales E2'!$B$3:$V$98,20,0)&amp;""</f>
        <v/>
      </c>
      <c r="L82" s="99" t="str">
        <f t="array" ref="L82">INDEX('Multiplexores E1'!$D$9:$D$12,BIN2DEC(F82)+1)</f>
        <v>A0</v>
      </c>
      <c r="M82" s="118" t="str">
        <f t="array" ref="M82">INDEX('Multiplexores E1'!$D$22:$D$25,BIN2DEC(G82)+1)</f>
        <v>B0</v>
      </c>
      <c r="N82" s="97" t="str">
        <f t="array" ref="N82">INDEX(ALU!$B$5:$B$12,BIN2DEC(H82)+1)</f>
        <v>A + B</v>
      </c>
      <c r="O82" s="97" t="str">
        <f t="array" ref="O82">INDEX('Multiplexores E2'!$D$9:$D$10,BIN2DEC(I82)+1)</f>
        <v>D0</v>
      </c>
      <c r="P82" s="40" t="str">
        <f t="array" ref="P82">INDEX('Multiplexores E2'!$D$20:$D$23,BIN2DEC(J82)+1)</f>
        <v>S0</v>
      </c>
      <c r="Q82" s="41" t="str">
        <f t="array" ref="Q82">INDEX('Multiplexores E2'!$D$32:$D$33,BIN2DEC(K82)+1)</f>
        <v>P0</v>
      </c>
    </row>
    <row r="83" spans="1:17" x14ac:dyDescent="0.2">
      <c r="A83" s="11">
        <v>62</v>
      </c>
      <c r="B83" s="11">
        <v>81</v>
      </c>
      <c r="C83" s="32" t="s">
        <v>42</v>
      </c>
      <c r="D83" s="33" t="s">
        <v>40</v>
      </c>
      <c r="E83" s="34">
        <f>IF(A83&lt;&gt;"",VLOOKUP(A83,'Opcodes E1'!$A$3:$D$70,4,0), "Dame un valor!!")</f>
        <v>0</v>
      </c>
      <c r="F83" s="96" t="str">
        <f>VLOOKUP(B83,'Señales E2'!$B$3:$V$98,7,0)&amp;VLOOKUP(B83,'Señales E2'!$B$3:$V$98,8,0)</f>
        <v>00</v>
      </c>
      <c r="G83" s="97" t="str">
        <f>VLOOKUP(B83,'Señales E2'!$B$3:$V$98,9,0)&amp;VLOOKUP(B83,'Señales E2'!$B$3:$V$98,10,0)</f>
        <v>00</v>
      </c>
      <c r="H83" s="40" t="str">
        <f>VLOOKUP(B83,'Señales E2'!$B$3:$V$98,11,0)&amp;VLOOKUP(B83,'Señales E2'!$B$3:$V$98,12,0)&amp;VLOOKUP(B83,'Señales E2'!$B$3:$V$98,13,0)</f>
        <v>000</v>
      </c>
      <c r="I83" s="40" t="str">
        <f>VLOOKUP(B83,'Señales E2'!$B$3:$V$98,21,0)&amp;""</f>
        <v/>
      </c>
      <c r="J83" s="40" t="str">
        <f>VLOOKUP(B83,'Señales E2'!$B$3:$V$98,16,0)&amp;VLOOKUP(B83,'Señales E2'!$B$3:$V$98,17,0)</f>
        <v/>
      </c>
      <c r="K83" s="118" t="str">
        <f>VLOOKUP(B83,'Señales E2'!$B$3:$V$98,20,0)&amp;""</f>
        <v/>
      </c>
      <c r="L83" s="99" t="str">
        <f t="array" ref="L83">INDEX('Multiplexores E1'!$D$9:$D$12,BIN2DEC(F83)+1)</f>
        <v>A0</v>
      </c>
      <c r="M83" s="118" t="str">
        <f t="array" ref="M83">INDEX('Multiplexores E1'!$D$22:$D$25,BIN2DEC(G83)+1)</f>
        <v>B0</v>
      </c>
      <c r="N83" s="97" t="str">
        <f t="array" ref="N83">INDEX(ALU!$B$5:$B$12,BIN2DEC(H83)+1)</f>
        <v>A + B</v>
      </c>
      <c r="O83" s="97" t="str">
        <f t="array" ref="O83">INDEX('Multiplexores E2'!$D$9:$D$10,BIN2DEC(I83)+1)</f>
        <v>D0</v>
      </c>
      <c r="P83" s="40" t="str">
        <f t="array" ref="P83">INDEX('Multiplexores E2'!$D$20:$D$23,BIN2DEC(J83)+1)</f>
        <v>S0</v>
      </c>
      <c r="Q83" s="41" t="str">
        <f t="array" ref="Q83">INDEX('Multiplexores E2'!$D$32:$D$33,BIN2DEC(K83)+1)</f>
        <v>P0</v>
      </c>
    </row>
    <row r="84" spans="1:17" x14ac:dyDescent="0.2">
      <c r="A84" s="11">
        <v>63</v>
      </c>
      <c r="B84" s="11">
        <v>82</v>
      </c>
      <c r="C84" s="32" t="s">
        <v>43</v>
      </c>
      <c r="D84" s="38" t="s">
        <v>40</v>
      </c>
      <c r="E84" s="34">
        <f>IF(A84&lt;&gt;"",VLOOKUP(A84,'Opcodes E1'!$A$3:$D$70,4,0), "Dame un valor!!")</f>
        <v>0</v>
      </c>
      <c r="F84" s="96" t="str">
        <f>VLOOKUP(B84,'Señales E2'!$B$3:$V$98,7,0)&amp;VLOOKUP(B84,'Señales E2'!$B$3:$V$98,8,0)</f>
        <v>00</v>
      </c>
      <c r="G84" s="97" t="str">
        <f>VLOOKUP(B84,'Señales E2'!$B$3:$V$98,9,0)&amp;VLOOKUP(B84,'Señales E2'!$B$3:$V$98,10,0)</f>
        <v>00</v>
      </c>
      <c r="H84" s="40" t="str">
        <f>VLOOKUP(B84,'Señales E2'!$B$3:$V$98,11,0)&amp;VLOOKUP(B84,'Señales E2'!$B$3:$V$98,12,0)&amp;VLOOKUP(B84,'Señales E2'!$B$3:$V$98,13,0)</f>
        <v>000</v>
      </c>
      <c r="I84" s="40" t="str">
        <f>VLOOKUP(B84,'Señales E2'!$B$3:$V$98,21,0)&amp;""</f>
        <v/>
      </c>
      <c r="J84" s="40" t="str">
        <f>VLOOKUP(B84,'Señales E2'!$B$3:$V$98,16,0)&amp;VLOOKUP(B84,'Señales E2'!$B$3:$V$98,17,0)</f>
        <v/>
      </c>
      <c r="K84" s="118" t="str">
        <f>VLOOKUP(B84,'Señales E2'!$B$3:$V$98,20,0)&amp;""</f>
        <v/>
      </c>
      <c r="L84" s="99" t="str">
        <f t="array" ref="L84">INDEX('Multiplexores E1'!$D$9:$D$12,BIN2DEC(F84)+1)</f>
        <v>A0</v>
      </c>
      <c r="M84" s="118" t="str">
        <f t="array" ref="M84">INDEX('Multiplexores E1'!$D$22:$D$25,BIN2DEC(G84)+1)</f>
        <v>B0</v>
      </c>
      <c r="N84" s="97" t="str">
        <f t="array" ref="N84">INDEX(ALU!$B$5:$B$12,BIN2DEC(H84)+1)</f>
        <v>A + B</v>
      </c>
      <c r="O84" s="97" t="str">
        <f t="array" ref="O84">INDEX('Multiplexores E2'!$D$9:$D$10,BIN2DEC(I84)+1)</f>
        <v>D0</v>
      </c>
      <c r="P84" s="40" t="str">
        <f t="array" ref="P84">INDEX('Multiplexores E2'!$D$20:$D$23,BIN2DEC(J84)+1)</f>
        <v>S0</v>
      </c>
      <c r="Q84" s="41" t="str">
        <f t="array" ref="Q84">INDEX('Multiplexores E2'!$D$32:$D$33,BIN2DEC(K84)+1)</f>
        <v>P0</v>
      </c>
    </row>
    <row r="85" spans="1:17" x14ac:dyDescent="0.2">
      <c r="A85" s="11">
        <v>64</v>
      </c>
      <c r="B85" s="11">
        <v>83</v>
      </c>
      <c r="C85" s="32" t="s">
        <v>44</v>
      </c>
      <c r="D85" s="33" t="s">
        <v>40</v>
      </c>
      <c r="E85" s="34">
        <f>IF(A85&lt;&gt;"",VLOOKUP(A85,'Opcodes E1'!$A$3:$D$70,4,0), "Dame un valor!!")</f>
        <v>0</v>
      </c>
      <c r="F85" s="96" t="str">
        <f>VLOOKUP(B85,'Señales E2'!$B$3:$V$98,7,0)&amp;VLOOKUP(B85,'Señales E2'!$B$3:$V$98,8,0)</f>
        <v>00</v>
      </c>
      <c r="G85" s="97" t="str">
        <f>VLOOKUP(B85,'Señales E2'!$B$3:$V$98,9,0)&amp;VLOOKUP(B85,'Señales E2'!$B$3:$V$98,10,0)</f>
        <v>00</v>
      </c>
      <c r="H85" s="40" t="str">
        <f>VLOOKUP(B85,'Señales E2'!$B$3:$V$98,11,0)&amp;VLOOKUP(B85,'Señales E2'!$B$3:$V$98,12,0)&amp;VLOOKUP(B85,'Señales E2'!$B$3:$V$98,13,0)</f>
        <v>000</v>
      </c>
      <c r="I85" s="40" t="str">
        <f>VLOOKUP(B85,'Señales E2'!$B$3:$V$98,21,0)&amp;""</f>
        <v/>
      </c>
      <c r="J85" s="40" t="str">
        <f>VLOOKUP(B85,'Señales E2'!$B$3:$V$98,16,0)&amp;VLOOKUP(B85,'Señales E2'!$B$3:$V$98,17,0)</f>
        <v/>
      </c>
      <c r="K85" s="118" t="str">
        <f>VLOOKUP(B85,'Señales E2'!$B$3:$V$98,20,0)&amp;""</f>
        <v/>
      </c>
      <c r="L85" s="99" t="str">
        <f t="array" ref="L85">INDEX('Multiplexores E1'!$D$9:$D$12,BIN2DEC(F85)+1)</f>
        <v>A0</v>
      </c>
      <c r="M85" s="118" t="str">
        <f t="array" ref="M85">INDEX('Multiplexores E1'!$D$22:$D$25,BIN2DEC(G85)+1)</f>
        <v>B0</v>
      </c>
      <c r="N85" s="97" t="str">
        <f t="array" ref="N85">INDEX(ALU!$B$5:$B$12,BIN2DEC(H85)+1)</f>
        <v>A + B</v>
      </c>
      <c r="O85" s="97" t="str">
        <f t="array" ref="O85">INDEX('Multiplexores E2'!$D$9:$D$10,BIN2DEC(I85)+1)</f>
        <v>D0</v>
      </c>
      <c r="P85" s="40" t="str">
        <f t="array" ref="P85">INDEX('Multiplexores E2'!$D$20:$D$23,BIN2DEC(J85)+1)</f>
        <v>S0</v>
      </c>
      <c r="Q85" s="41" t="str">
        <f t="array" ref="Q85">INDEX('Multiplexores E2'!$D$32:$D$33,BIN2DEC(K85)+1)</f>
        <v>P0</v>
      </c>
    </row>
    <row r="86" spans="1:17" x14ac:dyDescent="0.2">
      <c r="A86" s="11">
        <v>65</v>
      </c>
      <c r="B86" s="11">
        <v>84</v>
      </c>
      <c r="C86" s="32" t="s">
        <v>45</v>
      </c>
      <c r="D86" s="38" t="s">
        <v>40</v>
      </c>
      <c r="E86" s="34">
        <f>IF(A86&lt;&gt;"",VLOOKUP(A86,'Opcodes E1'!$A$3:$D$70,4,0), "Dame un valor!!")</f>
        <v>0</v>
      </c>
      <c r="F86" s="96" t="str">
        <f>VLOOKUP(B86,'Señales E2'!$B$3:$V$98,7,0)&amp;VLOOKUP(B86,'Señales E2'!$B$3:$V$98,8,0)</f>
        <v>00</v>
      </c>
      <c r="G86" s="97" t="str">
        <f>VLOOKUP(B86,'Señales E2'!$B$3:$V$98,9,0)&amp;VLOOKUP(B86,'Señales E2'!$B$3:$V$98,10,0)</f>
        <v>00</v>
      </c>
      <c r="H86" s="40" t="str">
        <f>VLOOKUP(B86,'Señales E2'!$B$3:$V$98,11,0)&amp;VLOOKUP(B86,'Señales E2'!$B$3:$V$98,12,0)&amp;VLOOKUP(B86,'Señales E2'!$B$3:$V$98,13,0)</f>
        <v>000</v>
      </c>
      <c r="I86" s="40" t="str">
        <f>VLOOKUP(B86,'Señales E2'!$B$3:$V$98,21,0)&amp;""</f>
        <v/>
      </c>
      <c r="J86" s="40" t="str">
        <f>VLOOKUP(B86,'Señales E2'!$B$3:$V$98,16,0)&amp;VLOOKUP(B86,'Señales E2'!$B$3:$V$98,17,0)</f>
        <v/>
      </c>
      <c r="K86" s="118" t="str">
        <f>VLOOKUP(B86,'Señales E2'!$B$3:$V$98,20,0)&amp;""</f>
        <v/>
      </c>
      <c r="L86" s="99" t="str">
        <f t="array" ref="L86">INDEX('Multiplexores E1'!$D$9:$D$12,BIN2DEC(F86)+1)</f>
        <v>A0</v>
      </c>
      <c r="M86" s="118" t="str">
        <f t="array" ref="M86">INDEX('Multiplexores E1'!$D$22:$D$25,BIN2DEC(G86)+1)</f>
        <v>B0</v>
      </c>
      <c r="N86" s="97" t="str">
        <f t="array" ref="N86">INDEX(ALU!$B$5:$B$12,BIN2DEC(H86)+1)</f>
        <v>A + B</v>
      </c>
      <c r="O86" s="97" t="str">
        <f t="array" ref="O86">INDEX('Multiplexores E2'!$D$9:$D$10,BIN2DEC(I86)+1)</f>
        <v>D0</v>
      </c>
      <c r="P86" s="40" t="str">
        <f t="array" ref="P86">INDEX('Multiplexores E2'!$D$20:$D$23,BIN2DEC(J86)+1)</f>
        <v>S0</v>
      </c>
      <c r="Q86" s="41" t="str">
        <f t="array" ref="Q86">INDEX('Multiplexores E2'!$D$32:$D$33,BIN2DEC(K86)+1)</f>
        <v>P0</v>
      </c>
    </row>
    <row r="87" spans="1:17" x14ac:dyDescent="0.2">
      <c r="A87" s="11">
        <v>66</v>
      </c>
      <c r="B87" s="11">
        <v>85</v>
      </c>
      <c r="C87" s="32" t="s">
        <v>46</v>
      </c>
      <c r="D87" s="33" t="s">
        <v>40</v>
      </c>
      <c r="E87" s="34">
        <f>IF(A87&lt;&gt;"",VLOOKUP(A87,'Opcodes E1'!$A$3:$D$70,4,0), "Dame un valor!!")</f>
        <v>0</v>
      </c>
      <c r="F87" s="96" t="str">
        <f>VLOOKUP(B87,'Señales E2'!$B$3:$V$98,7,0)&amp;VLOOKUP(B87,'Señales E2'!$B$3:$V$98,8,0)</f>
        <v>00</v>
      </c>
      <c r="G87" s="97" t="str">
        <f>VLOOKUP(B87,'Señales E2'!$B$3:$V$98,9,0)&amp;VLOOKUP(B87,'Señales E2'!$B$3:$V$98,10,0)</f>
        <v>00</v>
      </c>
      <c r="H87" s="40" t="str">
        <f>VLOOKUP(B87,'Señales E2'!$B$3:$V$98,11,0)&amp;VLOOKUP(B87,'Señales E2'!$B$3:$V$98,12,0)&amp;VLOOKUP(B87,'Señales E2'!$B$3:$V$98,13,0)</f>
        <v>000</v>
      </c>
      <c r="I87" s="40" t="str">
        <f>VLOOKUP(B87,'Señales E2'!$B$3:$V$98,21,0)&amp;""</f>
        <v/>
      </c>
      <c r="J87" s="40" t="str">
        <f>VLOOKUP(B87,'Señales E2'!$B$3:$V$98,16,0)&amp;VLOOKUP(B87,'Señales E2'!$B$3:$V$98,17,0)</f>
        <v/>
      </c>
      <c r="K87" s="118" t="str">
        <f>VLOOKUP(B87,'Señales E2'!$B$3:$V$98,20,0)&amp;""</f>
        <v/>
      </c>
      <c r="L87" s="99" t="str">
        <f t="array" ref="L87">INDEX('Multiplexores E1'!$D$9:$D$12,BIN2DEC(F87)+1)</f>
        <v>A0</v>
      </c>
      <c r="M87" s="118" t="str">
        <f t="array" ref="M87">INDEX('Multiplexores E1'!$D$22:$D$25,BIN2DEC(G87)+1)</f>
        <v>B0</v>
      </c>
      <c r="N87" s="97" t="str">
        <f t="array" ref="N87">INDEX(ALU!$B$5:$B$12,BIN2DEC(H87)+1)</f>
        <v>A + B</v>
      </c>
      <c r="O87" s="97" t="str">
        <f t="array" ref="O87">INDEX('Multiplexores E2'!$D$9:$D$10,BIN2DEC(I87)+1)</f>
        <v>D0</v>
      </c>
      <c r="P87" s="40" t="str">
        <f t="array" ref="P87">INDEX('Multiplexores E2'!$D$20:$D$23,BIN2DEC(J87)+1)</f>
        <v>S0</v>
      </c>
      <c r="Q87" s="41" t="str">
        <f t="array" ref="Q87">INDEX('Multiplexores E2'!$D$32:$D$33,BIN2DEC(K87)+1)</f>
        <v>P0</v>
      </c>
    </row>
    <row r="88" spans="1:17" ht="13.5" thickBot="1" x14ac:dyDescent="0.25">
      <c r="A88" s="11">
        <v>67</v>
      </c>
      <c r="B88" s="11">
        <v>86</v>
      </c>
      <c r="C88" s="32" t="s">
        <v>47</v>
      </c>
      <c r="D88" s="33" t="s">
        <v>40</v>
      </c>
      <c r="E88" s="34">
        <f>IF(A88&lt;&gt;"",VLOOKUP(A88,'Opcodes E1'!$A$3:$D$70,4,0), "Dame un valor!!")</f>
        <v>0</v>
      </c>
      <c r="F88" s="96" t="str">
        <f>VLOOKUP(B88,'Señales E2'!$B$3:$V$98,7,0)&amp;VLOOKUP(B88,'Señales E2'!$B$3:$V$98,8,0)</f>
        <v>00</v>
      </c>
      <c r="G88" s="97" t="str">
        <f>VLOOKUP(B88,'Señales E2'!$B$3:$V$98,9,0)&amp;VLOOKUP(B88,'Señales E2'!$B$3:$V$98,10,0)</f>
        <v>00</v>
      </c>
      <c r="H88" s="40" t="str">
        <f>VLOOKUP(B88,'Señales E2'!$B$3:$V$98,11,0)&amp;VLOOKUP(B88,'Señales E2'!$B$3:$V$98,12,0)&amp;VLOOKUP(B88,'Señales E2'!$B$3:$V$98,13,0)</f>
        <v>000</v>
      </c>
      <c r="I88" s="40" t="str">
        <f>VLOOKUP(B88,'Señales E2'!$B$3:$V$98,21,0)&amp;""</f>
        <v/>
      </c>
      <c r="J88" s="40" t="str">
        <f>VLOOKUP(B88,'Señales E2'!$B$3:$V$98,16,0)&amp;VLOOKUP(B88,'Señales E2'!$B$3:$V$98,17,0)</f>
        <v/>
      </c>
      <c r="K88" s="118" t="str">
        <f>VLOOKUP(B88,'Señales E2'!$B$3:$V$98,20,0)&amp;""</f>
        <v/>
      </c>
      <c r="L88" s="99" t="str">
        <f t="array" ref="L88">INDEX('Multiplexores E1'!$D$9:$D$12,BIN2DEC(F88)+1)</f>
        <v>A0</v>
      </c>
      <c r="M88" s="118" t="str">
        <f t="array" ref="M88">INDEX('Multiplexores E1'!$D$22:$D$25,BIN2DEC(G88)+1)</f>
        <v>B0</v>
      </c>
      <c r="N88" s="97" t="str">
        <f t="array" ref="N88">INDEX(ALU!$B$5:$B$12,BIN2DEC(H88)+1)</f>
        <v>A + B</v>
      </c>
      <c r="O88" s="97" t="str">
        <f t="array" ref="O88">INDEX('Multiplexores E2'!$D$9:$D$10,BIN2DEC(I88)+1)</f>
        <v>D0</v>
      </c>
      <c r="P88" s="40" t="str">
        <f t="array" ref="P88">INDEX('Multiplexores E2'!$D$20:$D$23,BIN2DEC(J88)+1)</f>
        <v>S0</v>
      </c>
      <c r="Q88" s="41" t="str">
        <f t="array" ref="Q88">INDEX('Multiplexores E2'!$D$32:$D$33,BIN2DEC(K88)+1)</f>
        <v>P0</v>
      </c>
    </row>
    <row r="89" spans="1:17" ht="13.5" thickBot="1" x14ac:dyDescent="0.25">
      <c r="A89" s="11">
        <v>68</v>
      </c>
      <c r="B89" s="11">
        <v>87</v>
      </c>
      <c r="C89" s="32" t="s">
        <v>48</v>
      </c>
      <c r="D89" s="42"/>
      <c r="E89" s="34" t="str">
        <f>IF(A89&lt;&gt;"",VLOOKUP(A89,'Opcodes E1'!$A$3:$D$70,4,0), "Dame un valor!!")</f>
        <v>0000000</v>
      </c>
      <c r="F89" s="96" t="str">
        <f>VLOOKUP(B89,'Señales E2'!$B$3:$V$98,7,0)&amp;VLOOKUP(B89,'Señales E2'!$B$3:$V$98,8,0)</f>
        <v>00</v>
      </c>
      <c r="G89" s="97" t="str">
        <f>VLOOKUP(B89,'Señales E2'!$B$3:$V$98,9,0)&amp;VLOOKUP(B89,'Señales E2'!$B$3:$V$98,10,0)</f>
        <v>00</v>
      </c>
      <c r="H89" s="40" t="str">
        <f>VLOOKUP(B89,'Señales E2'!$B$3:$V$98,11,0)&amp;VLOOKUP(B89,'Señales E2'!$B$3:$V$98,12,0)&amp;VLOOKUP(B89,'Señales E2'!$B$3:$V$98,13,0)</f>
        <v>000</v>
      </c>
      <c r="I89" s="40" t="str">
        <f>VLOOKUP(B89,'Señales E2'!$B$3:$V$98,21,0)&amp;""</f>
        <v/>
      </c>
      <c r="J89" s="40" t="str">
        <f>VLOOKUP(B89,'Señales E2'!$B$3:$V$98,16,0)&amp;VLOOKUP(B89,'Señales E2'!$B$3:$V$98,17,0)</f>
        <v/>
      </c>
      <c r="K89" s="118" t="str">
        <f>VLOOKUP(B89,'Señales E2'!$B$3:$V$98,20,0)&amp;""</f>
        <v/>
      </c>
      <c r="L89" s="99" t="str">
        <f t="array" ref="L89">INDEX('Multiplexores E1'!$D$9:$D$12,BIN2DEC(F89)+1)</f>
        <v>A0</v>
      </c>
      <c r="M89" s="118" t="str">
        <f t="array" ref="M89">INDEX('Multiplexores E1'!$D$22:$D$25,BIN2DEC(G89)+1)</f>
        <v>B0</v>
      </c>
      <c r="N89" s="97" t="str">
        <f t="array" ref="N89">INDEX(ALU!$B$5:$B$12,BIN2DEC(H89)+1)</f>
        <v>A + B</v>
      </c>
      <c r="O89" s="97" t="str">
        <f t="array" ref="O89">INDEX('Multiplexores E2'!$D$9:$D$10,BIN2DEC(I89)+1)</f>
        <v>D0</v>
      </c>
      <c r="P89" s="40" t="str">
        <f t="array" ref="P89">INDEX('Multiplexores E2'!$D$20:$D$23,BIN2DEC(J89)+1)</f>
        <v>S0</v>
      </c>
      <c r="Q89" s="41" t="str">
        <f t="array" ref="Q89">INDEX('Multiplexores E2'!$D$32:$D$33,BIN2DEC(K89)+1)</f>
        <v>P0</v>
      </c>
    </row>
    <row r="90" spans="1:17" ht="12.75" x14ac:dyDescent="0.2">
      <c r="A90" s="11"/>
      <c r="B90" s="11">
        <v>88</v>
      </c>
      <c r="C90" s="128" t="s">
        <v>84</v>
      </c>
      <c r="D90" s="5" t="s">
        <v>32</v>
      </c>
      <c r="E90" s="145" t="str">
        <f>IF(A90&lt;&gt;"",VLOOKUP(A90,'Opcodes E1'!$A$3:$D$70,4,0), "Dame un valor!!")</f>
        <v>Dame un valor!!</v>
      </c>
      <c r="F90" s="87" t="str">
        <f>VLOOKUP(B90,'Señales E2'!$B$3:$V$98,7,0)&amp;VLOOKUP(B90,'Señales E2'!$B$3:$V$98,8,0)</f>
        <v/>
      </c>
      <c r="G90" s="88" t="str">
        <f>VLOOKUP(B90,'Señales E2'!$B$3:$V$98,9,0)&amp;VLOOKUP(B90,'Señales E2'!$B$3:$V$98,10,0)</f>
        <v/>
      </c>
      <c r="H90" s="25" t="str">
        <f>VLOOKUP(B90,'Señales E2'!$B$3:$V$98,11,0)&amp;VLOOKUP(B90,'Señales E2'!$B$3:$V$98,12,0)&amp;VLOOKUP(B90,'Señales E2'!$B$3:$V$98,13,0)</f>
        <v/>
      </c>
      <c r="I90" s="25" t="str">
        <f>VLOOKUP(B90,'Señales E2'!$B$3:$V$98,21,0)&amp;""</f>
        <v/>
      </c>
      <c r="J90" s="25" t="str">
        <f>VLOOKUP(B90,'Señales E2'!$B$3:$V$98,16,0)&amp;VLOOKUP(B90,'Señales E2'!$B$3:$V$98,17,0)</f>
        <v/>
      </c>
      <c r="K90" s="114" t="str">
        <f>VLOOKUP(B90,'Señales E2'!$B$3:$V$98,20,0)&amp;""</f>
        <v/>
      </c>
      <c r="L90" s="90" t="str">
        <f t="array" ref="L90">INDEX('Multiplexores E1'!$D$9:$D$12,BIN2DEC(F90)+1)</f>
        <v>A0</v>
      </c>
      <c r="M90" s="114" t="str">
        <f t="array" ref="M90">INDEX('Multiplexores E1'!$D$22:$D$25,BIN2DEC(G90)+1)</f>
        <v>B0</v>
      </c>
      <c r="N90" s="88" t="str">
        <f t="array" ref="N90">INDEX(ALU!$B$5:$B$12,BIN2DEC(H90)+1)</f>
        <v>A + B</v>
      </c>
      <c r="O90" s="88" t="str">
        <f t="array" ref="O90">INDEX('Multiplexores E2'!$D$9:$D$10,BIN2DEC(I90)+1)</f>
        <v>D0</v>
      </c>
      <c r="P90" s="25" t="str">
        <f t="array" ref="P90">INDEX('Multiplexores E2'!$D$20:$D$23,BIN2DEC(J90)+1)</f>
        <v>S0</v>
      </c>
      <c r="Q90" s="26" t="str">
        <f t="array" ref="Q90">INDEX('Multiplexores E2'!$D$32:$D$33,BIN2DEC(K90)+1)</f>
        <v>P0</v>
      </c>
    </row>
    <row r="91" spans="1:17" ht="13.5" thickBot="1" x14ac:dyDescent="0.25">
      <c r="A91" s="11"/>
      <c r="B91" s="11">
        <v>89</v>
      </c>
      <c r="C91" s="139"/>
      <c r="D91" s="17" t="s">
        <v>36</v>
      </c>
      <c r="E91" s="146" t="str">
        <f>IF(A91&lt;&gt;"",VLOOKUP(A91,'Opcodes E1'!$A$3:$D$70,4,0), "Dame un valor!!")</f>
        <v>Dame un valor!!</v>
      </c>
      <c r="F91" s="77" t="str">
        <f>VLOOKUP(B91,'Señales E2'!$B$3:$V$98,7,0)&amp;VLOOKUP(B91,'Señales E2'!$B$3:$V$98,8,0)</f>
        <v/>
      </c>
      <c r="G91" s="78" t="str">
        <f>VLOOKUP(B91,'Señales E2'!$B$3:$V$98,9,0)&amp;VLOOKUP(B91,'Señales E2'!$B$3:$V$98,10,0)</f>
        <v/>
      </c>
      <c r="H91" s="28" t="str">
        <f>VLOOKUP(B91,'Señales E2'!$B$3:$V$98,11,0)&amp;VLOOKUP(B91,'Señales E2'!$B$3:$V$98,12,0)&amp;VLOOKUP(B91,'Señales E2'!$B$3:$V$98,13,0)</f>
        <v/>
      </c>
      <c r="I91" s="28" t="str">
        <f>VLOOKUP(B91,'Señales E2'!$B$3:$V$98,21,0)&amp;""</f>
        <v/>
      </c>
      <c r="J91" s="28" t="str">
        <f>VLOOKUP(B91,'Señales E2'!$B$3:$V$98,16,0)&amp;VLOOKUP(B91,'Señales E2'!$B$3:$V$98,17,0)</f>
        <v/>
      </c>
      <c r="K91" s="115" t="str">
        <f>VLOOKUP(B91,'Señales E2'!$B$3:$V$98,20,0)&amp;""</f>
        <v/>
      </c>
      <c r="L91" s="80" t="str">
        <f t="array" ref="L91">INDEX('Multiplexores E1'!$D$9:$D$12,BIN2DEC(F91)+1)</f>
        <v>A0</v>
      </c>
      <c r="M91" s="115" t="str">
        <f t="array" ref="M91">INDEX('Multiplexores E1'!$D$22:$D$25,BIN2DEC(G91)+1)</f>
        <v>B0</v>
      </c>
      <c r="N91" s="78" t="str">
        <f t="array" ref="N91">INDEX(ALU!$B$5:$B$12,BIN2DEC(H91)+1)</f>
        <v>A + B</v>
      </c>
      <c r="O91" s="78" t="str">
        <f t="array" ref="O91">INDEX('Multiplexores E2'!$D$9:$D$10,BIN2DEC(I91)+1)</f>
        <v>D0</v>
      </c>
      <c r="P91" s="28" t="str">
        <f t="array" ref="P91">INDEX('Multiplexores E2'!$D$20:$D$23,BIN2DEC(J91)+1)</f>
        <v>S0</v>
      </c>
      <c r="Q91" s="29" t="str">
        <f t="array" ref="Q91">INDEX('Multiplexores E2'!$D$32:$D$33,BIN2DEC(K91)+1)</f>
        <v>P0</v>
      </c>
    </row>
    <row r="92" spans="1:17" ht="12.75" x14ac:dyDescent="0.2">
      <c r="A92" s="11"/>
      <c r="B92" s="11">
        <v>90</v>
      </c>
      <c r="C92" s="128" t="s">
        <v>85</v>
      </c>
      <c r="D92" s="143" t="s">
        <v>32</v>
      </c>
      <c r="E92" s="145" t="str">
        <f>IF(A92&lt;&gt;"",VLOOKUP(A92,'Opcodes E1'!$A$3:$D$70,4,0), "Dame un valor!!")</f>
        <v>Dame un valor!!</v>
      </c>
      <c r="F92" s="67" t="str">
        <f>VLOOKUP(B92,'Señales E2'!$B$3:$V$98,7,0)&amp;VLOOKUP(B92,'Señales E2'!$B$3:$V$98,8,0)</f>
        <v/>
      </c>
      <c r="G92" s="68" t="str">
        <f>VLOOKUP(B92,'Señales E2'!$B$3:$V$98,9,0)&amp;VLOOKUP(B92,'Señales E2'!$B$3:$V$98,10,0)</f>
        <v/>
      </c>
      <c r="H92" s="8" t="str">
        <f>VLOOKUP(B92,'Señales E2'!$B$3:$V$98,11,0)&amp;VLOOKUP(B92,'Señales E2'!$B$3:$V$98,12,0)&amp;VLOOKUP(B92,'Señales E2'!$B$3:$V$98,13,0)</f>
        <v/>
      </c>
      <c r="I92" s="8" t="str">
        <f>VLOOKUP(B92,'Señales E2'!$B$3:$V$98,21,0)&amp;""</f>
        <v/>
      </c>
      <c r="J92" s="8" t="str">
        <f>VLOOKUP(B92,'Señales E2'!$B$3:$V$98,16,0)&amp;VLOOKUP(B92,'Señales E2'!$B$3:$V$98,17,0)</f>
        <v/>
      </c>
      <c r="K92" s="108" t="str">
        <f>VLOOKUP(B92,'Señales E2'!$B$3:$V$98,20,0)&amp;""</f>
        <v/>
      </c>
      <c r="L92" s="70" t="str">
        <f t="array" ref="L92">INDEX('Multiplexores E1'!$D$9:$D$12,BIN2DEC(F92)+1)</f>
        <v>A0</v>
      </c>
      <c r="M92" s="108" t="str">
        <f t="array" ref="M92">INDEX('Multiplexores E1'!$D$22:$D$25,BIN2DEC(G92)+1)</f>
        <v>B0</v>
      </c>
      <c r="N92" s="68" t="str">
        <f t="array" ref="N92">INDEX(ALU!$B$5:$B$12,BIN2DEC(H92)+1)</f>
        <v>A + B</v>
      </c>
      <c r="O92" s="68" t="str">
        <f t="array" ref="O92">INDEX('Multiplexores E2'!$D$9:$D$10,BIN2DEC(I92)+1)</f>
        <v>D0</v>
      </c>
      <c r="P92" s="8" t="str">
        <f t="array" ref="P92">INDEX('Multiplexores E2'!$D$20:$D$23,BIN2DEC(J92)+1)</f>
        <v>S0</v>
      </c>
      <c r="Q92" s="9" t="str">
        <f t="array" ref="Q92">INDEX('Multiplexores E2'!$D$32:$D$33,BIN2DEC(K92)+1)</f>
        <v>P0</v>
      </c>
    </row>
    <row r="93" spans="1:17" ht="13.5" thickBot="1" x14ac:dyDescent="0.25">
      <c r="A93" s="11"/>
      <c r="B93" s="11">
        <v>91</v>
      </c>
      <c r="C93" s="140"/>
      <c r="D93" s="144"/>
      <c r="E93" s="146" t="str">
        <f>IF(A93&lt;&gt;"",VLOOKUP(A93,'Opcodes E1'!$A$3:$D$70,4,0), "Dame un valor!!")</f>
        <v>Dame un valor!!</v>
      </c>
      <c r="F93" s="83" t="str">
        <f>VLOOKUP(B93,'Señales E2'!$B$3:$V$98,7,0)&amp;VLOOKUP(B93,'Señales E2'!$B$3:$V$98,8,0)</f>
        <v/>
      </c>
      <c r="G93" s="84" t="str">
        <f>VLOOKUP(B93,'Señales E2'!$B$3:$V$98,9,0)&amp;VLOOKUP(B93,'Señales E2'!$B$3:$V$98,10,0)</f>
        <v/>
      </c>
      <c r="H93" s="20" t="str">
        <f>VLOOKUP(B93,'Señales E2'!$B$3:$V$98,11,0)&amp;VLOOKUP(B93,'Señales E2'!$B$3:$V$98,12,0)&amp;VLOOKUP(B93,'Señales E2'!$B$3:$V$98,13,0)</f>
        <v/>
      </c>
      <c r="I93" s="20" t="str">
        <f>VLOOKUP(B93,'Señales E2'!$B$3:$V$98,21,0)&amp;""</f>
        <v/>
      </c>
      <c r="J93" s="20" t="str">
        <f>VLOOKUP(B93,'Señales E2'!$B$3:$V$98,16,0)&amp;VLOOKUP(B93,'Señales E2'!$B$3:$V$98,17,0)</f>
        <v/>
      </c>
      <c r="K93" s="113" t="str">
        <f>VLOOKUP(B93,'Señales E2'!$B$3:$V$98,20,0)&amp;""</f>
        <v/>
      </c>
      <c r="L93" s="86" t="str">
        <f t="array" ref="L93">INDEX('Multiplexores E1'!$D$9:$D$12,BIN2DEC(F93)+1)</f>
        <v>A0</v>
      </c>
      <c r="M93" s="113" t="str">
        <f t="array" ref="M93">INDEX('Multiplexores E1'!$D$22:$D$25,BIN2DEC(G93)+1)</f>
        <v>B0</v>
      </c>
      <c r="N93" s="84" t="str">
        <f t="array" ref="N93">INDEX(ALU!$B$5:$B$12,BIN2DEC(H93)+1)</f>
        <v>A + B</v>
      </c>
      <c r="O93" s="84" t="str">
        <f t="array" ref="O93">INDEX('Multiplexores E2'!$D$9:$D$10,BIN2DEC(I93)+1)</f>
        <v>D0</v>
      </c>
      <c r="P93" s="20" t="str">
        <f t="array" ref="P93">INDEX('Multiplexores E2'!$D$20:$D$23,BIN2DEC(J93)+1)</f>
        <v>S0</v>
      </c>
      <c r="Q93" s="21" t="str">
        <f t="array" ref="Q93">INDEX('Multiplexores E2'!$D$32:$D$33,BIN2DEC(K93)+1)</f>
        <v>P0</v>
      </c>
    </row>
    <row r="94" spans="1:17" ht="13.5" thickBot="1" x14ac:dyDescent="0.25">
      <c r="A94" s="11"/>
      <c r="B94" s="11">
        <v>92</v>
      </c>
      <c r="C94" s="140"/>
      <c r="D94" s="143" t="s">
        <v>36</v>
      </c>
      <c r="E94" s="147" t="str">
        <f>IF(A94&lt;&gt;"",VLOOKUP(A94,'Opcodes E1'!$A$3:$D$70,4,0), "Dame un valor!!")</f>
        <v>Dame un valor!!</v>
      </c>
      <c r="F94" s="92" t="str">
        <f>VLOOKUP(B94,'Señales E2'!$B$3:$V$98,7,0)&amp;VLOOKUP(B94,'Señales E2'!$B$3:$V$98,8,0)</f>
        <v/>
      </c>
      <c r="G94" s="93" t="str">
        <f>VLOOKUP(B94,'Señales E2'!$B$3:$V$98,9,0)&amp;VLOOKUP(B94,'Señales E2'!$B$3:$V$98,10,0)</f>
        <v/>
      </c>
      <c r="H94" s="36" t="str">
        <f>VLOOKUP(B94,'Señales E2'!$B$3:$V$98,11,0)&amp;VLOOKUP(B94,'Señales E2'!$B$3:$V$98,12,0)&amp;VLOOKUP(B94,'Señales E2'!$B$3:$V$98,13,0)</f>
        <v/>
      </c>
      <c r="I94" s="36" t="str">
        <f>VLOOKUP(B94,'Señales E2'!$B$3:$V$98,21,0)&amp;""</f>
        <v/>
      </c>
      <c r="J94" s="36" t="str">
        <f>VLOOKUP(B94,'Señales E2'!$B$3:$V$98,16,0)&amp;VLOOKUP(B94,'Señales E2'!$B$3:$V$98,17,0)</f>
        <v/>
      </c>
      <c r="K94" s="112" t="str">
        <f>VLOOKUP(B94,'Señales E2'!$B$3:$V$98,20,0)&amp;""</f>
        <v/>
      </c>
      <c r="L94" s="95" t="str">
        <f t="array" ref="L94">INDEX('Multiplexores E1'!$D$9:$D$12,BIN2DEC(F94)+1)</f>
        <v>A0</v>
      </c>
      <c r="M94" s="112" t="str">
        <f t="array" ref="M94">INDEX('Multiplexores E1'!$D$22:$D$25,BIN2DEC(G94)+1)</f>
        <v>B0</v>
      </c>
      <c r="N94" s="93" t="str">
        <f t="array" ref="N94">INDEX(ALU!$B$5:$B$12,BIN2DEC(H94)+1)</f>
        <v>A + B</v>
      </c>
      <c r="O94" s="93" t="str">
        <f t="array" ref="O94">INDEX('Multiplexores E2'!$D$9:$D$10,BIN2DEC(I94)+1)</f>
        <v>D0</v>
      </c>
      <c r="P94" s="36" t="str">
        <f t="array" ref="P94">INDEX('Multiplexores E2'!$D$20:$D$23,BIN2DEC(J94)+1)</f>
        <v>S0</v>
      </c>
      <c r="Q94" s="37" t="str">
        <f t="array" ref="Q94">INDEX('Multiplexores E2'!$D$32:$D$33,BIN2DEC(K94)+1)</f>
        <v>P0</v>
      </c>
    </row>
    <row r="95" spans="1:17" ht="13.5" thickBot="1" x14ac:dyDescent="0.25">
      <c r="A95" s="11"/>
      <c r="B95" s="11">
        <v>93</v>
      </c>
      <c r="C95" s="139"/>
      <c r="D95" s="144"/>
      <c r="E95" s="147" t="str">
        <f>IF(A95&lt;&gt;"",VLOOKUP(A95,'Opcodes E1'!$A$3:$D$70,4,0), "Dame un valor!!")</f>
        <v>Dame un valor!!</v>
      </c>
      <c r="F95" s="96" t="str">
        <f>VLOOKUP(B95,'Señales E2'!$B$3:$V$98,7,0)&amp;VLOOKUP(B95,'Señales E2'!$B$3:$V$98,8,0)</f>
        <v/>
      </c>
      <c r="G95" s="97" t="str">
        <f>VLOOKUP(B95,'Señales E2'!$B$3:$V$98,9,0)&amp;VLOOKUP(B95,'Señales E2'!$B$3:$V$98,10,0)</f>
        <v/>
      </c>
      <c r="H95" s="40" t="str">
        <f>VLOOKUP(B95,'Señales E2'!$B$3:$V$98,11,0)&amp;VLOOKUP(B95,'Señales E2'!$B$3:$V$98,12,0)&amp;VLOOKUP(B95,'Señales E2'!$B$3:$V$98,13,0)</f>
        <v/>
      </c>
      <c r="I95" s="40" t="str">
        <f>VLOOKUP(B95,'Señales E2'!$B$3:$V$98,21,0)&amp;""</f>
        <v/>
      </c>
      <c r="J95" s="40" t="str">
        <f>VLOOKUP(B95,'Señales E2'!$B$3:$V$98,16,0)&amp;VLOOKUP(B95,'Señales E2'!$B$3:$V$98,17,0)</f>
        <v/>
      </c>
      <c r="K95" s="118" t="str">
        <f>VLOOKUP(B95,'Señales E2'!$B$3:$V$98,20,0)&amp;""</f>
        <v/>
      </c>
      <c r="L95" s="99" t="str">
        <f t="array" ref="L95">INDEX('Multiplexores E1'!$D$9:$D$12,BIN2DEC(F95)+1)</f>
        <v>A0</v>
      </c>
      <c r="M95" s="118" t="str">
        <f t="array" ref="M95">INDEX('Multiplexores E1'!$D$22:$D$25,BIN2DEC(G95)+1)</f>
        <v>B0</v>
      </c>
      <c r="N95" s="97" t="str">
        <f t="array" ref="N95">INDEX(ALU!$B$5:$B$12,BIN2DEC(H95)+1)</f>
        <v>A + B</v>
      </c>
      <c r="O95" s="97" t="str">
        <f t="array" ref="O95">INDEX('Multiplexores E2'!$D$9:$D$10,BIN2DEC(I95)+1)</f>
        <v>D0</v>
      </c>
      <c r="P95" s="40" t="str">
        <f t="array" ref="P95">INDEX('Multiplexores E2'!$D$20:$D$23,BIN2DEC(J95)+1)</f>
        <v>S0</v>
      </c>
      <c r="Q95" s="41" t="str">
        <f t="array" ref="Q95">INDEX('Multiplexores E2'!$D$32:$D$33,BIN2DEC(K95)+1)</f>
        <v>P0</v>
      </c>
    </row>
    <row r="96" spans="1:17" ht="15.75" customHeight="1" thickBot="1" x14ac:dyDescent="0.25">
      <c r="B96" s="11">
        <v>94</v>
      </c>
      <c r="C96" s="32" t="s">
        <v>86</v>
      </c>
      <c r="D96" s="33" t="s">
        <v>40</v>
      </c>
      <c r="E96" s="145" t="str">
        <f>IF(A96&lt;&gt;"",VLOOKUP(A96,'Opcodes E1'!$A$3:$D$70,4,0), "Dame un valor!!")</f>
        <v>Dame un valor!!</v>
      </c>
      <c r="F96" s="87" t="str">
        <f>VLOOKUP(B96,'Señales E2'!$B$3:$V$98,7,0)&amp;VLOOKUP(B96,'Señales E2'!$B$3:$V$98,8,0)</f>
        <v/>
      </c>
      <c r="G96" s="88" t="str">
        <f>VLOOKUP(B96,'Señales E2'!$B$3:$V$98,9,0)&amp;VLOOKUP(B96,'Señales E2'!$B$3:$V$98,10,0)</f>
        <v/>
      </c>
      <c r="H96" s="25" t="str">
        <f>VLOOKUP(B96,'Señales E2'!$B$3:$V$98,11,0)&amp;VLOOKUP(B96,'Señales E2'!$B$3:$V$98,12,0)&amp;VLOOKUP(B96,'Señales E2'!$B$3:$V$98,13,0)</f>
        <v/>
      </c>
      <c r="I96" s="25" t="str">
        <f>VLOOKUP(B96,'Señales E2'!$B$3:$V$98,21,0)&amp;""</f>
        <v/>
      </c>
      <c r="J96" s="25" t="str">
        <f>VLOOKUP(B96,'Señales E2'!$B$3:$V$98,16,0)&amp;VLOOKUP(B96,'Señales E2'!$B$3:$V$98,17,0)</f>
        <v/>
      </c>
      <c r="K96" s="114" t="str">
        <f>VLOOKUP(B96,'Señales E2'!$B$3:$V$98,20,0)&amp;""</f>
        <v/>
      </c>
      <c r="L96" s="90" t="str">
        <f t="array" ref="L96">INDEX('Multiplexores E1'!$D$9:$D$12,BIN2DEC(F96)+1)</f>
        <v>A0</v>
      </c>
      <c r="M96" s="114" t="str">
        <f t="array" ref="M96">INDEX('Multiplexores E1'!$D$22:$D$25,BIN2DEC(G96)+1)</f>
        <v>B0</v>
      </c>
      <c r="N96" s="88" t="str">
        <f t="array" ref="N96">INDEX(ALU!$B$5:$B$12,BIN2DEC(H96)+1)</f>
        <v>A + B</v>
      </c>
      <c r="O96" s="88" t="str">
        <f t="array" ref="O96">INDEX('Multiplexores E2'!$D$9:$D$10,BIN2DEC(I96)+1)</f>
        <v>D0</v>
      </c>
      <c r="P96" s="25" t="str">
        <f t="array" ref="P96">INDEX('Multiplexores E2'!$D$20:$D$23,BIN2DEC(J96)+1)</f>
        <v>S0</v>
      </c>
      <c r="Q96" s="26" t="str">
        <f t="array" ref="Q96">INDEX('Multiplexores E2'!$D$32:$D$33,BIN2DEC(K96)+1)</f>
        <v>P0</v>
      </c>
    </row>
    <row r="97" spans="2:17" ht="15.75" customHeight="1" thickBot="1" x14ac:dyDescent="0.25">
      <c r="B97" s="11">
        <v>95</v>
      </c>
      <c r="C97" s="128" t="s">
        <v>87</v>
      </c>
      <c r="D97" s="42"/>
      <c r="E97" s="146" t="str">
        <f>IF(A97&lt;&gt;"",VLOOKUP(A97,'Opcodes E1'!$A$3:$D$70,4,0), "Dame un valor!!")</f>
        <v>Dame un valor!!</v>
      </c>
      <c r="F97" s="77" t="str">
        <f>VLOOKUP(B97,'Señales E2'!$B$3:$V$98,7,0)&amp;VLOOKUP(B97,'Señales E2'!$B$3:$V$98,8,0)</f>
        <v/>
      </c>
      <c r="G97" s="78" t="str">
        <f>VLOOKUP(B97,'Señales E2'!$B$3:$V$98,9,0)&amp;VLOOKUP(B97,'Señales E2'!$B$3:$V$98,10,0)</f>
        <v/>
      </c>
      <c r="H97" s="28" t="str">
        <f>VLOOKUP(B97,'Señales E2'!$B$3:$V$98,11,0)&amp;VLOOKUP(B97,'Señales E2'!$B$3:$V$98,12,0)&amp;VLOOKUP(B97,'Señales E2'!$B$3:$V$98,13,0)</f>
        <v/>
      </c>
      <c r="I97" s="28" t="str">
        <f>VLOOKUP(B97,'Señales E2'!$B$3:$V$98,21,0)&amp;""</f>
        <v/>
      </c>
      <c r="J97" s="28" t="str">
        <f>VLOOKUP(B97,'Señales E2'!$B$3:$V$98,16,0)&amp;VLOOKUP(B97,'Señales E2'!$B$3:$V$98,17,0)</f>
        <v/>
      </c>
      <c r="K97" s="115" t="str">
        <f>VLOOKUP(B97,'Señales E2'!$B$3:$V$98,20,0)&amp;""</f>
        <v/>
      </c>
      <c r="L97" s="80" t="str">
        <f t="array" ref="L97">INDEX('Multiplexores E1'!$D$9:$D$12,BIN2DEC(F97)+1)</f>
        <v>A0</v>
      </c>
      <c r="M97" s="115" t="str">
        <f t="array" ref="M97">INDEX('Multiplexores E1'!$D$22:$D$25,BIN2DEC(G97)+1)</f>
        <v>B0</v>
      </c>
      <c r="N97" s="78" t="str">
        <f t="array" ref="N97">INDEX(ALU!$B$5:$B$12,BIN2DEC(H97)+1)</f>
        <v>A + B</v>
      </c>
      <c r="O97" s="78" t="str">
        <f t="array" ref="O97">INDEX('Multiplexores E2'!$D$9:$D$10,BIN2DEC(I97)+1)</f>
        <v>D0</v>
      </c>
      <c r="P97" s="28" t="str">
        <f t="array" ref="P97">INDEX('Multiplexores E2'!$D$20:$D$23,BIN2DEC(J97)+1)</f>
        <v>S0</v>
      </c>
      <c r="Q97" s="29" t="str">
        <f t="array" ref="Q97">INDEX('Multiplexores E2'!$D$32:$D$33,BIN2DEC(K97)+1)</f>
        <v>P0</v>
      </c>
    </row>
    <row r="98" spans="2:17" ht="15.75" customHeight="1" thickBot="1" x14ac:dyDescent="0.25">
      <c r="B98" s="11">
        <v>96</v>
      </c>
      <c r="C98" s="139"/>
      <c r="D98" s="33"/>
      <c r="E98" s="145" t="str">
        <f>IF(A98&lt;&gt;"",VLOOKUP(A98,'Opcodes E1'!$A$3:$D$70,4,0), "Dame un valor!!")</f>
        <v>Dame un valor!!</v>
      </c>
      <c r="F98" s="67" t="str">
        <f>VLOOKUP(B98,'Señales E2'!$B$3:$V$98,7,0)&amp;VLOOKUP(B98,'Señales E2'!$B$3:$V$98,8,0)</f>
        <v/>
      </c>
      <c r="G98" s="68" t="str">
        <f>VLOOKUP(B98,'Señales E2'!$B$3:$V$98,9,0)&amp;VLOOKUP(B98,'Señales E2'!$B$3:$V$98,10,0)</f>
        <v/>
      </c>
      <c r="H98" s="8" t="str">
        <f>VLOOKUP(B98,'Señales E2'!$B$3:$V$98,11,0)&amp;VLOOKUP(B98,'Señales E2'!$B$3:$V$98,12,0)&amp;VLOOKUP(B98,'Señales E2'!$B$3:$V$98,13,0)</f>
        <v/>
      </c>
      <c r="I98" s="8" t="str">
        <f>VLOOKUP(B98,'Señales E2'!$B$3:$V$98,21,0)&amp;""</f>
        <v/>
      </c>
      <c r="J98" s="8" t="str">
        <f>VLOOKUP(B98,'Señales E2'!$B$3:$V$98,16,0)&amp;VLOOKUP(B98,'Señales E2'!$B$3:$V$98,17,0)</f>
        <v/>
      </c>
      <c r="K98" s="108" t="str">
        <f>VLOOKUP(B98,'Señales E2'!$B$3:$V$98,20,0)&amp;""</f>
        <v/>
      </c>
      <c r="L98" s="70" t="str">
        <f t="array" ref="L98">INDEX('Multiplexores E1'!$D$9:$D$12,BIN2DEC(F98)+1)</f>
        <v>A0</v>
      </c>
      <c r="M98" s="108" t="str">
        <f t="array" ref="M98">INDEX('Multiplexores E1'!$D$22:$D$25,BIN2DEC(G98)+1)</f>
        <v>B0</v>
      </c>
      <c r="N98" s="68" t="str">
        <f t="array" ref="N98">INDEX(ALU!$B$5:$B$12,BIN2DEC(H98)+1)</f>
        <v>A + B</v>
      </c>
      <c r="O98" s="68" t="str">
        <f t="array" ref="O98">INDEX('Multiplexores E2'!$D$9:$D$10,BIN2DEC(I98)+1)</f>
        <v>D0</v>
      </c>
      <c r="P98" s="8" t="str">
        <f t="array" ref="P98">INDEX('Multiplexores E2'!$D$20:$D$23,BIN2DEC(J98)+1)</f>
        <v>S0</v>
      </c>
      <c r="Q98" s="9" t="str">
        <f t="array" ref="Q98">INDEX('Multiplexores E2'!$D$32:$D$33,BIN2DEC(K98)+1)</f>
        <v>P0</v>
      </c>
    </row>
  </sheetData>
  <mergeCells count="21">
    <mergeCell ref="D92:D93"/>
    <mergeCell ref="D94:D95"/>
    <mergeCell ref="C97:C98"/>
    <mergeCell ref="C24:C32"/>
    <mergeCell ref="C33:C41"/>
    <mergeCell ref="C42:C50"/>
    <mergeCell ref="C51:C59"/>
    <mergeCell ref="C60:C63"/>
    <mergeCell ref="C64:C67"/>
    <mergeCell ref="C68:C71"/>
    <mergeCell ref="C92:C95"/>
    <mergeCell ref="C3:C14"/>
    <mergeCell ref="C15:C23"/>
    <mergeCell ref="C72:C75"/>
    <mergeCell ref="C77:C80"/>
    <mergeCell ref="C90:C91"/>
    <mergeCell ref="C1:C2"/>
    <mergeCell ref="D1:D2"/>
    <mergeCell ref="E1:E2"/>
    <mergeCell ref="F1:K1"/>
    <mergeCell ref="L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3:I12"/>
  <sheetViews>
    <sheetView workbookViewId="0"/>
  </sheetViews>
  <sheetFormatPr baseColWidth="10" defaultColWidth="12.5703125" defaultRowHeight="15.75" customHeight="1" x14ac:dyDescent="0.2"/>
  <sheetData>
    <row r="3" spans="2:9" x14ac:dyDescent="0.2">
      <c r="B3" s="128" t="s">
        <v>68</v>
      </c>
      <c r="C3" s="136" t="s">
        <v>10</v>
      </c>
      <c r="D3" s="136" t="s">
        <v>11</v>
      </c>
      <c r="E3" s="128" t="s">
        <v>12</v>
      </c>
    </row>
    <row r="4" spans="2:9" x14ac:dyDescent="0.2">
      <c r="B4" s="130"/>
      <c r="C4" s="137"/>
      <c r="D4" s="137"/>
      <c r="E4" s="130"/>
      <c r="G4" s="138" t="s">
        <v>101</v>
      </c>
      <c r="H4" s="135"/>
      <c r="I4" s="135"/>
    </row>
    <row r="5" spans="2:9" x14ac:dyDescent="0.2">
      <c r="B5" s="55" t="s">
        <v>102</v>
      </c>
      <c r="C5" s="127">
        <v>0</v>
      </c>
      <c r="D5" s="127">
        <v>0</v>
      </c>
      <c r="E5" s="127">
        <v>0</v>
      </c>
      <c r="G5" s="135"/>
      <c r="H5" s="135"/>
      <c r="I5" s="135"/>
    </row>
    <row r="6" spans="2:9" x14ac:dyDescent="0.2">
      <c r="B6" s="55" t="s">
        <v>103</v>
      </c>
      <c r="C6" s="127">
        <v>0</v>
      </c>
      <c r="D6" s="127">
        <v>0</v>
      </c>
      <c r="E6" s="127">
        <v>1</v>
      </c>
    </row>
    <row r="7" spans="2:9" x14ac:dyDescent="0.2">
      <c r="B7" s="55" t="s">
        <v>104</v>
      </c>
      <c r="C7" s="127">
        <v>0</v>
      </c>
      <c r="D7" s="127">
        <v>1</v>
      </c>
      <c r="E7" s="127">
        <v>0</v>
      </c>
    </row>
    <row r="8" spans="2:9" x14ac:dyDescent="0.2">
      <c r="B8" s="55" t="s">
        <v>105</v>
      </c>
      <c r="C8" s="127">
        <v>0</v>
      </c>
      <c r="D8" s="127">
        <v>1</v>
      </c>
      <c r="E8" s="127">
        <v>1</v>
      </c>
    </row>
    <row r="9" spans="2:9" x14ac:dyDescent="0.2">
      <c r="B9" s="55" t="s">
        <v>106</v>
      </c>
      <c r="C9" s="127">
        <v>1</v>
      </c>
      <c r="D9" s="127">
        <v>0</v>
      </c>
      <c r="E9" s="127">
        <v>0</v>
      </c>
    </row>
    <row r="10" spans="2:9" x14ac:dyDescent="0.2">
      <c r="B10" s="55" t="s">
        <v>107</v>
      </c>
      <c r="C10" s="127">
        <v>1</v>
      </c>
      <c r="D10" s="127">
        <v>0</v>
      </c>
      <c r="E10" s="127">
        <v>1</v>
      </c>
    </row>
    <row r="11" spans="2:9" x14ac:dyDescent="0.2">
      <c r="B11" s="55" t="s">
        <v>108</v>
      </c>
      <c r="C11" s="127">
        <v>1</v>
      </c>
      <c r="D11" s="127">
        <v>1</v>
      </c>
      <c r="E11" s="127">
        <v>0</v>
      </c>
    </row>
    <row r="12" spans="2:9" x14ac:dyDescent="0.2">
      <c r="B12" s="55" t="s">
        <v>109</v>
      </c>
      <c r="C12" s="127">
        <v>1</v>
      </c>
      <c r="D12" s="127">
        <v>1</v>
      </c>
      <c r="E12" s="127">
        <v>1</v>
      </c>
    </row>
  </sheetData>
  <mergeCells count="5">
    <mergeCell ref="B3:B4"/>
    <mergeCell ref="C3:C4"/>
    <mergeCell ref="D3:D4"/>
    <mergeCell ref="E3:E4"/>
    <mergeCell ref="G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Señales E1</vt:lpstr>
      <vt:lpstr>Opcodes E1</vt:lpstr>
      <vt:lpstr>Multiplexores E1</vt:lpstr>
      <vt:lpstr>Debug E1</vt:lpstr>
      <vt:lpstr>Señales E2</vt:lpstr>
      <vt:lpstr>Opcodes E2</vt:lpstr>
      <vt:lpstr>Multiplexores E2</vt:lpstr>
      <vt:lpstr>Debug E2</vt:lpstr>
      <vt:lpstr>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Susana Figueroa Iriarte</cp:lastModifiedBy>
  <dcterms:modified xsi:type="dcterms:W3CDTF">2024-08-28T14:53:53Z</dcterms:modified>
</cp:coreProperties>
</file>