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07"/>
  <workbookPr defaultThemeVersion="166925"/>
  <mc:AlternateContent xmlns:mc="http://schemas.openxmlformats.org/markup-compatibility/2006">
    <mc:Choice Requires="x15">
      <x15ac:absPath xmlns:x15ac="http://schemas.microsoft.com/office/spreadsheetml/2010/11/ac" url="C:\Users\Anna\iCloudDrive\3L68KQB4HG~com~readdle~CommonDocuments\Studium\5.Semester\Smart Systems\Abgabe\"/>
    </mc:Choice>
  </mc:AlternateContent>
  <xr:revisionPtr revIDLastSave="0" documentId="13_ncr:1_{880C4C69-A063-4609-8DEE-E31D8F152D14}" xr6:coauthVersionLast="45" xr6:coauthVersionMax="45" xr10:uidLastSave="{00000000-0000-0000-0000-000000000000}"/>
  <bookViews>
    <workbookView xWindow="-108" yWindow="-108" windowWidth="23256" windowHeight="12576" activeTab="7" xr2:uid="{BA048454-E63C-41DB-A4BD-9455BE420EF4}"/>
  </bookViews>
  <sheets>
    <sheet name="Pictures Traffic lights" sheetId="10" r:id="rId1"/>
    <sheet name="SCRUM" sheetId="3" r:id="rId2"/>
    <sheet name="Lab tasks" sheetId="2" r:id="rId3"/>
    <sheet name="List of programs &amp; accounts" sheetId="5" r:id="rId4"/>
    <sheet name="GitHub comands" sheetId="7" r:id="rId5"/>
    <sheet name="Data set creation" sheetId="8" r:id="rId6"/>
    <sheet name="Install Labelimg" sheetId="9" r:id="rId7"/>
    <sheet name="Time Marius" sheetId="11" r:id="rId8"/>
    <sheet name="Time Anna" sheetId="12" r:id="rId9"/>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2" l="1"/>
  <c r="E2" i="12" s="1"/>
  <c r="C6" i="12"/>
  <c r="C8" i="12"/>
  <c r="C9" i="12"/>
  <c r="C10" i="12"/>
  <c r="C11" i="12"/>
  <c r="C22" i="12"/>
  <c r="C24" i="12"/>
  <c r="C26" i="12"/>
  <c r="C27" i="12"/>
  <c r="C29" i="12"/>
  <c r="C32" i="12"/>
  <c r="C34" i="12"/>
  <c r="C36" i="12"/>
  <c r="C37" i="12"/>
  <c r="C38" i="12"/>
  <c r="C40" i="12"/>
  <c r="C41" i="12"/>
  <c r="C42" i="12"/>
  <c r="C43" i="12"/>
  <c r="C44" i="12"/>
  <c r="C45" i="12"/>
  <c r="C46" i="12"/>
  <c r="C47" i="12"/>
  <c r="C48" i="12"/>
  <c r="C49" i="12"/>
  <c r="C50" i="12"/>
  <c r="C51" i="12"/>
  <c r="C52" i="12"/>
  <c r="C53" i="12"/>
  <c r="E2" i="11" l="1"/>
  <c r="A15" i="3" l="1"/>
  <c r="A16" i="3"/>
  <c r="A17" i="3" s="1"/>
  <c r="A18" i="3" s="1"/>
  <c r="A19" i="3" s="1"/>
  <c r="A20" i="3" s="1"/>
  <c r="A21" i="3" s="1"/>
  <c r="A22" i="3" s="1"/>
  <c r="A23" i="3" s="1"/>
  <c r="A24" i="3" s="1"/>
  <c r="A25" i="3" s="1"/>
  <c r="A4" i="3" l="1"/>
  <c r="A5" i="3" s="1"/>
  <c r="A6" i="3" s="1"/>
  <c r="A7" i="3" s="1"/>
  <c r="A8" i="3" s="1"/>
  <c r="A9" i="3" s="1"/>
  <c r="A10" i="3" s="1"/>
  <c r="A11" i="3" s="1"/>
  <c r="A12" i="3" s="1"/>
  <c r="A13" i="3" s="1"/>
  <c r="A14" i="3" s="1"/>
</calcChain>
</file>

<file path=xl/sharedStrings.xml><?xml version="1.0" encoding="utf-8"?>
<sst xmlns="http://schemas.openxmlformats.org/spreadsheetml/2006/main" count="624" uniqueCount="405">
  <si>
    <t>Phase</t>
  </si>
  <si>
    <t>Illumination</t>
  </si>
  <si>
    <t>Case or not</t>
  </si>
  <si>
    <t>Green</t>
  </si>
  <si>
    <t>Yellow</t>
  </si>
  <si>
    <t>Red</t>
  </si>
  <si>
    <t>Red&amp;Yellow</t>
  </si>
  <si>
    <t>Weak</t>
  </si>
  <si>
    <t>Witout case</t>
  </si>
  <si>
    <t>With case</t>
  </si>
  <si>
    <t>Medium</t>
  </si>
  <si>
    <t>Strong</t>
  </si>
  <si>
    <t>Provisorial Backlog (practice)</t>
  </si>
  <si>
    <t>Provisorial Backlog (theory )</t>
  </si>
  <si>
    <t>Nr.</t>
  </si>
  <si>
    <t>Tasks that are in general necessray to reach the "final goal" ("final goal" = autonomously driving truck taht stops if the traffic light shines red and continue otherwise)</t>
  </si>
  <si>
    <t>Goal description</t>
  </si>
  <si>
    <t>Planned time units</t>
  </si>
  <si>
    <t>Used time units</t>
  </si>
  <si>
    <t>Done?
[Yes] / [No]</t>
  </si>
  <si>
    <t>Creation of material for other students</t>
  </si>
  <si>
    <t>Needed time units</t>
  </si>
  <si>
    <t>decide about "final traffic light model" (build/bought)</t>
  </si>
  <si>
    <t>It is decided which type of traffic light should be used in condition to be able to create the data set.</t>
  </si>
  <si>
    <t>Yes</t>
  </si>
  <si>
    <t>Theoretical exercices</t>
  </si>
  <si>
    <t xml:space="preserve">Theoretical exercises for the students of the next semester are created. </t>
  </si>
  <si>
    <t>find and implement a labeling software for data set</t>
  </si>
  <si>
    <t>Information about labeling softwares collected. Based ond the infomation was a labelingsoftware for the data set chosen and instaled.</t>
  </si>
  <si>
    <t>Practical task description</t>
  </si>
  <si>
    <t>Task descriptions for the lab project for the students is finnished.</t>
  </si>
  <si>
    <t>take pictures for first data set</t>
  </si>
  <si>
    <t>Pictures of the chosen traffic light with the truck webcam are taken and  stored.</t>
  </si>
  <si>
    <t>Videos</t>
  </si>
  <si>
    <t>Teaching videos in which the learning content get presented is created.</t>
  </si>
  <si>
    <t xml:space="preserve">research and create a repoistory (database) with github. The database is needed for the dataset which will get used. </t>
  </si>
  <si>
    <t xml:space="preserve">Information about the github as a repository (database) is collected. The repository is according to the found information created. </t>
  </si>
  <si>
    <t>Presentation (powerpoint)</t>
  </si>
  <si>
    <t>The powerpoint presentation with the content that will be shared with the other students was created. Additionaly, a presenatiation for the final presenatation is done.</t>
  </si>
  <si>
    <t>data augmentation</t>
  </si>
  <si>
    <t>More pictures are for the data set taken and argumented.</t>
  </si>
  <si>
    <t xml:space="preserve">Collection of (research) results </t>
  </si>
  <si>
    <t xml:space="preserve">A collection with all research results of this semester is completed. </t>
  </si>
  <si>
    <t>50?</t>
  </si>
  <si>
    <t>Label the pictures for the dataset</t>
  </si>
  <si>
    <t>Label the pictures for the dataset.</t>
  </si>
  <si>
    <t>Handout for the other students with texts and descriptions</t>
  </si>
  <si>
    <t xml:space="preserve">A handout with the teaching content for the students was created. </t>
  </si>
  <si>
    <t xml:space="preserve">create a first small data set </t>
  </si>
  <si>
    <t>Information about the data set creation are sellected. The dataset was with the first taken pictures created.</t>
  </si>
  <si>
    <t>define learning goals</t>
  </si>
  <si>
    <t>create the training data set</t>
  </si>
  <si>
    <t>Training data set is created.</t>
  </si>
  <si>
    <t>Design a lab experimentguidelineforthestudentsofthenextsemester. The studentsshouldbebusyfor2 ECTS (60). Includelearninggoals. Youcanuseyourpracticalexperiencewiththelab problemandaskthenextsemestertobuildon it(i.e. improvedata, improveCNN accuracy).</t>
  </si>
  <si>
    <t>create validation data set</t>
  </si>
  <si>
    <t>Validation data set is created.</t>
  </si>
  <si>
    <t>Design onetotwotheorylecturestofillthegapbetweengeneraltheoryandourlab setting(Pi, TPU, Data, etc). Inculdelearninggoals. A lecturetypicallynot onlyincludesa presentation, but also littlequizzesandtasksforthestudentstosolveafter a block ofinformationtounderstandandanchorthenewinfo(similartotheOpenHPIcourse). Sincewearein timesofCorona, recordyourlectures(studio&amp; recordingSW will beprovided) anduploadittogetherwiththeproblemsin a Relax lecture(guidancewill beprovided).</t>
  </si>
  <si>
    <t>research how to implement the dataset to the CNN.</t>
  </si>
  <si>
    <t>It is through research known, how to connect the dataset with the CNN.</t>
  </si>
  <si>
    <t>Create environment for CNN (i.e. connection/link to repository)</t>
  </si>
  <si>
    <t>The environment for the CNN is set up and programmed.</t>
  </si>
  <si>
    <t>General research about CNN with TPU. Research about the CNN structure with the TPU</t>
  </si>
  <si>
    <t>General information about the CNN with TPU (what is needed, pros, cons,…) are known. Furthermore are information about  the CNN structures at the TPU collected and we are able to programm a CNN that is with the TPU working.</t>
  </si>
  <si>
    <t>60 - 80</t>
  </si>
  <si>
    <t>create a layer structure for CNN</t>
  </si>
  <si>
    <t xml:space="preserve"> A layer structure is for the CNN created. The CNN  contains approximately 100 -120 layers. </t>
  </si>
  <si>
    <t>choose and test activation functions</t>
  </si>
  <si>
    <t>Activation functions according our CNN are chosen and the activation functions are tested.</t>
  </si>
  <si>
    <t>set optimizers for CNN</t>
  </si>
  <si>
    <t xml:space="preserve">The optimizers are in condtion to have a better valdiation/accuracy rate set. </t>
  </si>
  <si>
    <t>5 - 15</t>
  </si>
  <si>
    <t>figure out right hyper parameter for CNN</t>
  </si>
  <si>
    <t xml:space="preserve">The hyper parameters are in condtion to have a better valdiation/accuracy rate set. </t>
  </si>
  <si>
    <t>Train the CNN</t>
  </si>
  <si>
    <t>The CNN  is with the training data set trained.</t>
  </si>
  <si>
    <t>20 - 100</t>
  </si>
  <si>
    <t>Test CNN (colab)</t>
  </si>
  <si>
    <t xml:space="preserve">The CNN is on colab with the validation data set tested to ist function. </t>
  </si>
  <si>
    <t>2 - 10</t>
  </si>
  <si>
    <t>Research how to save trained CNN</t>
  </si>
  <si>
    <t>It is decided how and where to store the trained CNN.</t>
  </si>
  <si>
    <t>Edit functional CNN for the usage of TPU</t>
  </si>
  <si>
    <t>The functional CNN is adapted to the requirements of the TPU.</t>
  </si>
  <si>
    <t>20 -60</t>
  </si>
  <si>
    <t>TPU: Export, convert, compile CNN and create new file with the output</t>
  </si>
  <si>
    <t>The CNN is exported, converted and compiled to the TPU. Furthermore, a new file with the output was created.</t>
  </si>
  <si>
    <t>20 - 60</t>
  </si>
  <si>
    <t>Transfere the finished CNN to the raspberry Pi and connect it with the hardware.</t>
  </si>
  <si>
    <t>The finished CNN was to the raspberry Pi transferred and was with the hardware connected (camera connection and steering; integrate with the programm).</t>
  </si>
  <si>
    <t>Test "new" CNN on the pi with the TPU and the hardware (truck)</t>
  </si>
  <si>
    <t>The for theTPU adjusted CNN was tested on the pi through the hardware (truck).</t>
  </si>
  <si>
    <t>Things that could be optimized</t>
  </si>
  <si>
    <t>Detailed description</t>
  </si>
  <si>
    <t xml:space="preserve">Data set optimization </t>
  </si>
  <si>
    <t xml:space="preserve">Optimize the data set in order to get a higher accuracy. Take tehrefore more pictures and extend the dataset. </t>
  </si>
  <si>
    <t>More pictures are taken, labeled and implemented  to an dataset.</t>
  </si>
  <si>
    <t>Traffic light optimization</t>
  </si>
  <si>
    <t xml:space="preserve">Take the at amazon bought "new" traffic light and implement the arduino to it. </t>
  </si>
  <si>
    <t>The "new" traffic light is connected with the arduinoNano and can be used according the needs.</t>
  </si>
  <si>
    <t>find out how to adjust the resoultions of the pictures made by the webcam (pi, ELP-handout?)</t>
  </si>
  <si>
    <t xml:space="preserve">Find out how to adjust the resolution problems of the pictures made by the webcam. Check therefore the settings at the pi and read maybe the ELP-manual. </t>
  </si>
  <si>
    <t xml:space="preserve">set the fps at the webcam </t>
  </si>
  <si>
    <t xml:space="preserve">Set the fps at the webcam in condition to get pictures with a higher resoultion. </t>
  </si>
  <si>
    <t>Done?</t>
  </si>
  <si>
    <t>[Yes] / [No]</t>
  </si>
  <si>
    <t>?</t>
  </si>
  <si>
    <t>Task</t>
  </si>
  <si>
    <t>Planned time [h]</t>
  </si>
  <si>
    <t>Preparations to work</t>
  </si>
  <si>
    <t>All necessary programs are installed, and accounts are set up.</t>
  </si>
  <si>
    <t>First truck connection</t>
  </si>
  <si>
    <t>The connection between computer and truck (Raspberry Pi) is set up and works.</t>
  </si>
  <si>
    <t>Data set creation</t>
  </si>
  <si>
    <t>A data set was created. Images are taken, labelled, augmented, and saved in the repository.</t>
  </si>
  <si>
    <t>Create a simple neural net</t>
  </si>
  <si>
    <t>A simple neural net with xx layers was set up from scratch. The CNN can decide between cats and dogs / between different types of flowers / …</t>
  </si>
  <si>
    <t>10-15</t>
  </si>
  <si>
    <t>Create a simple CNN</t>
  </si>
  <si>
    <t>A simple CNN with xx layers was set up from scratch. The CNN can decide between cats and dogs / between different types of flowers / …</t>
  </si>
  <si>
    <t>Understanding of CNN for traffic light detection</t>
  </si>
  <si>
    <t>The CNN that was for traffic light detection created is known and the working principle is understood. Furthermore, the connection between the CNN and GitHub is known and understood.</t>
  </si>
  <si>
    <t>Improve / complement the CNN</t>
  </si>
  <si>
    <t>(incl. Adaption to TPU requirements &amp; testing of TPU at the truck)</t>
  </si>
  <si>
    <t>20-25</t>
  </si>
  <si>
    <t xml:space="preserve">Platform </t>
  </si>
  <si>
    <t>Platform address</t>
  </si>
  <si>
    <t>Account needed?</t>
  </si>
  <si>
    <t>Download needed?</t>
  </si>
  <si>
    <t xml:space="preserve">WinSCP </t>
  </si>
  <si>
    <t>https://winscp.net/eng/download.php</t>
  </si>
  <si>
    <t>No</t>
  </si>
  <si>
    <t>VNC Viewer</t>
  </si>
  <si>
    <t>https://www.realvnc.com/de/connect/download/viewer/</t>
  </si>
  <si>
    <t>putty</t>
  </si>
  <si>
    <t>https://www.putty.org/</t>
  </si>
  <si>
    <t>Arduino IDE</t>
  </si>
  <si>
    <t>https://www.arduino.cc/en/main/software</t>
  </si>
  <si>
    <t>Anaconda prompt</t>
  </si>
  <si>
    <t>https://www.anaconda.com/products/individual</t>
  </si>
  <si>
    <t>Git</t>
  </si>
  <si>
    <t>https://git-scm.com/downloads</t>
  </si>
  <si>
    <t xml:space="preserve">GitHub </t>
  </si>
  <si>
    <t>https://desktop.github.com/</t>
  </si>
  <si>
    <t>Google Colab</t>
  </si>
  <si>
    <t>https://colab.research.google.com/notebooks/intro.ipynb</t>
  </si>
  <si>
    <t>Arduino</t>
  </si>
  <si>
    <t>Comand</t>
  </si>
  <si>
    <t>Description</t>
  </si>
  <si>
    <t>Command Example</t>
  </si>
  <si>
    <t>git clone</t>
  </si>
  <si>
    <t>Copies and download an existing Git repository to your local computer. On the local computer made changes can be pushed directly to the repository.</t>
  </si>
  <si>
    <r>
      <t xml:space="preserve">git clone </t>
    </r>
    <r>
      <rPr>
        <sz val="12"/>
        <color rgb="FF2F5496"/>
        <rFont val="Dubai Light"/>
        <family val="2"/>
      </rPr>
      <t>url</t>
    </r>
  </si>
  <si>
    <t>git config</t>
  </si>
  <si>
    <t xml:space="preserve">Sets the author name and email address respectively to be used with your commits. </t>
  </si>
  <si>
    <r>
      <t>git config –-global user.name "</t>
    </r>
    <r>
      <rPr>
        <sz val="11"/>
        <color rgb="FF2F5496"/>
        <rFont val="Dubai Light"/>
        <family val="2"/>
      </rPr>
      <t>name</t>
    </r>
    <r>
      <rPr>
        <sz val="11"/>
        <color theme="1"/>
        <rFont val="Dubai Light"/>
        <family val="2"/>
      </rPr>
      <t>"
git config –-global user.email "</t>
    </r>
    <r>
      <rPr>
        <sz val="11"/>
        <color theme="4"/>
        <rFont val="Dubai Light"/>
        <family val="2"/>
      </rPr>
      <t>email address</t>
    </r>
    <r>
      <rPr>
        <sz val="11"/>
        <color theme="1"/>
        <rFont val="Dubai Light"/>
        <family val="2"/>
      </rPr>
      <t>"</t>
    </r>
  </si>
  <si>
    <t xml:space="preserve">git init </t>
  </si>
  <si>
    <t xml:space="preserve">Gets used to start a new repository. </t>
  </si>
  <si>
    <r>
      <t xml:space="preserve">git init </t>
    </r>
    <r>
      <rPr>
        <sz val="12"/>
        <color rgb="FF2F5496"/>
        <rFont val="Dubai Light"/>
        <family val="2"/>
      </rPr>
      <t>repository name</t>
    </r>
  </si>
  <si>
    <t xml:space="preserve">git pull </t>
  </si>
  <si>
    <t xml:space="preserve">takes and merges changes on the remote server to the working directory. </t>
  </si>
  <si>
    <r>
      <t xml:space="preserve">git pull </t>
    </r>
    <r>
      <rPr>
        <sz val="12"/>
        <color rgb="FF2F5496"/>
        <rFont val="Dubai Light"/>
        <family val="2"/>
      </rPr>
      <t>repository link</t>
    </r>
  </si>
  <si>
    <t>git add</t>
  </si>
  <si>
    <t xml:space="preserve">Adds files to the staging area. 
git add adds just a single file.
git add * adds one or more files to the staging area. </t>
  </si>
  <si>
    <r>
      <t xml:space="preserve">git add </t>
    </r>
    <r>
      <rPr>
        <sz val="12"/>
        <color rgb="FF2F5496"/>
        <rFont val="Dubai Light"/>
        <family val="2"/>
      </rPr>
      <t>file</t>
    </r>
    <r>
      <rPr>
        <sz val="12"/>
        <color theme="1"/>
        <rFont val="Dubai Light"/>
        <family val="2"/>
      </rPr>
      <t xml:space="preserve">
git add *</t>
    </r>
  </si>
  <si>
    <t>git commit</t>
  </si>
  <si>
    <t>Records or snapshots the file permanently in the version history. Through the committed message is everybody able to know what the purpose of the file is.</t>
  </si>
  <si>
    <r>
      <t>git commit -m "</t>
    </r>
    <r>
      <rPr>
        <sz val="12"/>
        <color rgb="FF2F5496"/>
        <rFont val="Dubai Light"/>
        <family val="2"/>
      </rPr>
      <t>message</t>
    </r>
    <r>
      <rPr>
        <sz val="12"/>
        <color theme="1"/>
        <rFont val="Dubai Light"/>
        <family val="2"/>
      </rPr>
      <t>" </t>
    </r>
  </si>
  <si>
    <t>git status</t>
  </si>
  <si>
    <t xml:space="preserve">Lists all files that have been committed. It shows if changes were successful. </t>
  </si>
  <si>
    <t xml:space="preserve">git log </t>
  </si>
  <si>
    <t xml:space="preserve">Lists the version history of the current branch. Thus, it is too possible to see if the changes were successful. </t>
  </si>
  <si>
    <t>git log</t>
  </si>
  <si>
    <t>git push</t>
  </si>
  <si>
    <t xml:space="preserve">Send the committed changes of the master branch to the remote repository. </t>
  </si>
  <si>
    <r>
      <t xml:space="preserve">git push </t>
    </r>
    <r>
      <rPr>
        <sz val="12"/>
        <color rgb="FF2F5496"/>
        <rFont val="Dubai Light"/>
        <family val="2"/>
      </rPr>
      <t>variable name</t>
    </r>
    <r>
      <rPr>
        <sz val="12"/>
        <color theme="1"/>
        <rFont val="Dubai Light"/>
        <family val="2"/>
      </rPr>
      <t xml:space="preserve"> master</t>
    </r>
  </si>
  <si>
    <t>Copies and downloads an existing Git repository to your local computer. Changes made can locally be pushed directly to the repository.</t>
  </si>
  <si>
    <t xml:space="preserve">Sets the authors name and email address. </t>
  </si>
  <si>
    <r>
      <t>git config –-global user.name "</t>
    </r>
    <r>
      <rPr>
        <sz val="11"/>
        <color rgb="FF2F5496"/>
        <rFont val="Dubai Light"/>
        <family val="2"/>
      </rPr>
      <t>name</t>
    </r>
    <r>
      <rPr>
        <sz val="11"/>
        <color rgb="FF000000"/>
        <rFont val="Dubai Light"/>
        <family val="2"/>
      </rPr>
      <t>"</t>
    </r>
  </si>
  <si>
    <r>
      <t>git config –-global user.email "</t>
    </r>
    <r>
      <rPr>
        <sz val="11"/>
        <color rgb="FF4472C4"/>
        <rFont val="Dubai Light"/>
        <family val="2"/>
      </rPr>
      <t>email address</t>
    </r>
    <r>
      <rPr>
        <sz val="11"/>
        <color rgb="FF000000"/>
        <rFont val="Dubai Light"/>
        <family val="2"/>
      </rPr>
      <t>"</t>
    </r>
  </si>
  <si>
    <t xml:space="preserve">Used to start a new repository. </t>
  </si>
  <si>
    <t xml:space="preserve">Pulls changes from the remote server to the working directory. </t>
  </si>
  <si>
    <t>Adds files to the staging area.</t>
  </si>
  <si>
    <r>
      <t xml:space="preserve">git add </t>
    </r>
    <r>
      <rPr>
        <sz val="12"/>
        <color rgb="FF2F5496"/>
        <rFont val="Dubai Light"/>
        <family val="2"/>
      </rPr>
      <t>file</t>
    </r>
  </si>
  <si>
    <t>git add: single file</t>
  </si>
  <si>
    <t>git add *</t>
  </si>
  <si>
    <t>git add *: one or more files</t>
  </si>
  <si>
    <t>Records or snapshots the file permanently in the version history. The message informs about the purpose of the file.</t>
  </si>
  <si>
    <r>
      <t>git commit -m "</t>
    </r>
    <r>
      <rPr>
        <sz val="12"/>
        <color rgb="FF2F5496"/>
        <rFont val="Dubai Light"/>
        <family val="2"/>
      </rPr>
      <t>message</t>
    </r>
    <r>
      <rPr>
        <sz val="12"/>
        <color rgb="FF000000"/>
        <rFont val="Dubai Light"/>
        <family val="2"/>
      </rPr>
      <t>" </t>
    </r>
  </si>
  <si>
    <t xml:space="preserve">Lists the version history of the current branch. It is possible to see if the changes were successful. </t>
  </si>
  <si>
    <t>Sends the committed changes of the master branch to the remote repository. Attention: only push files with max. 100MB to GitHub.</t>
  </si>
  <si>
    <r>
      <t xml:space="preserve">git push </t>
    </r>
    <r>
      <rPr>
        <sz val="12"/>
        <color rgb="FF2F5496"/>
        <rFont val="Dubai Light"/>
        <family val="2"/>
      </rPr>
      <t>variable name</t>
    </r>
    <r>
      <rPr>
        <sz val="12"/>
        <color rgb="FF000000"/>
        <rFont val="Dubai Light"/>
        <family val="2"/>
      </rPr>
      <t xml:space="preserve"> master</t>
    </r>
  </si>
  <si>
    <t>Process step</t>
  </si>
  <si>
    <t>Image creation</t>
  </si>
  <si>
    <t>Means to take images of the things that should be by the CNN identified, if possible, with the device that will be in the project used.</t>
  </si>
  <si>
    <t>Labelling process</t>
  </si>
  <si>
    <t>The things that should be identified will be marked and lettered with a special software.</t>
  </si>
  <si>
    <t xml:space="preserve">Data augmentation </t>
  </si>
  <si>
    <t>Means that existing images get changed just a little bit with the goal to create a bigger data set. Changes could be a changed picture section or the picture gets mirrored.</t>
  </si>
  <si>
    <t>Creation of training and test data set</t>
  </si>
  <si>
    <t>All data will get split into two groups. The one data group will be used just for training the CNN and the other group will be used to validate the accuracy of the CNN.</t>
  </si>
  <si>
    <t xml:space="preserve">Integration of the dataset into a repository </t>
  </si>
  <si>
    <t>The datasets get at one central space saved.</t>
  </si>
  <si>
    <t>Take images of the things that should be identified by the CNN. If possible, use the same device as in the project.</t>
  </si>
  <si>
    <t>Things that should be identified will be marked and lettered with a special software.</t>
  </si>
  <si>
    <t>Existing images are changed just a little bit to enarge the data set. Changes could be a different picture section or the picture is mirrored.</t>
  </si>
  <si>
    <t>Data is split into two groups. One group will be used to train the CNN and the other group will be used to validate its accuracy.</t>
  </si>
  <si>
    <t>Data sets are saved in one central location.</t>
  </si>
  <si>
    <t>Step Nr.</t>
  </si>
  <si>
    <t>Install Anaconda. Please use the following adress: https://www.anaconda.com/products/individual
(skip the step if you already installed the system)</t>
  </si>
  <si>
    <t xml:space="preserve"> Create a new environment in anaconda: </t>
  </si>
  <si>
    <t>2.1</t>
  </si>
  <si>
    <t>Open the Anaconda Navigator</t>
  </si>
  <si>
    <t>2.2</t>
  </si>
  <si>
    <t>Select “Environments”</t>
  </si>
  <si>
    <t>2.3</t>
  </si>
  <si>
    <t>Select “Create”</t>
  </si>
  <si>
    <t>2.4</t>
  </si>
  <si>
    <t>Name the new environment (i.e. “test”)</t>
  </si>
  <si>
    <t>2.5</t>
  </si>
  <si>
    <t xml:space="preserve"> Select at packages “python” (version 3.8)</t>
  </si>
  <si>
    <t>2.6</t>
  </si>
  <si>
    <t xml:space="preserve"> Push “create”</t>
  </si>
  <si>
    <t>Open anaconda prompt</t>
  </si>
  <si>
    <t>Change the file directory:</t>
  </si>
  <si>
    <t>4.1</t>
  </si>
  <si>
    <r>
      <t xml:space="preserve">To do this, write at (base) after the &gt; symbol: </t>
    </r>
    <r>
      <rPr>
        <sz val="11"/>
        <color theme="8" tint="-0.249977111117893"/>
        <rFont val="Calibri"/>
        <family val="2"/>
        <scheme val="minor"/>
      </rPr>
      <t>activate test</t>
    </r>
  </si>
  <si>
    <t>4.2</t>
  </si>
  <si>
    <r>
      <t>(</t>
    </r>
    <r>
      <rPr>
        <sz val="11"/>
        <color theme="8" tint="-0.249977111117893"/>
        <rFont val="Calibri"/>
        <family val="2"/>
        <scheme val="minor"/>
      </rPr>
      <t>test</t>
    </r>
    <r>
      <rPr>
        <sz val="11"/>
        <color theme="1"/>
        <rFont val="Calibri"/>
        <family val="2"/>
        <scheme val="minor"/>
      </rPr>
      <t>) is now activated</t>
    </r>
  </si>
  <si>
    <r>
      <t xml:space="preserve">Install labelimg by entering following function after the &gt; symbol: </t>
    </r>
    <r>
      <rPr>
        <sz val="11"/>
        <color theme="8" tint="-0.249977111117893"/>
        <rFont val="Calibri"/>
        <family val="2"/>
        <scheme val="minor"/>
      </rPr>
      <t>pip install labelimg</t>
    </r>
  </si>
  <si>
    <t>The software gets installed</t>
  </si>
  <si>
    <r>
      <t>To use the program after installing write at the (</t>
    </r>
    <r>
      <rPr>
        <sz val="11"/>
        <color theme="8" tint="-0.249977111117893"/>
        <rFont val="Calibri"/>
        <family val="2"/>
        <scheme val="minor"/>
      </rPr>
      <t>test</t>
    </r>
    <r>
      <rPr>
        <sz val="11"/>
        <color theme="1"/>
        <rFont val="Calibri"/>
        <family val="2"/>
        <scheme val="minor"/>
      </rPr>
      <t xml:space="preserve">) environment after the &gt; symbol: </t>
    </r>
    <r>
      <rPr>
        <sz val="11"/>
        <color theme="8" tint="-0.249977111117893"/>
        <rFont val="Calibri"/>
        <family val="2"/>
        <scheme val="minor"/>
      </rPr>
      <t>labelimg</t>
    </r>
  </si>
  <si>
    <t>Install Anaconda. Please use the following adress: https://www.anaconda.com/products/individual</t>
  </si>
  <si>
    <t>(skip the step if you already installed the system)</t>
  </si>
  <si>
    <r>
      <t xml:space="preserve">To do this, write at (base) after the &gt; symbol: </t>
    </r>
    <r>
      <rPr>
        <sz val="11"/>
        <color rgb="FF2F75B5"/>
        <rFont val="Calibri"/>
        <family val="2"/>
        <scheme val="minor"/>
      </rPr>
      <t>activate test</t>
    </r>
  </si>
  <si>
    <r>
      <t>(</t>
    </r>
    <r>
      <rPr>
        <sz val="11"/>
        <color rgb="FF2F75B5"/>
        <rFont val="Calibri"/>
        <family val="2"/>
        <scheme val="minor"/>
      </rPr>
      <t>test</t>
    </r>
    <r>
      <rPr>
        <sz val="11"/>
        <color rgb="FF000000"/>
        <rFont val="Calibri"/>
        <family val="2"/>
        <scheme val="minor"/>
      </rPr>
      <t>) is now activated</t>
    </r>
  </si>
  <si>
    <r>
      <t xml:space="preserve">Install labelimg by entering following function after the &gt; symbol: </t>
    </r>
    <r>
      <rPr>
        <sz val="11"/>
        <color rgb="FF2F75B5"/>
        <rFont val="Calibri"/>
        <family val="2"/>
        <scheme val="minor"/>
      </rPr>
      <t>pip install labelimg</t>
    </r>
  </si>
  <si>
    <r>
      <t>To use the program after installing write at the (</t>
    </r>
    <r>
      <rPr>
        <sz val="11"/>
        <color rgb="FF2F75B5"/>
        <rFont val="Calibri"/>
        <family val="2"/>
        <scheme val="minor"/>
      </rPr>
      <t>test</t>
    </r>
    <r>
      <rPr>
        <sz val="11"/>
        <color rgb="FF000000"/>
        <rFont val="Calibri"/>
        <family val="2"/>
        <scheme val="minor"/>
      </rPr>
      <t xml:space="preserve">) environment after the &gt; </t>
    </r>
    <r>
      <rPr>
        <sz val="11"/>
        <rFont val="Calibri"/>
        <family val="2"/>
        <scheme val="minor"/>
      </rPr>
      <t>symbol:</t>
    </r>
    <r>
      <rPr>
        <sz val="11"/>
        <color rgb="FF2F75B5"/>
        <rFont val="Calibri"/>
        <family val="2"/>
        <scheme val="minor"/>
      </rPr>
      <t xml:space="preserve"> labelimg</t>
    </r>
  </si>
  <si>
    <t xml:space="preserve">Date </t>
  </si>
  <si>
    <t>Time (Marius)</t>
  </si>
  <si>
    <t>Duration [h] (Marius)</t>
  </si>
  <si>
    <t>Task (Marius)</t>
  </si>
  <si>
    <t>Sum of duration Marius:</t>
  </si>
  <si>
    <t>13:00-17:00</t>
  </si>
  <si>
    <t>Research DeepPiCar</t>
  </si>
  <si>
    <t>14:00-16:30</t>
  </si>
  <si>
    <t>16:45-20:00</t>
  </si>
  <si>
    <t>General research TensorFlow and Google Colab</t>
  </si>
  <si>
    <t>13:15-17:15</t>
  </si>
  <si>
    <t>Research TensorFlow models on TPU</t>
  </si>
  <si>
    <t>15:00-18:45</t>
  </si>
  <si>
    <t>Research requirements TPU</t>
  </si>
  <si>
    <t>12:30-18:15</t>
  </si>
  <si>
    <t>Analysing code snippets of DeepPiCar</t>
  </si>
  <si>
    <t>10:15 - 12:00</t>
  </si>
  <si>
    <t>meeting &amp; discussion how to continue</t>
  </si>
  <si>
    <t>19:05-19:35</t>
  </si>
  <si>
    <t xml:space="preserve">Conference Call </t>
  </si>
  <si>
    <t>12:25-12:55</t>
  </si>
  <si>
    <t>15:15-17:15</t>
  </si>
  <si>
    <t>Neuronal network graphics</t>
  </si>
  <si>
    <t>14:00 - 15:20,
21.30-02:10</t>
  </si>
  <si>
    <t>Neuronal network graphics, analysing code snippets, git: database</t>
  </si>
  <si>
    <t>11:30-13:30; 14:20-15:20</t>
  </si>
  <si>
    <t>Meeting, Neuronal network graphics</t>
  </si>
  <si>
    <t>19.30-21:00</t>
  </si>
  <si>
    <t>CNN Environment</t>
  </si>
  <si>
    <t>15:00-19:00</t>
  </si>
  <si>
    <t>Github, repository</t>
  </si>
  <si>
    <t>13:30-20:30</t>
  </si>
  <si>
    <t>Dataset, Import from Github, Tensor Flow Record</t>
  </si>
  <si>
    <t>10:00-10:30</t>
  </si>
  <si>
    <t>Meeting</t>
  </si>
  <si>
    <t>16:30-17:00; 17:30-18:30</t>
  </si>
  <si>
    <t>Conference Call, organising and structuring</t>
  </si>
  <si>
    <t>20:30-22:30</t>
  </si>
  <si>
    <t>Structuring the tasks/theorie/presentations</t>
  </si>
  <si>
    <t>19:15-2:00</t>
  </si>
  <si>
    <t>Searching and fixing errors in tfrecord data generation</t>
  </si>
  <si>
    <t>0:15 - 7:30</t>
  </si>
  <si>
    <t>Fixing new errors (tfrecords), trying to figure out how to train with the tfrecord dataset</t>
  </si>
  <si>
    <t>21:15-2:00</t>
  </si>
  <si>
    <t>Trying to solve usage of tfrecord files, research solution mnist dataset in tfrecord format</t>
  </si>
  <si>
    <t>08:00-10:00</t>
  </si>
  <si>
    <t>12:00-16:30</t>
  </si>
  <si>
    <t>Trying to solve usage of tfrecord files, "cleaning" some code sections</t>
  </si>
  <si>
    <t>14:00-20:15</t>
  </si>
  <si>
    <t>New CNN with fashion dataset using Github, without tfrecord</t>
  </si>
  <si>
    <t>12:30-13.45; 15:00-18:45; 19:00-20:00</t>
  </si>
  <si>
    <t>Usage of fashion dataset with tfrecord, List of sources and usefull information, Conference Call</t>
  </si>
  <si>
    <t>15:30-17:00; 22:00-05:45</t>
  </si>
  <si>
    <t>Conference Call, detailed code with fashion dataset (different models, saving the model, downloading files, unzipping csv dataset cleaning)</t>
  </si>
  <si>
    <t>Adjusting theory and practical papers</t>
  </si>
  <si>
    <t>10:00-11:30; 13:00-17:00; 22:00-24:00</t>
  </si>
  <si>
    <t>Meeting, new CNN Dogs dataset</t>
  </si>
  <si>
    <t>22:00-2:30</t>
  </si>
  <si>
    <t>CNN Dog -&gt; tfrecord...</t>
  </si>
  <si>
    <t>00:30-7:45; 16:00-17:45; 19:45-21:15</t>
  </si>
  <si>
    <t>CNN Dog -&gt; dataset implementation, layerstructure, Conference Call,  straighten out errors</t>
  </si>
  <si>
    <t>19:00-23:00</t>
  </si>
  <si>
    <t>Correct part of theory skript, conference call, commenting code</t>
  </si>
  <si>
    <t>16:15-22:00; 22:30-23:45</t>
  </si>
  <si>
    <t>Writing Chapter 7, commenting and cleaning the codes, conference call, presentation</t>
  </si>
  <si>
    <t>00:30-7:45; 15:00-23:30</t>
  </si>
  <si>
    <t>conference call, final comments on the codes, working on and finishing the presentation, correcting theory skript &amp; lab skript &amp; powerpoints</t>
  </si>
  <si>
    <t>0:30-4:45</t>
  </si>
  <si>
    <t>correcting/improving theory skript &amp; lab skript &amp; powerpoints, controlling the final material</t>
  </si>
  <si>
    <t>Time (Anna)</t>
  </si>
  <si>
    <t>Duration [h] (Anna)</t>
  </si>
  <si>
    <t>Task (Anna)</t>
  </si>
  <si>
    <t>Sum of durtaion Anna:</t>
  </si>
  <si>
    <t>09:00-11:30</t>
  </si>
  <si>
    <t>Search for literature about traffic lights</t>
  </si>
  <si>
    <t>10:00 - 12:00;
14:00 - 18:00;
19:00 - 20:00</t>
  </si>
  <si>
    <t>read the articles about traffic lights</t>
  </si>
  <si>
    <t>15:30 - 18:00</t>
  </si>
  <si>
    <t>10:15 - 12:00; 
17:15 - 18:30</t>
  </si>
  <si>
    <t>summarise the information from articles</t>
  </si>
  <si>
    <t>10:45 - 12:15, 
14:00 - 15:30,
15:45 - 16:15</t>
  </si>
  <si>
    <t>Literature review, review bachelor thesis</t>
  </si>
  <si>
    <t>16:00 -18:45</t>
  </si>
  <si>
    <t>summarise the information from articles and work at text</t>
  </si>
  <si>
    <t>10:15 - 12:00;
14:45 - 17:00</t>
  </si>
  <si>
    <t>meeting &amp; discussion how to continue;
research for another traffic light</t>
  </si>
  <si>
    <t>11:00 - 12:15;
17:40 - 18:10;
19:05 - 19:35</t>
  </si>
  <si>
    <t>camera &amp; raspberry pi research, reviewing all existing programm snippets</t>
  </si>
  <si>
    <t>10:40 - 11:50,
15:00 - 16:05;
12:25 - 12:55</t>
  </si>
  <si>
    <t>camera &amp; raspberry pi research, find out how to set fps at camera</t>
  </si>
  <si>
    <t>17:00 - 18:45</t>
  </si>
  <si>
    <t>Data setcreation</t>
  </si>
  <si>
    <t>11:30 - 13:30;
21:00 - 21:00</t>
  </si>
  <si>
    <t>Settings webcam, model of traffic light</t>
  </si>
  <si>
    <t>17:50 -18:20</t>
  </si>
  <si>
    <t>documentation &amp; installing programms</t>
  </si>
  <si>
    <t>13:30 - 18:30</t>
  </si>
  <si>
    <t>taking pictures for the dataset</t>
  </si>
  <si>
    <t>13:20 - 14:20</t>
  </si>
  <si>
    <t>Create product backlog</t>
  </si>
  <si>
    <t>11:00 - 12:00;
13:40 - 18:40;
20:20 - 23:20</t>
  </si>
  <si>
    <t>Image labeling</t>
  </si>
  <si>
    <t>11:40 - 12:40</t>
  </si>
  <si>
    <t>Documentation about lableimg</t>
  </si>
  <si>
    <t>13:30 - 17:30</t>
  </si>
  <si>
    <t>Lab meeting, product backlog</t>
  </si>
  <si>
    <t>10:00 - 10:55; 
10:55 - 11:20</t>
  </si>
  <si>
    <t>Meeting, conference call</t>
  </si>
  <si>
    <t>16:20 - 17:35</t>
  </si>
  <si>
    <t>datset creation</t>
  </si>
  <si>
    <t>18:00 - 18:15</t>
  </si>
  <si>
    <t>conference call</t>
  </si>
  <si>
    <t>13:30 - 17:00;
19:20 - 21:50</t>
  </si>
  <si>
    <t>coplement the documentation</t>
  </si>
  <si>
    <t>08:40 - 11:10</t>
  </si>
  <si>
    <t>documentation, conference call</t>
  </si>
  <si>
    <t>11:00 - 12:00;
14:05 - 15:10</t>
  </si>
  <si>
    <t>documentation</t>
  </si>
  <si>
    <t>14:05 -16:05;
16:30 - 17:00</t>
  </si>
  <si>
    <t>10:20 - 12:20; 
15:30 - 16:20</t>
  </si>
  <si>
    <t>documentation, teaching material</t>
  </si>
  <si>
    <t>10:30 - 11:00;
17:15 - 18:15</t>
  </si>
  <si>
    <t>20:30 - 22:30</t>
  </si>
  <si>
    <t>Planning of delivering content (conference call)</t>
  </si>
  <si>
    <t>14:15 - 15:01;
16:15 - 17:15;
17:38 - 18:35</t>
  </si>
  <si>
    <t>16:00 - 18:00;
19:30 - 20:15</t>
  </si>
  <si>
    <t>18:42 - 20:44</t>
  </si>
  <si>
    <t>11:45 - 12:30;
14:06 - 15:06;
15:26 - 16:55;
18:03 - 19:10</t>
  </si>
  <si>
    <t>08:00 - 10:00</t>
  </si>
  <si>
    <t>09:22 - 12:25</t>
  </si>
  <si>
    <t>11:00 - 12:30</t>
  </si>
  <si>
    <t>09:55 - 11:42;
13:42 - 16:00;
16:15 - 18:15;
18:35 - 19:20</t>
  </si>
  <si>
    <t>documentation, teaching material, citation / references</t>
  </si>
  <si>
    <t>11:15 - 12:15</t>
  </si>
  <si>
    <t>leraning goals, teaching material</t>
  </si>
  <si>
    <t>13:30 - 16:45</t>
  </si>
  <si>
    <t>08:40 - 11:45</t>
  </si>
  <si>
    <t>teaching material, conference call</t>
  </si>
  <si>
    <t>11:10 - 11:57;
14:00 - 15:00;
15:50 - 16:05</t>
  </si>
  <si>
    <t>teaching material</t>
  </si>
  <si>
    <t>11:00 - 12:30;
14:00 - 16:05</t>
  </si>
  <si>
    <t>Power point theory</t>
  </si>
  <si>
    <t>10:05 - 12:20;
15:05 -18:05;
19:25 - 21:25</t>
  </si>
  <si>
    <t>Power point theory, Power point Practice</t>
  </si>
  <si>
    <t>08:45 - 10:30;
10:45 - 12:15;
15:00 - 17:00;
19:00 - 20:00</t>
  </si>
  <si>
    <t>Presentations</t>
  </si>
  <si>
    <t>15:30 - 17:08; 19:10 - 20:25</t>
  </si>
  <si>
    <t>01.07</t>
  </si>
  <si>
    <t>11:26 - 12:26;
15:00 - 19:00</t>
  </si>
  <si>
    <t>02.07</t>
  </si>
  <si>
    <t>09:10 - 12:10;
14:40 - 16:55</t>
  </si>
  <si>
    <t>Conference call, teaching material</t>
  </si>
  <si>
    <t>03.07</t>
  </si>
  <si>
    <t>08:59 - 10:15;
13:10 - 13:55;
17:40 - 18:43;
19:28 -20:21</t>
  </si>
  <si>
    <t>04.07</t>
  </si>
  <si>
    <t>08:57 - 12:00;
14:00 - 18:45</t>
  </si>
  <si>
    <t>05.07</t>
  </si>
  <si>
    <t>10:00 - 10:45;
12:57 -16:00;
16:25 - 17:50;
18:50 - 20:56</t>
  </si>
  <si>
    <t>06.07</t>
  </si>
  <si>
    <t>10:45 - 12:02;
14:08 - 18:15;
20:00 - 23:35</t>
  </si>
  <si>
    <t>Final Presentation</t>
  </si>
  <si>
    <t>07.07</t>
  </si>
  <si>
    <t>11:00 - 12:25;
13:00 - 13:57;
15:20 - 22:03</t>
  </si>
  <si>
    <t>Teaching Material, presentation</t>
  </si>
  <si>
    <t>08.07</t>
  </si>
  <si>
    <t>11:15 - 11:55;
14:00 - 18:45;
19:20 - 22:28</t>
  </si>
  <si>
    <t>09.07</t>
  </si>
  <si>
    <t>08:00 - 12:00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</si>
</sst>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2"/>
      <color theme="1"/>
      <name val="Symbol"/>
      <family val="1"/>
      <charset val="2"/>
    </font>
    <font>
      <u/>
      <sz val="11"/>
      <color theme="10"/>
      <name val="Calibri"/>
      <family val="2"/>
      <scheme val="minor"/>
    </font>
    <font>
      <b/>
      <sz val="12"/>
      <color theme="1"/>
      <name val="Calibri"/>
      <family val="2"/>
      <scheme val="minor"/>
    </font>
    <font>
      <sz val="12"/>
      <color theme="1"/>
      <name val="Dubai Light"/>
      <family val="2"/>
    </font>
    <font>
      <sz val="12"/>
      <color rgb="FF2F5496"/>
      <name val="Dubai Light"/>
      <family val="2"/>
    </font>
    <font>
      <sz val="12"/>
      <color theme="1"/>
      <name val="Calibri"/>
      <family val="2"/>
      <scheme val="minor"/>
    </font>
    <font>
      <sz val="11"/>
      <color theme="1"/>
      <name val="Dubai Light"/>
      <family val="2"/>
    </font>
    <font>
      <sz val="11"/>
      <color rgb="FF2F5496"/>
      <name val="Dubai Light"/>
      <family val="2"/>
    </font>
    <font>
      <sz val="11"/>
      <color theme="4"/>
      <name val="Dubai Light"/>
      <family val="2"/>
    </font>
    <font>
      <b/>
      <sz val="12"/>
      <color rgb="FF000000"/>
      <name val="Calibri"/>
      <family val="2"/>
      <scheme val="minor"/>
    </font>
    <font>
      <sz val="12"/>
      <color rgb="FF000000"/>
      <name val="Calibri"/>
      <family val="2"/>
      <scheme val="minor"/>
    </font>
    <font>
      <sz val="12"/>
      <color rgb="FF000000"/>
      <name val="Dubai Light"/>
      <family val="2"/>
    </font>
    <font>
      <sz val="11"/>
      <color rgb="FF000000"/>
      <name val="Dubai Light"/>
      <family val="2"/>
    </font>
    <font>
      <sz val="11"/>
      <color rgb="FF4472C4"/>
      <name val="Dubai Light"/>
      <family val="2"/>
    </font>
    <font>
      <b/>
      <sz val="12"/>
      <color rgb="FFFFFFFF"/>
      <name val="Calibri"/>
      <family val="2"/>
      <scheme val="minor"/>
    </font>
    <font>
      <sz val="11"/>
      <color theme="1"/>
      <name val="Symbol"/>
      <family val="1"/>
      <charset val="2"/>
    </font>
    <font>
      <sz val="8"/>
      <name val="Calibri"/>
      <family val="2"/>
      <scheme val="minor"/>
    </font>
    <font>
      <sz val="11"/>
      <color theme="8" tint="-0.249977111117893"/>
      <name val="Calibri"/>
      <family val="2"/>
      <scheme val="minor"/>
    </font>
    <font>
      <sz val="11"/>
      <color rgb="FF2F75B5"/>
      <name val="Calibri"/>
      <family val="2"/>
      <scheme val="minor"/>
    </font>
    <font>
      <sz val="11"/>
      <name val="Calibri"/>
      <family val="2"/>
      <scheme val="minor"/>
    </font>
    <font>
      <sz val="11"/>
      <color rgb="FF000000"/>
      <name val="Calibri Light"/>
      <family val="2"/>
      <scheme val="major"/>
    </font>
    <font>
      <b/>
      <sz val="11"/>
      <color rgb="FF000000"/>
      <name val="Calibri Light"/>
      <family val="2"/>
      <scheme val="major"/>
    </font>
    <font>
      <b/>
      <sz val="11"/>
      <color theme="5" tint="-0.249977111117893"/>
      <name val="Calibri"/>
      <family val="2"/>
      <scheme val="minor"/>
    </font>
  </fonts>
  <fills count="22">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rgb="FFC6E0B4"/>
        <bgColor rgb="FF000000"/>
      </patternFill>
    </fill>
    <fill>
      <patternFill patternType="solid">
        <fgColor theme="8" tint="0.59999389629810485"/>
        <bgColor indexed="64"/>
      </patternFill>
    </fill>
    <fill>
      <patternFill patternType="solid">
        <fgColor rgb="FFFFFF00"/>
        <bgColor indexed="64"/>
      </patternFill>
    </fill>
    <fill>
      <patternFill patternType="solid">
        <fgColor rgb="FFF2F2F2"/>
        <bgColor indexed="64"/>
      </patternFill>
    </fill>
    <fill>
      <patternFill patternType="solid">
        <fgColor rgb="FF5B9BD5"/>
        <bgColor indexed="64"/>
      </patternFill>
    </fill>
    <fill>
      <patternFill patternType="solid">
        <fgColor rgb="FFDEEAF6"/>
        <bgColor indexed="64"/>
      </patternFill>
    </fill>
    <fill>
      <patternFill patternType="solid">
        <fgColor rgb="FFB394FF"/>
        <bgColor indexed="64"/>
      </patternFill>
    </fill>
    <fill>
      <patternFill patternType="solid">
        <fgColor rgb="FFCDB8FF"/>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4"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style="medium">
        <color rgb="FF9CC2E5"/>
      </right>
      <top/>
      <bottom style="medium">
        <color rgb="FF9CC2E5"/>
      </bottom>
      <diagonal/>
    </border>
    <border>
      <left/>
      <right style="medium">
        <color rgb="FF9CC2E5"/>
      </right>
      <top/>
      <bottom style="medium">
        <color rgb="FF9CC2E5"/>
      </bottom>
      <diagonal/>
    </border>
    <border>
      <left style="medium">
        <color rgb="FF9CC2E5"/>
      </left>
      <right style="medium">
        <color rgb="FF9CC2E5"/>
      </right>
      <top/>
      <bottom/>
      <diagonal/>
    </border>
    <border>
      <left/>
      <right style="medium">
        <color rgb="FF9CC2E5"/>
      </right>
      <top/>
      <bottom/>
      <diagonal/>
    </border>
    <border>
      <left style="medium">
        <color rgb="FF9CC2E5"/>
      </left>
      <right style="medium">
        <color rgb="FF9CC2E5"/>
      </right>
      <top style="medium">
        <color rgb="FF9CC2E5"/>
      </top>
      <bottom/>
      <diagonal/>
    </border>
    <border>
      <left style="medium">
        <color rgb="FF9CC2E5"/>
      </left>
      <right style="medium">
        <color rgb="FF9CC2E5"/>
      </right>
      <top style="medium">
        <color rgb="FF5B9BD5"/>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style="medium">
        <color rgb="FFFFFFFF"/>
      </bottom>
      <diagonal/>
    </border>
    <border>
      <left style="medium">
        <color rgb="FF9CC2E5"/>
      </left>
      <right style="medium">
        <color rgb="FF9CC2E5"/>
      </right>
      <top style="medium">
        <color theme="0"/>
      </top>
      <bottom style="medium">
        <color rgb="FF9CC2E5"/>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s>
  <cellStyleXfs count="2">
    <xf numFmtId="0" fontId="0" fillId="0" borderId="0"/>
    <xf numFmtId="0" fontId="5" fillId="0" borderId="0" applyNumberFormat="0" applyFill="0" applyBorder="0" applyAlignment="0" applyProtection="0"/>
  </cellStyleXfs>
  <cellXfs count="155">
    <xf numFmtId="0" fontId="0" fillId="0" borderId="0" xfId="0"/>
    <xf numFmtId="0" fontId="3" fillId="0" borderId="0" xfId="0" applyFont="1" applyAlignment="1">
      <alignment horizontal="left" vertical="center"/>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1" xfId="0" applyFont="1" applyFill="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0" xfId="0" applyFont="1" applyAlignment="1">
      <alignment horizontal="left" vertical="center" wrapText="1"/>
    </xf>
    <xf numFmtId="0" fontId="3" fillId="3" borderId="1" xfId="0" applyFont="1" applyFill="1" applyBorder="1" applyAlignment="1">
      <alignment horizontal="left" vertical="center" wrapText="1"/>
    </xf>
    <xf numFmtId="0" fontId="0" fillId="0" borderId="0" xfId="0" applyAlignment="1">
      <alignment wrapText="1"/>
    </xf>
    <xf numFmtId="0" fontId="3" fillId="2" borderId="1" xfId="0" applyFont="1" applyFill="1" applyBorder="1" applyAlignment="1">
      <alignment horizontal="left" vertical="center"/>
    </xf>
    <xf numFmtId="0" fontId="2" fillId="5" borderId="1" xfId="0" applyFont="1" applyFill="1" applyBorder="1" applyAlignment="1">
      <alignment horizontal="left" vertical="center"/>
    </xf>
    <xf numFmtId="0" fontId="3" fillId="0" borderId="1" xfId="0" quotePrefix="1" applyFont="1" applyBorder="1" applyAlignment="1">
      <alignment horizontal="left" vertical="center"/>
    </xf>
    <xf numFmtId="0" fontId="0" fillId="0" borderId="1" xfId="0" applyBorder="1"/>
    <xf numFmtId="0" fontId="3" fillId="0" borderId="0" xfId="0" applyFont="1" applyFill="1" applyBorder="1" applyAlignment="1">
      <alignment horizontal="left" vertical="center" wrapText="1"/>
    </xf>
    <xf numFmtId="0" fontId="0" fillId="0" borderId="0" xfId="0" applyAlignment="1">
      <alignment vertical="center"/>
    </xf>
    <xf numFmtId="0" fontId="0" fillId="0" borderId="1" xfId="0" applyBorder="1" applyAlignment="1">
      <alignment vertical="center"/>
    </xf>
    <xf numFmtId="0" fontId="4" fillId="0" borderId="0" xfId="0" applyFont="1" applyAlignment="1">
      <alignment horizontal="left" vertical="center"/>
    </xf>
    <xf numFmtId="0" fontId="0" fillId="0" borderId="0" xfId="0" applyAlignment="1">
      <alignment vertical="center" wrapText="1"/>
    </xf>
    <xf numFmtId="0" fontId="0" fillId="0" borderId="0" xfId="0" quotePrefix="1" applyAlignment="1">
      <alignment vertical="center"/>
    </xf>
    <xf numFmtId="0" fontId="2" fillId="7" borderId="3" xfId="0" applyFont="1" applyFill="1" applyBorder="1" applyAlignment="1">
      <alignment vertical="center" wrapText="1"/>
    </xf>
    <xf numFmtId="0" fontId="2" fillId="7" borderId="4" xfId="0" applyFont="1" applyFill="1" applyBorder="1" applyAlignment="1">
      <alignment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horizontal="right" vertical="center"/>
    </xf>
    <xf numFmtId="0" fontId="5" fillId="0" borderId="1" xfId="1" applyBorder="1"/>
    <xf numFmtId="0" fontId="1" fillId="0" borderId="1" xfId="0" applyFont="1" applyBorder="1"/>
    <xf numFmtId="0" fontId="0" fillId="0" borderId="1" xfId="0" applyFill="1" applyBorder="1"/>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9" fillId="0" borderId="0" xfId="0" applyFont="1" applyAlignment="1">
      <alignment vertical="center"/>
    </xf>
    <xf numFmtId="0" fontId="9" fillId="0" borderId="0" xfId="0" applyFont="1" applyAlignment="1">
      <alignment vertical="center" wrapText="1"/>
    </xf>
    <xf numFmtId="0" fontId="9" fillId="0" borderId="1" xfId="0" applyFont="1" applyBorder="1" applyAlignment="1">
      <alignment vertical="center"/>
    </xf>
    <xf numFmtId="0" fontId="9" fillId="0" borderId="1" xfId="0" applyFont="1" applyBorder="1" applyAlignment="1">
      <alignment vertical="center" wrapText="1"/>
    </xf>
    <xf numFmtId="0" fontId="7" fillId="0" borderId="1" xfId="0" applyFont="1" applyBorder="1" applyAlignment="1">
      <alignment horizontal="justify" vertical="center"/>
    </xf>
    <xf numFmtId="0" fontId="10" fillId="0" borderId="1" xfId="0" applyFont="1" applyBorder="1" applyAlignment="1">
      <alignment horizontal="justify" vertical="center" wrapText="1"/>
    </xf>
    <xf numFmtId="0" fontId="7" fillId="0" borderId="1" xfId="0" applyFont="1" applyBorder="1" applyAlignment="1">
      <alignment vertical="center"/>
    </xf>
    <xf numFmtId="0" fontId="7" fillId="0" borderId="1" xfId="0" applyFont="1" applyBorder="1" applyAlignment="1">
      <alignment horizontal="justify" vertical="center" wrapText="1"/>
    </xf>
    <xf numFmtId="0" fontId="13" fillId="8" borderId="7" xfId="0" applyFont="1" applyFill="1" applyBorder="1" applyAlignment="1">
      <alignment vertical="center"/>
    </xf>
    <xf numFmtId="0" fontId="13" fillId="8" borderId="8" xfId="0" applyFont="1" applyFill="1" applyBorder="1" applyAlignment="1">
      <alignment vertical="center" wrapText="1"/>
    </xf>
    <xf numFmtId="0" fontId="13" fillId="8" borderId="9" xfId="0" applyFont="1" applyFill="1" applyBorder="1" applyAlignment="1">
      <alignment vertical="center"/>
    </xf>
    <xf numFmtId="0" fontId="14" fillId="9" borderId="11" xfId="0" applyFont="1" applyFill="1" applyBorder="1" applyAlignment="1">
      <alignment vertical="center" wrapText="1"/>
    </xf>
    <xf numFmtId="0" fontId="15" fillId="9" borderId="11" xfId="0" applyFont="1" applyFill="1" applyBorder="1" applyAlignment="1">
      <alignment horizontal="justify" vertical="center"/>
    </xf>
    <xf numFmtId="0" fontId="16" fillId="0" borderId="13" xfId="0" applyFont="1" applyBorder="1" applyAlignment="1">
      <alignment horizontal="justify" vertical="center" wrapText="1"/>
    </xf>
    <xf numFmtId="0" fontId="15" fillId="9" borderId="11" xfId="0" applyFont="1" applyFill="1" applyBorder="1" applyAlignment="1">
      <alignment vertical="center"/>
    </xf>
    <xf numFmtId="0" fontId="14" fillId="0" borderId="11" xfId="0" applyFont="1" applyBorder="1" applyAlignment="1">
      <alignment vertical="center" wrapText="1"/>
    </xf>
    <xf numFmtId="0" fontId="15" fillId="0" borderId="11" xfId="0" applyFont="1" applyBorder="1" applyAlignment="1">
      <alignment vertical="center"/>
    </xf>
    <xf numFmtId="0" fontId="14" fillId="9" borderId="13" xfId="0" applyFont="1" applyFill="1" applyBorder="1" applyAlignment="1">
      <alignment vertical="center" wrapText="1"/>
    </xf>
    <xf numFmtId="0" fontId="15" fillId="9" borderId="13" xfId="0" applyFont="1" applyFill="1" applyBorder="1" applyAlignment="1">
      <alignment horizontal="justify" vertical="center" wrapText="1"/>
    </xf>
    <xf numFmtId="0" fontId="0" fillId="9" borderId="11" xfId="0" applyFill="1" applyBorder="1" applyAlignment="1">
      <alignment vertical="top" wrapText="1"/>
    </xf>
    <xf numFmtId="0" fontId="15" fillId="0" borderId="11" xfId="0" applyFont="1" applyBorder="1" applyAlignment="1">
      <alignment horizontal="justify" vertical="center"/>
    </xf>
    <xf numFmtId="0" fontId="13" fillId="8" borderId="7" xfId="0" applyFont="1" applyFill="1" applyBorder="1" applyAlignment="1">
      <alignment vertical="center" wrapText="1"/>
    </xf>
    <xf numFmtId="0" fontId="13" fillId="8" borderId="9" xfId="0" applyFont="1" applyFill="1" applyBorder="1" applyAlignment="1">
      <alignment vertical="center" wrapText="1"/>
    </xf>
    <xf numFmtId="0" fontId="13" fillId="9" borderId="10" xfId="0" applyFont="1" applyFill="1" applyBorder="1" applyAlignment="1">
      <alignment vertical="center" wrapText="1"/>
    </xf>
    <xf numFmtId="0" fontId="13" fillId="0" borderId="10" xfId="0" applyFont="1" applyBorder="1" applyAlignment="1">
      <alignment vertical="center" wrapText="1"/>
    </xf>
    <xf numFmtId="0" fontId="18" fillId="8" borderId="7" xfId="0" applyFont="1" applyFill="1" applyBorder="1" applyAlignment="1">
      <alignment vertical="center"/>
    </xf>
    <xf numFmtId="0" fontId="18" fillId="8" borderId="8" xfId="0" applyFont="1" applyFill="1" applyBorder="1" applyAlignment="1">
      <alignment vertical="center"/>
    </xf>
    <xf numFmtId="0" fontId="18" fillId="8" borderId="9" xfId="0" applyFont="1" applyFill="1" applyBorder="1" applyAlignment="1">
      <alignment vertical="center"/>
    </xf>
    <xf numFmtId="0" fontId="14" fillId="9" borderId="11" xfId="0" applyFont="1" applyFill="1" applyBorder="1" applyAlignment="1">
      <alignment vertical="center"/>
    </xf>
    <xf numFmtId="0" fontId="5" fillId="9" borderId="11" xfId="1" applyFill="1" applyBorder="1" applyAlignment="1">
      <alignment vertical="center"/>
    </xf>
    <xf numFmtId="0" fontId="6" fillId="0" borderId="10" xfId="0" applyFont="1" applyBorder="1" applyAlignment="1">
      <alignment vertical="center"/>
    </xf>
    <xf numFmtId="0" fontId="9" fillId="0" borderId="11" xfId="0" applyFont="1" applyBorder="1" applyAlignment="1">
      <alignment vertical="center"/>
    </xf>
    <xf numFmtId="0" fontId="5" fillId="0" borderId="11" xfId="1" applyBorder="1" applyAlignment="1">
      <alignment vertical="center"/>
    </xf>
    <xf numFmtId="0" fontId="9" fillId="0" borderId="0" xfId="0" applyFont="1" applyAlignment="1">
      <alignment horizontal="left" vertical="center" indent="5"/>
    </xf>
    <xf numFmtId="0" fontId="5" fillId="0" borderId="0" xfId="1" applyAlignment="1">
      <alignment horizontal="left" vertical="center" indent="5"/>
    </xf>
    <xf numFmtId="0" fontId="0" fillId="0" borderId="0" xfId="0" applyAlignment="1">
      <alignment horizontal="left" vertical="center" indent="5"/>
    </xf>
    <xf numFmtId="0" fontId="4" fillId="0" borderId="0" xfId="0" applyFont="1" applyAlignment="1">
      <alignment horizontal="left" vertical="center" indent="7"/>
    </xf>
    <xf numFmtId="0" fontId="19" fillId="0" borderId="0" xfId="0" applyFont="1" applyAlignment="1">
      <alignment horizontal="left" vertical="center" indent="7"/>
    </xf>
    <xf numFmtId="0" fontId="0" fillId="0" borderId="1" xfId="0" applyBorder="1" applyAlignment="1">
      <alignment wrapText="1"/>
    </xf>
    <xf numFmtId="16" fontId="0" fillId="0" borderId="1" xfId="0" quotePrefix="1" applyNumberFormat="1" applyBorder="1" applyAlignment="1">
      <alignment horizontal="right" vertical="center"/>
    </xf>
    <xf numFmtId="0" fontId="2" fillId="8" borderId="7" xfId="0" applyFont="1" applyFill="1" applyBorder="1" applyAlignment="1">
      <alignment vertical="center"/>
    </xf>
    <xf numFmtId="0" fontId="2" fillId="8" borderId="9" xfId="0" applyFont="1" applyFill="1" applyBorder="1" applyAlignment="1">
      <alignment vertical="center" wrapText="1"/>
    </xf>
    <xf numFmtId="0" fontId="3" fillId="9" borderId="13" xfId="0" applyFont="1" applyFill="1" applyBorder="1" applyAlignment="1">
      <alignment vertical="center" wrapText="1"/>
    </xf>
    <xf numFmtId="0" fontId="3" fillId="9" borderId="11" xfId="0" applyFont="1" applyFill="1" applyBorder="1" applyAlignment="1">
      <alignment vertical="center" wrapText="1"/>
    </xf>
    <xf numFmtId="0" fontId="2" fillId="0" borderId="10" xfId="0" applyFont="1" applyBorder="1" applyAlignment="1">
      <alignment horizontal="right" vertical="center"/>
    </xf>
    <xf numFmtId="0" fontId="3" fillId="0" borderId="11" xfId="0" applyFont="1" applyBorder="1" applyAlignment="1">
      <alignment vertical="center" wrapText="1"/>
    </xf>
    <xf numFmtId="16" fontId="2" fillId="9" borderId="10" xfId="0" quotePrefix="1" applyNumberFormat="1" applyFont="1" applyFill="1" applyBorder="1" applyAlignment="1">
      <alignment horizontal="right" vertical="center"/>
    </xf>
    <xf numFmtId="16" fontId="2" fillId="0" borderId="10" xfId="0" quotePrefix="1" applyNumberFormat="1" applyFont="1" applyBorder="1" applyAlignment="1">
      <alignment horizontal="right" vertical="center"/>
    </xf>
    <xf numFmtId="17" fontId="3" fillId="0" borderId="6" xfId="0" quotePrefix="1" applyNumberFormat="1" applyFont="1" applyBorder="1" applyAlignment="1">
      <alignment horizontal="right" vertical="center"/>
    </xf>
    <xf numFmtId="0" fontId="24" fillId="11" borderId="16" xfId="0" applyFont="1" applyFill="1" applyBorder="1" applyAlignment="1">
      <alignment horizontal="left" vertical="center" wrapText="1" readingOrder="1"/>
    </xf>
    <xf numFmtId="0" fontId="24" fillId="11" borderId="16" xfId="0" applyFont="1" applyFill="1" applyBorder="1" applyAlignment="1">
      <alignment horizontal="left" wrapText="1" readingOrder="1"/>
    </xf>
    <xf numFmtId="17" fontId="24" fillId="11" borderId="16" xfId="0" quotePrefix="1" applyNumberFormat="1" applyFont="1" applyFill="1" applyBorder="1" applyAlignment="1">
      <alignment horizontal="left" vertical="center" wrapText="1" readingOrder="1"/>
    </xf>
    <xf numFmtId="0" fontId="16" fillId="0" borderId="19" xfId="0" applyFont="1" applyBorder="1" applyAlignment="1">
      <alignment horizontal="justify" vertical="center" wrapText="1"/>
    </xf>
    <xf numFmtId="0" fontId="1" fillId="12" borderId="1" xfId="0" applyFont="1" applyFill="1" applyBorder="1" applyAlignment="1">
      <alignment vertical="center" wrapText="1"/>
    </xf>
    <xf numFmtId="0" fontId="1" fillId="14" borderId="1" xfId="0" applyFont="1" applyFill="1" applyBorder="1" applyAlignment="1">
      <alignment vertical="center" wrapText="1"/>
    </xf>
    <xf numFmtId="0" fontId="1" fillId="18" borderId="1" xfId="0" applyFont="1" applyFill="1" applyBorder="1" applyAlignment="1">
      <alignment vertical="center"/>
    </xf>
    <xf numFmtId="0" fontId="1" fillId="17" borderId="1" xfId="0" applyFont="1" applyFill="1" applyBorder="1" applyAlignment="1">
      <alignment vertical="center"/>
    </xf>
    <xf numFmtId="0" fontId="1" fillId="19" borderId="1" xfId="0" applyFont="1" applyFill="1" applyBorder="1" applyAlignment="1">
      <alignment vertical="center"/>
    </xf>
    <xf numFmtId="0" fontId="1" fillId="0" borderId="1" xfId="0" applyFont="1" applyBorder="1" applyAlignment="1">
      <alignment vertical="center" wrapText="1"/>
    </xf>
    <xf numFmtId="0" fontId="1" fillId="0" borderId="1" xfId="0" applyFont="1" applyBorder="1" applyAlignment="1">
      <alignment vertical="center"/>
    </xf>
    <xf numFmtId="0" fontId="0" fillId="2" borderId="1" xfId="0" applyFill="1" applyBorder="1" applyAlignment="1">
      <alignment wrapText="1"/>
    </xf>
    <xf numFmtId="0" fontId="0" fillId="2" borderId="1" xfId="0" applyFill="1" applyBorder="1"/>
    <xf numFmtId="16" fontId="0" fillId="13" borderId="1" xfId="0" applyNumberFormat="1" applyFill="1" applyBorder="1"/>
    <xf numFmtId="20" fontId="0" fillId="2" borderId="1" xfId="0" applyNumberFormat="1" applyFill="1" applyBorder="1"/>
    <xf numFmtId="0" fontId="0" fillId="2" borderId="1" xfId="0" applyFill="1" applyBorder="1" applyAlignment="1">
      <alignment vertical="center"/>
    </xf>
    <xf numFmtId="16" fontId="0" fillId="13" borderId="1" xfId="0" applyNumberFormat="1" applyFill="1" applyBorder="1" applyAlignment="1">
      <alignment vertical="center"/>
    </xf>
    <xf numFmtId="0" fontId="0" fillId="2" borderId="1" xfId="0" applyFill="1" applyBorder="1" applyAlignment="1">
      <alignment vertical="center" wrapText="1"/>
    </xf>
    <xf numFmtId="20" fontId="0" fillId="2" borderId="1" xfId="0" applyNumberFormat="1" applyFill="1" applyBorder="1" applyAlignment="1">
      <alignment vertical="center" wrapText="1"/>
    </xf>
    <xf numFmtId="20" fontId="0" fillId="2" borderId="1" xfId="0" applyNumberFormat="1" applyFill="1" applyBorder="1" applyAlignment="1">
      <alignment vertical="center"/>
    </xf>
    <xf numFmtId="0" fontId="1" fillId="13" borderId="1" xfId="0" applyFont="1" applyFill="1" applyBorder="1"/>
    <xf numFmtId="0" fontId="1" fillId="13" borderId="1" xfId="0" applyFont="1" applyFill="1" applyBorder="1" applyAlignment="1">
      <alignment wrapText="1"/>
    </xf>
    <xf numFmtId="0" fontId="0" fillId="14" borderId="1" xfId="0" applyFill="1" applyBorder="1" applyAlignment="1">
      <alignment vertical="center"/>
    </xf>
    <xf numFmtId="0" fontId="0" fillId="14" borderId="1" xfId="0" applyFill="1" applyBorder="1"/>
    <xf numFmtId="3" fontId="0" fillId="13" borderId="1" xfId="0" quotePrefix="1" applyNumberFormat="1" applyFill="1" applyBorder="1" applyAlignment="1">
      <alignment horizontal="right" vertical="center"/>
    </xf>
    <xf numFmtId="0" fontId="0" fillId="14" borderId="1" xfId="0" applyFill="1" applyBorder="1" applyAlignment="1">
      <alignment wrapText="1"/>
    </xf>
    <xf numFmtId="0" fontId="0" fillId="14" borderId="1" xfId="0" applyFill="1" applyBorder="1" applyAlignment="1">
      <alignment vertical="center" wrapText="1"/>
    </xf>
    <xf numFmtId="20" fontId="0" fillId="14" borderId="1" xfId="0" applyNumberFormat="1" applyFill="1" applyBorder="1"/>
    <xf numFmtId="20" fontId="0" fillId="14" borderId="1" xfId="0" applyNumberFormat="1" applyFill="1" applyBorder="1" applyAlignment="1">
      <alignment vertical="center" wrapText="1"/>
    </xf>
    <xf numFmtId="0" fontId="0" fillId="0" borderId="0" xfId="0" applyAlignment="1">
      <alignment vertical="top"/>
    </xf>
    <xf numFmtId="0" fontId="0" fillId="14" borderId="1" xfId="0" applyFill="1" applyBorder="1" applyAlignment="1">
      <alignment vertical="top"/>
    </xf>
    <xf numFmtId="0" fontId="1" fillId="21" borderId="1" xfId="0" applyFont="1" applyFill="1" applyBorder="1"/>
    <xf numFmtId="0" fontId="1" fillId="21" borderId="1" xfId="0" applyFont="1" applyFill="1" applyBorder="1" applyAlignment="1">
      <alignment vertical="center"/>
    </xf>
    <xf numFmtId="0" fontId="1" fillId="13" borderId="1" xfId="0" applyFont="1" applyFill="1" applyBorder="1" applyAlignment="1">
      <alignment vertical="center"/>
    </xf>
    <xf numFmtId="0" fontId="0" fillId="0" borderId="0" xfId="0" applyBorder="1"/>
    <xf numFmtId="0" fontId="0" fillId="0" borderId="0" xfId="0" applyBorder="1" applyAlignment="1">
      <alignment vertical="center"/>
    </xf>
    <xf numFmtId="0" fontId="0" fillId="14" borderId="24" xfId="0" applyFill="1" applyBorder="1" applyAlignment="1">
      <alignment vertical="center"/>
    </xf>
    <xf numFmtId="0" fontId="0" fillId="14" borderId="24" xfId="0" applyFill="1" applyBorder="1" applyAlignment="1">
      <alignment vertical="center" wrapText="1"/>
    </xf>
    <xf numFmtId="0" fontId="0" fillId="14" borderId="23" xfId="0" applyFill="1" applyBorder="1" applyAlignment="1">
      <alignment vertical="center"/>
    </xf>
    <xf numFmtId="0" fontId="0" fillId="14" borderId="21" xfId="0" applyFill="1" applyBorder="1" applyAlignment="1">
      <alignment vertical="center"/>
    </xf>
    <xf numFmtId="0" fontId="25" fillId="10" borderId="17" xfId="0" applyFont="1" applyFill="1" applyBorder="1" applyAlignment="1">
      <alignment horizontal="left" vertical="center" wrapText="1" readingOrder="1"/>
    </xf>
    <xf numFmtId="0" fontId="25" fillId="10" borderId="18" xfId="0" applyFont="1" applyFill="1" applyBorder="1" applyAlignment="1">
      <alignment horizontal="left" vertical="center" wrapText="1" readingOrder="1"/>
    </xf>
    <xf numFmtId="0" fontId="13" fillId="0" borderId="10" xfId="0" applyFont="1" applyBorder="1" applyAlignment="1">
      <alignment vertical="center"/>
    </xf>
    <xf numFmtId="0" fontId="13" fillId="9" borderId="10" xfId="0" applyFont="1" applyFill="1" applyBorder="1" applyAlignment="1">
      <alignment vertical="center"/>
    </xf>
    <xf numFmtId="0" fontId="2" fillId="9" borderId="10" xfId="0" applyFont="1" applyFill="1" applyBorder="1" applyAlignment="1">
      <alignment horizontal="right" vertical="center"/>
    </xf>
    <xf numFmtId="0" fontId="26" fillId="17" borderId="25" xfId="0" applyFont="1" applyFill="1" applyBorder="1" applyAlignment="1">
      <alignment vertical="center"/>
    </xf>
    <xf numFmtId="0" fontId="0" fillId="0" borderId="20" xfId="0" applyBorder="1" applyAlignment="1">
      <alignment vertical="center"/>
    </xf>
    <xf numFmtId="0" fontId="0" fillId="0" borderId="23" xfId="0" applyBorder="1" applyAlignment="1">
      <alignment horizontal="center" vertical="center"/>
    </xf>
    <xf numFmtId="0" fontId="0" fillId="0" borderId="22" xfId="0" applyBorder="1" applyAlignment="1">
      <alignment horizontal="center" vertical="center"/>
    </xf>
    <xf numFmtId="0" fontId="1" fillId="20" borderId="1" xfId="0" applyFont="1" applyFill="1" applyBorder="1" applyAlignment="1">
      <alignment horizontal="left" vertical="center" wrapText="1"/>
    </xf>
    <xf numFmtId="0" fontId="1" fillId="16" borderId="21" xfId="0" applyFont="1" applyFill="1" applyBorder="1" applyAlignment="1">
      <alignment horizontal="center" vertical="center"/>
    </xf>
    <xf numFmtId="0" fontId="1" fillId="16" borderId="20" xfId="0" applyFont="1" applyFill="1" applyBorder="1" applyAlignment="1">
      <alignment horizontal="center" vertical="center"/>
    </xf>
    <xf numFmtId="0" fontId="1" fillId="15" borderId="21" xfId="0" applyFont="1" applyFill="1" applyBorder="1" applyAlignment="1">
      <alignment horizontal="center" vertical="center"/>
    </xf>
    <xf numFmtId="0" fontId="1" fillId="15" borderId="20" xfId="0" applyFont="1" applyFill="1" applyBorder="1" applyAlignment="1">
      <alignment horizontal="center" vertical="center"/>
    </xf>
    <xf numFmtId="0" fontId="1" fillId="13" borderId="21" xfId="0" applyFont="1" applyFill="1" applyBorder="1" applyAlignment="1">
      <alignment horizontal="center" vertical="center"/>
    </xf>
    <xf numFmtId="0" fontId="1" fillId="13" borderId="20" xfId="0" applyFont="1" applyFill="1" applyBorder="1" applyAlignment="1">
      <alignment horizontal="center" vertical="center"/>
    </xf>
    <xf numFmtId="0" fontId="2" fillId="6" borderId="2" xfId="0" applyFont="1" applyFill="1" applyBorder="1" applyAlignment="1">
      <alignment horizontal="left" vertical="center"/>
    </xf>
    <xf numFmtId="0" fontId="25" fillId="10" borderId="17" xfId="0" applyFont="1" applyFill="1" applyBorder="1" applyAlignment="1">
      <alignment horizontal="left" vertical="center" wrapText="1" readingOrder="1"/>
    </xf>
    <xf numFmtId="0" fontId="25" fillId="10" borderId="18" xfId="0" applyFont="1" applyFill="1" applyBorder="1" applyAlignment="1">
      <alignment horizontal="left" vertical="center" wrapText="1" readingOrder="1"/>
    </xf>
    <xf numFmtId="0" fontId="13" fillId="0" borderId="14" xfId="0" applyFont="1" applyBorder="1" applyAlignment="1">
      <alignment vertical="center"/>
    </xf>
    <xf numFmtId="0" fontId="13" fillId="0" borderId="10" xfId="0" applyFont="1" applyBorder="1" applyAlignment="1">
      <alignment vertical="center"/>
    </xf>
    <xf numFmtId="0" fontId="14" fillId="0" borderId="14" xfId="0" applyFont="1" applyBorder="1" applyAlignment="1">
      <alignment vertical="center" wrapText="1"/>
    </xf>
    <xf numFmtId="0" fontId="14" fillId="0" borderId="10" xfId="0" applyFont="1" applyBorder="1" applyAlignment="1">
      <alignment vertical="center" wrapText="1"/>
    </xf>
    <xf numFmtId="0" fontId="13" fillId="9" borderId="14" xfId="0" applyFont="1" applyFill="1" applyBorder="1" applyAlignment="1">
      <alignment vertical="center"/>
    </xf>
    <xf numFmtId="0" fontId="13" fillId="9" borderId="12" xfId="0" applyFont="1" applyFill="1" applyBorder="1" applyAlignment="1">
      <alignment vertical="center"/>
    </xf>
    <xf numFmtId="0" fontId="13" fillId="9" borderId="10" xfId="0" applyFont="1" applyFill="1" applyBorder="1" applyAlignment="1">
      <alignment vertical="center"/>
    </xf>
    <xf numFmtId="0" fontId="2" fillId="9" borderId="15" xfId="0" applyFont="1" applyFill="1" applyBorder="1" applyAlignment="1">
      <alignment horizontal="right" vertical="center"/>
    </xf>
    <xf numFmtId="0" fontId="2" fillId="9" borderId="10" xfId="0" applyFont="1" applyFill="1" applyBorder="1" applyAlignment="1">
      <alignment horizontal="right" vertical="center"/>
    </xf>
    <xf numFmtId="16" fontId="0" fillId="13" borderId="24" xfId="0" applyNumberFormat="1" applyFill="1" applyBorder="1"/>
    <xf numFmtId="0" fontId="0" fillId="2" borderId="24" xfId="0" applyFill="1" applyBorder="1"/>
    <xf numFmtId="0" fontId="0" fillId="2" borderId="24" xfId="0" applyFill="1" applyBorder="1" applyAlignment="1">
      <alignment wrapText="1"/>
    </xf>
    <xf numFmtId="16" fontId="0" fillId="13" borderId="21" xfId="0" applyNumberFormat="1" applyFill="1" applyBorder="1"/>
    <xf numFmtId="0" fontId="0" fillId="2" borderId="21" xfId="0" applyFill="1" applyBorder="1"/>
    <xf numFmtId="0" fontId="0" fillId="2" borderId="21"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oneCellAnchor>
    <xdr:from>
      <xdr:col>2</xdr:col>
      <xdr:colOff>129825</xdr:colOff>
      <xdr:row>3</xdr:row>
      <xdr:rowOff>38100</xdr:rowOff>
    </xdr:from>
    <xdr:ext cx="756000" cy="1008000"/>
    <xdr:pic>
      <xdr:nvPicPr>
        <xdr:cNvPr id="2" name="Grafik 1">
          <a:extLst>
            <a:ext uri="{FF2B5EF4-FFF2-40B4-BE49-F238E27FC236}">
              <a16:creationId xmlns:a16="http://schemas.microsoft.com/office/drawing/2014/main" id="{493F474A-400A-427D-8DA1-28BB51868F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flipV="1">
          <a:off x="1588785" y="712740"/>
          <a:ext cx="1008000" cy="756000"/>
        </a:xfrm>
        <a:prstGeom prst="rect">
          <a:avLst/>
        </a:prstGeom>
      </xdr:spPr>
    </xdr:pic>
    <xdr:clientData/>
  </xdr:oneCellAnchor>
  <xdr:oneCellAnchor>
    <xdr:from>
      <xdr:col>3</xdr:col>
      <xdr:colOff>164115</xdr:colOff>
      <xdr:row>3</xdr:row>
      <xdr:rowOff>53339</xdr:rowOff>
    </xdr:from>
    <xdr:ext cx="756000" cy="1008000"/>
    <xdr:pic>
      <xdr:nvPicPr>
        <xdr:cNvPr id="3" name="Grafik 2">
          <a:extLst>
            <a:ext uri="{FF2B5EF4-FFF2-40B4-BE49-F238E27FC236}">
              <a16:creationId xmlns:a16="http://schemas.microsoft.com/office/drawing/2014/main" id="{79856315-025A-4252-A808-30F2B3F752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5400000">
          <a:off x="2415555" y="727979"/>
          <a:ext cx="1008000" cy="756000"/>
        </a:xfrm>
        <a:prstGeom prst="rect">
          <a:avLst/>
        </a:prstGeom>
      </xdr:spPr>
    </xdr:pic>
    <xdr:clientData/>
  </xdr:oneCellAnchor>
  <xdr:oneCellAnchor>
    <xdr:from>
      <xdr:col>4</xdr:col>
      <xdr:colOff>181260</xdr:colOff>
      <xdr:row>3</xdr:row>
      <xdr:rowOff>53340</xdr:rowOff>
    </xdr:from>
    <xdr:ext cx="756000" cy="1008000"/>
    <xdr:pic>
      <xdr:nvPicPr>
        <xdr:cNvPr id="4" name="Grafik 3">
          <a:extLst>
            <a:ext uri="{FF2B5EF4-FFF2-40B4-BE49-F238E27FC236}">
              <a16:creationId xmlns:a16="http://schemas.microsoft.com/office/drawing/2014/main" id="{2E2874B2-7B6B-4117-95A3-EEE22FB1F24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3225180" y="727980"/>
          <a:ext cx="1008000" cy="756000"/>
        </a:xfrm>
        <a:prstGeom prst="rect">
          <a:avLst/>
        </a:prstGeom>
      </xdr:spPr>
    </xdr:pic>
    <xdr:clientData/>
  </xdr:oneCellAnchor>
  <xdr:oneCellAnchor>
    <xdr:from>
      <xdr:col>5</xdr:col>
      <xdr:colOff>234600</xdr:colOff>
      <xdr:row>3</xdr:row>
      <xdr:rowOff>45720</xdr:rowOff>
    </xdr:from>
    <xdr:ext cx="756000" cy="1008000"/>
    <xdr:pic>
      <xdr:nvPicPr>
        <xdr:cNvPr id="5" name="Grafik 4">
          <a:extLst>
            <a:ext uri="{FF2B5EF4-FFF2-40B4-BE49-F238E27FC236}">
              <a16:creationId xmlns:a16="http://schemas.microsoft.com/office/drawing/2014/main" id="{18563774-E022-4F99-B736-1670B9D3458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4071000" y="720360"/>
          <a:ext cx="1008000" cy="756000"/>
        </a:xfrm>
        <a:prstGeom prst="rect">
          <a:avLst/>
        </a:prstGeom>
      </xdr:spPr>
    </xdr:pic>
    <xdr:clientData/>
  </xdr:oneCellAnchor>
  <xdr:oneCellAnchor>
    <xdr:from>
      <xdr:col>2</xdr:col>
      <xdr:colOff>143160</xdr:colOff>
      <xdr:row>2</xdr:row>
      <xdr:rowOff>38100</xdr:rowOff>
    </xdr:from>
    <xdr:ext cx="756000" cy="1008000"/>
    <xdr:pic>
      <xdr:nvPicPr>
        <xdr:cNvPr id="6" name="Grafik 5">
          <a:extLst>
            <a:ext uri="{FF2B5EF4-FFF2-40B4-BE49-F238E27FC236}">
              <a16:creationId xmlns:a16="http://schemas.microsoft.com/office/drawing/2014/main" id="{2256338A-851E-42F7-B78C-17E6BA2B7CA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rot="5400000">
          <a:off x="1602120" y="529860"/>
          <a:ext cx="1008000" cy="756000"/>
        </a:xfrm>
        <a:prstGeom prst="rect">
          <a:avLst/>
        </a:prstGeom>
      </xdr:spPr>
    </xdr:pic>
    <xdr:clientData/>
  </xdr:oneCellAnchor>
  <xdr:oneCellAnchor>
    <xdr:from>
      <xdr:col>3</xdr:col>
      <xdr:colOff>150780</xdr:colOff>
      <xdr:row>2</xdr:row>
      <xdr:rowOff>53340</xdr:rowOff>
    </xdr:from>
    <xdr:ext cx="756000" cy="1008000"/>
    <xdr:pic>
      <xdr:nvPicPr>
        <xdr:cNvPr id="7" name="Grafik 6">
          <a:extLst>
            <a:ext uri="{FF2B5EF4-FFF2-40B4-BE49-F238E27FC236}">
              <a16:creationId xmlns:a16="http://schemas.microsoft.com/office/drawing/2014/main" id="{F1B49000-1D8B-4708-8F9B-E6EDBC84EC9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rot="5400000">
          <a:off x="2402220" y="545100"/>
          <a:ext cx="1008000" cy="756000"/>
        </a:xfrm>
        <a:prstGeom prst="rect">
          <a:avLst/>
        </a:prstGeom>
      </xdr:spPr>
    </xdr:pic>
    <xdr:clientData/>
  </xdr:oneCellAnchor>
  <xdr:oneCellAnchor>
    <xdr:from>
      <xdr:col>4</xdr:col>
      <xdr:colOff>173640</xdr:colOff>
      <xdr:row>2</xdr:row>
      <xdr:rowOff>38100</xdr:rowOff>
    </xdr:from>
    <xdr:ext cx="756000" cy="1008000"/>
    <xdr:pic>
      <xdr:nvPicPr>
        <xdr:cNvPr id="8" name="Grafik 7">
          <a:extLst>
            <a:ext uri="{FF2B5EF4-FFF2-40B4-BE49-F238E27FC236}">
              <a16:creationId xmlns:a16="http://schemas.microsoft.com/office/drawing/2014/main" id="{B9DB548F-4496-4E8C-9A5D-7303C6A5444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5400000">
          <a:off x="3217560" y="529860"/>
          <a:ext cx="1008000" cy="756000"/>
        </a:xfrm>
        <a:prstGeom prst="rect">
          <a:avLst/>
        </a:prstGeom>
      </xdr:spPr>
    </xdr:pic>
    <xdr:clientData/>
  </xdr:oneCellAnchor>
  <xdr:oneCellAnchor>
    <xdr:from>
      <xdr:col>5</xdr:col>
      <xdr:colOff>234600</xdr:colOff>
      <xdr:row>2</xdr:row>
      <xdr:rowOff>45720</xdr:rowOff>
    </xdr:from>
    <xdr:ext cx="756000" cy="1008000"/>
    <xdr:pic>
      <xdr:nvPicPr>
        <xdr:cNvPr id="9" name="Grafik 8">
          <a:extLst>
            <a:ext uri="{FF2B5EF4-FFF2-40B4-BE49-F238E27FC236}">
              <a16:creationId xmlns:a16="http://schemas.microsoft.com/office/drawing/2014/main" id="{3123A575-7A99-4A12-8A78-65DA8954934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rot="5400000">
          <a:off x="4071000" y="537480"/>
          <a:ext cx="1008000" cy="756000"/>
        </a:xfrm>
        <a:prstGeom prst="rect">
          <a:avLst/>
        </a:prstGeom>
      </xdr:spPr>
    </xdr:pic>
    <xdr:clientData/>
  </xdr:oneCellAnchor>
  <xdr:oneCellAnchor>
    <xdr:from>
      <xdr:col>2</xdr:col>
      <xdr:colOff>143160</xdr:colOff>
      <xdr:row>4</xdr:row>
      <xdr:rowOff>45720</xdr:rowOff>
    </xdr:from>
    <xdr:ext cx="756000" cy="1008000"/>
    <xdr:pic>
      <xdr:nvPicPr>
        <xdr:cNvPr id="10" name="Grafik 9">
          <a:extLst>
            <a:ext uri="{FF2B5EF4-FFF2-40B4-BE49-F238E27FC236}">
              <a16:creationId xmlns:a16="http://schemas.microsoft.com/office/drawing/2014/main" id="{FCE505B8-C08B-48C6-A776-28DC2D2BA8A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rot="5400000">
          <a:off x="1602120" y="903240"/>
          <a:ext cx="1008000" cy="756000"/>
        </a:xfrm>
        <a:prstGeom prst="rect">
          <a:avLst/>
        </a:prstGeom>
      </xdr:spPr>
    </xdr:pic>
    <xdr:clientData/>
  </xdr:oneCellAnchor>
  <xdr:oneCellAnchor>
    <xdr:from>
      <xdr:col>3</xdr:col>
      <xdr:colOff>173640</xdr:colOff>
      <xdr:row>4</xdr:row>
      <xdr:rowOff>76200</xdr:rowOff>
    </xdr:from>
    <xdr:ext cx="756000" cy="1008000"/>
    <xdr:pic>
      <xdr:nvPicPr>
        <xdr:cNvPr id="11" name="Grafik 10">
          <a:extLst>
            <a:ext uri="{FF2B5EF4-FFF2-40B4-BE49-F238E27FC236}">
              <a16:creationId xmlns:a16="http://schemas.microsoft.com/office/drawing/2014/main" id="{9A2BE8B9-D7F0-425D-B340-F54422A19E8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5400000">
          <a:off x="2425080" y="933720"/>
          <a:ext cx="1008000" cy="756000"/>
        </a:xfrm>
        <a:prstGeom prst="rect">
          <a:avLst/>
        </a:prstGeom>
      </xdr:spPr>
    </xdr:pic>
    <xdr:clientData/>
  </xdr:oneCellAnchor>
  <xdr:oneCellAnchor>
    <xdr:from>
      <xdr:col>4</xdr:col>
      <xdr:colOff>173640</xdr:colOff>
      <xdr:row>4</xdr:row>
      <xdr:rowOff>68580</xdr:rowOff>
    </xdr:from>
    <xdr:ext cx="756000" cy="1008000"/>
    <xdr:pic>
      <xdr:nvPicPr>
        <xdr:cNvPr id="12" name="Grafik 11">
          <a:extLst>
            <a:ext uri="{FF2B5EF4-FFF2-40B4-BE49-F238E27FC236}">
              <a16:creationId xmlns:a16="http://schemas.microsoft.com/office/drawing/2014/main" id="{321D9488-CFFC-49D2-9608-4460FC601A2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5400000">
          <a:off x="3217560" y="926100"/>
          <a:ext cx="1008000" cy="756000"/>
        </a:xfrm>
        <a:prstGeom prst="rect">
          <a:avLst/>
        </a:prstGeom>
      </xdr:spPr>
    </xdr:pic>
    <xdr:clientData/>
  </xdr:oneCellAnchor>
  <xdr:oneCellAnchor>
    <xdr:from>
      <xdr:col>5</xdr:col>
      <xdr:colOff>204120</xdr:colOff>
      <xdr:row>4</xdr:row>
      <xdr:rowOff>60960</xdr:rowOff>
    </xdr:from>
    <xdr:ext cx="756000" cy="1008000"/>
    <xdr:pic>
      <xdr:nvPicPr>
        <xdr:cNvPr id="13" name="Grafik 12">
          <a:extLst>
            <a:ext uri="{FF2B5EF4-FFF2-40B4-BE49-F238E27FC236}">
              <a16:creationId xmlns:a16="http://schemas.microsoft.com/office/drawing/2014/main" id="{D8B8E164-79BB-48C9-B1D6-C1E27CB3E2D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rot="5400000">
          <a:off x="4040520" y="918480"/>
          <a:ext cx="1008000" cy="756000"/>
        </a:xfrm>
        <a:prstGeom prst="rect">
          <a:avLst/>
        </a:prstGeom>
      </xdr:spPr>
    </xdr:pic>
    <xdr:clientData/>
  </xdr:oneCellAnchor>
  <xdr:oneCellAnchor>
    <xdr:from>
      <xdr:col>2</xdr:col>
      <xdr:colOff>158400</xdr:colOff>
      <xdr:row>5</xdr:row>
      <xdr:rowOff>45720</xdr:rowOff>
    </xdr:from>
    <xdr:ext cx="756000" cy="1008000"/>
    <xdr:pic>
      <xdr:nvPicPr>
        <xdr:cNvPr id="14" name="Grafik 13">
          <a:extLst>
            <a:ext uri="{FF2B5EF4-FFF2-40B4-BE49-F238E27FC236}">
              <a16:creationId xmlns:a16="http://schemas.microsoft.com/office/drawing/2014/main" id="{7097D525-0B22-4284-A9F4-3F920A820A7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rot="5400000">
          <a:off x="1617360" y="1086120"/>
          <a:ext cx="1008000" cy="756000"/>
        </a:xfrm>
        <a:prstGeom prst="rect">
          <a:avLst/>
        </a:prstGeom>
      </xdr:spPr>
    </xdr:pic>
    <xdr:clientData/>
  </xdr:oneCellAnchor>
  <xdr:oneCellAnchor>
    <xdr:from>
      <xdr:col>3</xdr:col>
      <xdr:colOff>166020</xdr:colOff>
      <xdr:row>5</xdr:row>
      <xdr:rowOff>45720</xdr:rowOff>
    </xdr:from>
    <xdr:ext cx="756000" cy="1008000"/>
    <xdr:pic>
      <xdr:nvPicPr>
        <xdr:cNvPr id="15" name="Grafik 14">
          <a:extLst>
            <a:ext uri="{FF2B5EF4-FFF2-40B4-BE49-F238E27FC236}">
              <a16:creationId xmlns:a16="http://schemas.microsoft.com/office/drawing/2014/main" id="{91BF1346-8B9A-4E6F-BE10-FCB1E5BFCAC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rot="5400000">
          <a:off x="2417460" y="1086120"/>
          <a:ext cx="1008000" cy="756000"/>
        </a:xfrm>
        <a:prstGeom prst="rect">
          <a:avLst/>
        </a:prstGeom>
      </xdr:spPr>
    </xdr:pic>
    <xdr:clientData/>
  </xdr:oneCellAnchor>
  <xdr:oneCellAnchor>
    <xdr:from>
      <xdr:col>4</xdr:col>
      <xdr:colOff>204120</xdr:colOff>
      <xdr:row>5</xdr:row>
      <xdr:rowOff>15240</xdr:rowOff>
    </xdr:from>
    <xdr:ext cx="756000" cy="1008000"/>
    <xdr:pic>
      <xdr:nvPicPr>
        <xdr:cNvPr id="16" name="Grafik 15">
          <a:extLst>
            <a:ext uri="{FF2B5EF4-FFF2-40B4-BE49-F238E27FC236}">
              <a16:creationId xmlns:a16="http://schemas.microsoft.com/office/drawing/2014/main" id="{5CE9E8D0-8005-42AD-9733-1BB94CE0424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rot="5400000">
          <a:off x="3248040" y="1055640"/>
          <a:ext cx="1008000" cy="756000"/>
        </a:xfrm>
        <a:prstGeom prst="rect">
          <a:avLst/>
        </a:prstGeom>
      </xdr:spPr>
    </xdr:pic>
    <xdr:clientData/>
  </xdr:oneCellAnchor>
  <xdr:oneCellAnchor>
    <xdr:from>
      <xdr:col>5</xdr:col>
      <xdr:colOff>209340</xdr:colOff>
      <xdr:row>5</xdr:row>
      <xdr:rowOff>50940</xdr:rowOff>
    </xdr:from>
    <xdr:ext cx="756000" cy="1008000"/>
    <xdr:pic>
      <xdr:nvPicPr>
        <xdr:cNvPr id="17" name="Grafik 16">
          <a:extLst>
            <a:ext uri="{FF2B5EF4-FFF2-40B4-BE49-F238E27FC236}">
              <a16:creationId xmlns:a16="http://schemas.microsoft.com/office/drawing/2014/main" id="{7E0577DA-1F75-4509-BECF-3CF4F270CA5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rot="5400000">
          <a:off x="4045740" y="1091340"/>
          <a:ext cx="1008000" cy="756000"/>
        </a:xfrm>
        <a:prstGeom prst="rect">
          <a:avLst/>
        </a:prstGeom>
      </xdr:spPr>
    </xdr:pic>
    <xdr:clientData/>
  </xdr:oneCellAnchor>
  <xdr:oneCellAnchor>
    <xdr:from>
      <xdr:col>2</xdr:col>
      <xdr:colOff>110456</xdr:colOff>
      <xdr:row>6</xdr:row>
      <xdr:rowOff>30480</xdr:rowOff>
    </xdr:from>
    <xdr:ext cx="872524" cy="1008000"/>
    <xdr:pic>
      <xdr:nvPicPr>
        <xdr:cNvPr id="18" name="Grafik 17">
          <a:extLst>
            <a:ext uri="{FF2B5EF4-FFF2-40B4-BE49-F238E27FC236}">
              <a16:creationId xmlns:a16="http://schemas.microsoft.com/office/drawing/2014/main" id="{2D25F2C9-83A7-4C58-AE85-3F6BD01A18B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rot="5400000">
          <a:off x="1627678" y="1195498"/>
          <a:ext cx="1008000" cy="872524"/>
        </a:xfrm>
        <a:prstGeom prst="rect">
          <a:avLst/>
        </a:prstGeom>
      </xdr:spPr>
    </xdr:pic>
    <xdr:clientData/>
  </xdr:oneCellAnchor>
  <xdr:oneCellAnchor>
    <xdr:from>
      <xdr:col>3</xdr:col>
      <xdr:colOff>140656</xdr:colOff>
      <xdr:row>6</xdr:row>
      <xdr:rowOff>30480</xdr:rowOff>
    </xdr:from>
    <xdr:ext cx="819464" cy="1008000"/>
    <xdr:pic>
      <xdr:nvPicPr>
        <xdr:cNvPr id="19" name="Grafik 18">
          <a:extLst>
            <a:ext uri="{FF2B5EF4-FFF2-40B4-BE49-F238E27FC236}">
              <a16:creationId xmlns:a16="http://schemas.microsoft.com/office/drawing/2014/main" id="{7FD51AE4-6D14-435E-AFC0-FEF160DB99E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rot="5400000">
          <a:off x="2423828" y="1222028"/>
          <a:ext cx="1008000" cy="819464"/>
        </a:xfrm>
        <a:prstGeom prst="rect">
          <a:avLst/>
        </a:prstGeom>
      </xdr:spPr>
    </xdr:pic>
    <xdr:clientData/>
  </xdr:oneCellAnchor>
  <xdr:oneCellAnchor>
    <xdr:from>
      <xdr:col>4</xdr:col>
      <xdr:colOff>185067</xdr:colOff>
      <xdr:row>6</xdr:row>
      <xdr:rowOff>38102</xdr:rowOff>
    </xdr:from>
    <xdr:ext cx="760547" cy="1008000"/>
    <xdr:pic>
      <xdr:nvPicPr>
        <xdr:cNvPr id="20" name="Grafik 19">
          <a:extLst>
            <a:ext uri="{FF2B5EF4-FFF2-40B4-BE49-F238E27FC236}">
              <a16:creationId xmlns:a16="http://schemas.microsoft.com/office/drawing/2014/main" id="{7F0F6DEF-96B0-4038-BA31-B45BB41602A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rot="5400000">
          <a:off x="3231261" y="1259108"/>
          <a:ext cx="1008000" cy="760547"/>
        </a:xfrm>
        <a:prstGeom prst="rect">
          <a:avLst/>
        </a:prstGeom>
      </xdr:spPr>
    </xdr:pic>
    <xdr:clientData/>
  </xdr:oneCellAnchor>
  <xdr:oneCellAnchor>
    <xdr:from>
      <xdr:col>5</xdr:col>
      <xdr:colOff>166020</xdr:colOff>
      <xdr:row>6</xdr:row>
      <xdr:rowOff>36120</xdr:rowOff>
    </xdr:from>
    <xdr:ext cx="756000" cy="1008000"/>
    <xdr:pic>
      <xdr:nvPicPr>
        <xdr:cNvPr id="21" name="Grafik 20">
          <a:extLst>
            <a:ext uri="{FF2B5EF4-FFF2-40B4-BE49-F238E27FC236}">
              <a16:creationId xmlns:a16="http://schemas.microsoft.com/office/drawing/2014/main" id="{12885D70-9843-4E76-B7DC-0420C224AF2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rot="5400000">
          <a:off x="4002420" y="1259400"/>
          <a:ext cx="1008000" cy="756000"/>
        </a:xfrm>
        <a:prstGeom prst="rect">
          <a:avLst/>
        </a:prstGeom>
      </xdr:spPr>
    </xdr:pic>
    <xdr:clientData/>
  </xdr:oneCellAnchor>
  <xdr:oneCellAnchor>
    <xdr:from>
      <xdr:col>4</xdr:col>
      <xdr:colOff>196500</xdr:colOff>
      <xdr:row>7</xdr:row>
      <xdr:rowOff>38100</xdr:rowOff>
    </xdr:from>
    <xdr:ext cx="756000" cy="1008000"/>
    <xdr:pic>
      <xdr:nvPicPr>
        <xdr:cNvPr id="22" name="Grafik 21">
          <a:extLst>
            <a:ext uri="{FF2B5EF4-FFF2-40B4-BE49-F238E27FC236}">
              <a16:creationId xmlns:a16="http://schemas.microsoft.com/office/drawing/2014/main" id="{E4A03F1C-14CF-4530-A129-C86F4D6EFAD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3240420" y="1444260"/>
          <a:ext cx="1008000" cy="756000"/>
        </a:xfrm>
        <a:prstGeom prst="rect">
          <a:avLst/>
        </a:prstGeom>
      </xdr:spPr>
    </xdr:pic>
    <xdr:clientData/>
  </xdr:oneCellAnchor>
  <xdr:oneCellAnchor>
    <xdr:from>
      <xdr:col>2</xdr:col>
      <xdr:colOff>171240</xdr:colOff>
      <xdr:row>7</xdr:row>
      <xdr:rowOff>66180</xdr:rowOff>
    </xdr:from>
    <xdr:ext cx="756000" cy="1008000"/>
    <xdr:pic>
      <xdr:nvPicPr>
        <xdr:cNvPr id="23" name="Grafik 22">
          <a:extLst>
            <a:ext uri="{FF2B5EF4-FFF2-40B4-BE49-F238E27FC236}">
              <a16:creationId xmlns:a16="http://schemas.microsoft.com/office/drawing/2014/main" id="{6329E5CA-8663-4026-8A3B-05F2EAD4C0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1630200" y="1472340"/>
          <a:ext cx="1008000" cy="756000"/>
        </a:xfrm>
        <a:prstGeom prst="rect">
          <a:avLst/>
        </a:prstGeom>
      </xdr:spPr>
    </xdr:pic>
    <xdr:clientData/>
  </xdr:oneCellAnchor>
  <xdr:oneCellAnchor>
    <xdr:from>
      <xdr:col>3</xdr:col>
      <xdr:colOff>237420</xdr:colOff>
      <xdr:row>7</xdr:row>
      <xdr:rowOff>48540</xdr:rowOff>
    </xdr:from>
    <xdr:ext cx="756000" cy="1008000"/>
    <xdr:pic>
      <xdr:nvPicPr>
        <xdr:cNvPr id="24" name="Grafik 23">
          <a:extLst>
            <a:ext uri="{FF2B5EF4-FFF2-40B4-BE49-F238E27FC236}">
              <a16:creationId xmlns:a16="http://schemas.microsoft.com/office/drawing/2014/main" id="{3F4FFFC9-84F6-4A3C-8050-EADD409FFA0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5400000">
          <a:off x="2488860" y="1454700"/>
          <a:ext cx="1008000" cy="756000"/>
        </a:xfrm>
        <a:prstGeom prst="rect">
          <a:avLst/>
        </a:prstGeom>
      </xdr:spPr>
    </xdr:pic>
    <xdr:clientData/>
  </xdr:oneCellAnchor>
  <xdr:oneCellAnchor>
    <xdr:from>
      <xdr:col>5</xdr:col>
      <xdr:colOff>166440</xdr:colOff>
      <xdr:row>7</xdr:row>
      <xdr:rowOff>30900</xdr:rowOff>
    </xdr:from>
    <xdr:ext cx="756000" cy="1008000"/>
    <xdr:pic>
      <xdr:nvPicPr>
        <xdr:cNvPr id="25" name="Grafik 24">
          <a:extLst>
            <a:ext uri="{FF2B5EF4-FFF2-40B4-BE49-F238E27FC236}">
              <a16:creationId xmlns:a16="http://schemas.microsoft.com/office/drawing/2014/main" id="{42DFA2AE-EDCB-431B-B0D3-69FE04145CF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4002840" y="1437060"/>
          <a:ext cx="1008000" cy="7560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notebooks/intro.ipynb" TargetMode="External"/><Relationship Id="rId13" Type="http://schemas.openxmlformats.org/officeDocument/2006/relationships/hyperlink" Target="https://www.anaconda.com/products/individual" TargetMode="External"/><Relationship Id="rId3" Type="http://schemas.openxmlformats.org/officeDocument/2006/relationships/hyperlink" Target="https://www.arduino.cc/en/main/software" TargetMode="External"/><Relationship Id="rId7" Type="http://schemas.openxmlformats.org/officeDocument/2006/relationships/hyperlink" Target="https://git-scm.com/downloads" TargetMode="External"/><Relationship Id="rId12" Type="http://schemas.openxmlformats.org/officeDocument/2006/relationships/hyperlink" Target="https://www.arduino.cc/en/main/software)" TargetMode="External"/><Relationship Id="rId17" Type="http://schemas.openxmlformats.org/officeDocument/2006/relationships/printerSettings" Target="../printerSettings/printerSettings4.bin"/><Relationship Id="rId2" Type="http://schemas.openxmlformats.org/officeDocument/2006/relationships/hyperlink" Target="https://www.realvnc.com/de/connect/download/viewer/" TargetMode="External"/><Relationship Id="rId16" Type="http://schemas.openxmlformats.org/officeDocument/2006/relationships/hyperlink" Target="https://colab.research.google.com/notebooks/intro.ipynb" TargetMode="External"/><Relationship Id="rId1" Type="http://schemas.openxmlformats.org/officeDocument/2006/relationships/hyperlink" Target="https://winscp.net/eng/download.php" TargetMode="External"/><Relationship Id="rId6" Type="http://schemas.openxmlformats.org/officeDocument/2006/relationships/hyperlink" Target="https://desktop.github.com/" TargetMode="External"/><Relationship Id="rId11" Type="http://schemas.openxmlformats.org/officeDocument/2006/relationships/hyperlink" Target="https://www.putty.org/" TargetMode="External"/><Relationship Id="rId5" Type="http://schemas.openxmlformats.org/officeDocument/2006/relationships/hyperlink" Target="https://www.anaconda.com/products/individual" TargetMode="External"/><Relationship Id="rId15" Type="http://schemas.openxmlformats.org/officeDocument/2006/relationships/hyperlink" Target="https://desktop.github.com/" TargetMode="External"/><Relationship Id="rId10" Type="http://schemas.openxmlformats.org/officeDocument/2006/relationships/hyperlink" Target="https://www.realvnc.com/de/connect/download/viewer/" TargetMode="External"/><Relationship Id="rId4" Type="http://schemas.openxmlformats.org/officeDocument/2006/relationships/hyperlink" Target="https://www.putty.org/" TargetMode="External"/><Relationship Id="rId9" Type="http://schemas.openxmlformats.org/officeDocument/2006/relationships/hyperlink" Target="https://winscp.net/eng/download.php" TargetMode="External"/><Relationship Id="rId14" Type="http://schemas.openxmlformats.org/officeDocument/2006/relationships/hyperlink" Target="https://git-scm.com/download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64536-E610-4B69-9108-460D0386399E}">
  <dimension ref="A1:F8"/>
  <sheetViews>
    <sheetView workbookViewId="0">
      <selection activeCell="F2" sqref="F2"/>
    </sheetView>
  </sheetViews>
  <sheetFormatPr defaultColWidth="11.5703125" defaultRowHeight="14.45"/>
  <cols>
    <col min="1" max="1" width="10.7109375" style="16" bestFit="1" customWidth="1"/>
    <col min="2" max="2" width="6.85546875" style="19" customWidth="1"/>
    <col min="3" max="6" width="16.28515625" style="16" customWidth="1"/>
    <col min="7" max="16384" width="11.5703125" style="16"/>
  </cols>
  <sheetData>
    <row r="1" spans="1:6">
      <c r="A1" s="128"/>
      <c r="B1" s="129"/>
      <c r="C1" s="130" t="s">
        <v>0</v>
      </c>
      <c r="D1" s="130"/>
      <c r="E1" s="130"/>
      <c r="F1" s="130"/>
    </row>
    <row r="2" spans="1:6" ht="28.9">
      <c r="A2" s="91" t="s">
        <v>1</v>
      </c>
      <c r="B2" s="90" t="s">
        <v>2</v>
      </c>
      <c r="C2" s="89" t="s">
        <v>3</v>
      </c>
      <c r="D2" s="88" t="s">
        <v>4</v>
      </c>
      <c r="E2" s="87" t="s">
        <v>5</v>
      </c>
      <c r="F2" s="126" t="s">
        <v>6</v>
      </c>
    </row>
    <row r="3" spans="1:6" ht="85.15" customHeight="1">
      <c r="A3" s="131" t="s">
        <v>7</v>
      </c>
      <c r="B3" s="86" t="s">
        <v>8</v>
      </c>
      <c r="C3" s="17"/>
      <c r="D3" s="17"/>
      <c r="E3" s="17"/>
      <c r="F3" s="127"/>
    </row>
    <row r="4" spans="1:6" ht="85.15" customHeight="1">
      <c r="A4" s="132"/>
      <c r="B4" s="85" t="s">
        <v>9</v>
      </c>
      <c r="C4" s="17"/>
      <c r="D4" s="17"/>
      <c r="E4" s="17"/>
      <c r="F4" s="17"/>
    </row>
    <row r="5" spans="1:6" ht="85.15" customHeight="1">
      <c r="A5" s="133" t="s">
        <v>10</v>
      </c>
      <c r="B5" s="86" t="s">
        <v>8</v>
      </c>
      <c r="C5" s="17"/>
      <c r="D5" s="17"/>
      <c r="E5" s="17"/>
      <c r="F5" s="17"/>
    </row>
    <row r="6" spans="1:6" ht="85.15" customHeight="1">
      <c r="A6" s="134"/>
      <c r="B6" s="85" t="s">
        <v>9</v>
      </c>
      <c r="C6" s="17"/>
      <c r="D6" s="17"/>
      <c r="E6" s="17"/>
      <c r="F6" s="17"/>
    </row>
    <row r="7" spans="1:6" ht="85.15" customHeight="1">
      <c r="A7" s="135" t="s">
        <v>11</v>
      </c>
      <c r="B7" s="86" t="s">
        <v>8</v>
      </c>
      <c r="C7" s="17"/>
      <c r="D7" s="17"/>
      <c r="E7" s="17"/>
      <c r="F7" s="17"/>
    </row>
    <row r="8" spans="1:6" ht="85.15" customHeight="1">
      <c r="A8" s="136"/>
      <c r="B8" s="85" t="s">
        <v>9</v>
      </c>
      <c r="C8" s="17"/>
      <c r="D8" s="17"/>
      <c r="E8" s="17"/>
      <c r="F8" s="17"/>
    </row>
  </sheetData>
  <mergeCells count="5">
    <mergeCell ref="A1:B1"/>
    <mergeCell ref="C1:F1"/>
    <mergeCell ref="A3:A4"/>
    <mergeCell ref="A5:A6"/>
    <mergeCell ref="A7:A8"/>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C4D47-A36B-4E0A-B470-39E64D6531E2}">
  <dimension ref="A1:M64"/>
  <sheetViews>
    <sheetView zoomScale="70" zoomScaleNormal="70" workbookViewId="0">
      <selection activeCell="A2" sqref="A2"/>
    </sheetView>
  </sheetViews>
  <sheetFormatPr defaultColWidth="11.42578125" defaultRowHeight="14.45"/>
  <cols>
    <col min="1" max="1" width="4.28515625" customWidth="1"/>
    <col min="2" max="2" width="59.28515625" bestFit="1" customWidth="1"/>
    <col min="3" max="3" width="42.28515625" style="10" customWidth="1"/>
    <col min="4" max="4" width="9.28515625" bestFit="1" customWidth="1"/>
    <col min="5" max="5" width="9.28515625" customWidth="1"/>
    <col min="8" max="8" width="4" customWidth="1"/>
    <col min="9" max="9" width="26.5703125" bestFit="1" customWidth="1"/>
    <col min="10" max="10" width="44.5703125" style="10" customWidth="1"/>
    <col min="11" max="11" width="9.28515625" bestFit="1" customWidth="1"/>
  </cols>
  <sheetData>
    <row r="1" spans="1:13">
      <c r="A1" s="137" t="s">
        <v>12</v>
      </c>
      <c r="B1" s="137"/>
      <c r="C1" s="8"/>
      <c r="D1" s="1"/>
      <c r="E1" s="1"/>
      <c r="F1" s="1"/>
      <c r="G1" s="1"/>
      <c r="H1" s="137" t="s">
        <v>13</v>
      </c>
      <c r="I1" s="137"/>
      <c r="J1" s="8"/>
      <c r="K1" s="1"/>
    </row>
    <row r="2" spans="1:13" ht="43.15">
      <c r="A2" s="2" t="s">
        <v>14</v>
      </c>
      <c r="B2" s="3" t="s">
        <v>15</v>
      </c>
      <c r="C2" s="3" t="s">
        <v>16</v>
      </c>
      <c r="D2" s="3" t="s">
        <v>17</v>
      </c>
      <c r="E2" s="3" t="s">
        <v>18</v>
      </c>
      <c r="F2" s="3" t="s">
        <v>19</v>
      </c>
      <c r="G2" s="1"/>
      <c r="H2" s="4" t="s">
        <v>14</v>
      </c>
      <c r="I2" s="5" t="s">
        <v>20</v>
      </c>
      <c r="J2" s="5" t="s">
        <v>16</v>
      </c>
      <c r="K2" s="5" t="s">
        <v>21</v>
      </c>
      <c r="L2" s="5" t="s">
        <v>18</v>
      </c>
      <c r="M2" s="5" t="s">
        <v>19</v>
      </c>
    </row>
    <row r="3" spans="1:13" ht="43.15">
      <c r="A3" s="6">
        <v>1</v>
      </c>
      <c r="B3" s="7" t="s">
        <v>22</v>
      </c>
      <c r="C3" s="7" t="s">
        <v>23</v>
      </c>
      <c r="D3" s="6">
        <v>1</v>
      </c>
      <c r="E3" s="6">
        <v>1</v>
      </c>
      <c r="F3" s="6" t="s">
        <v>24</v>
      </c>
      <c r="G3" s="1"/>
      <c r="H3" s="6">
        <v>1</v>
      </c>
      <c r="I3" s="7" t="s">
        <v>25</v>
      </c>
      <c r="J3" s="7" t="s">
        <v>26</v>
      </c>
      <c r="K3" s="6">
        <v>6</v>
      </c>
      <c r="L3" s="14"/>
      <c r="M3" s="14"/>
    </row>
    <row r="4" spans="1:13" ht="43.15">
      <c r="A4" s="6">
        <f>A3+1</f>
        <v>2</v>
      </c>
      <c r="B4" s="7" t="s">
        <v>27</v>
      </c>
      <c r="C4" s="7" t="s">
        <v>28</v>
      </c>
      <c r="D4" s="6">
        <v>4</v>
      </c>
      <c r="E4" s="6">
        <v>12</v>
      </c>
      <c r="F4" s="6" t="s">
        <v>24</v>
      </c>
      <c r="G4" s="1"/>
      <c r="H4" s="6">
        <v>2</v>
      </c>
      <c r="I4" s="1" t="s">
        <v>29</v>
      </c>
      <c r="J4" s="7" t="s">
        <v>30</v>
      </c>
      <c r="K4" s="6">
        <v>6</v>
      </c>
      <c r="L4" s="14"/>
      <c r="M4" s="14"/>
    </row>
    <row r="5" spans="1:13" ht="28.9">
      <c r="A5" s="6">
        <f t="shared" ref="A5:A7" si="0">A4+1</f>
        <v>3</v>
      </c>
      <c r="B5" s="7" t="s">
        <v>31</v>
      </c>
      <c r="C5" s="7" t="s">
        <v>32</v>
      </c>
      <c r="D5" s="6">
        <v>6</v>
      </c>
      <c r="E5" s="6">
        <v>5</v>
      </c>
      <c r="F5" s="6" t="s">
        <v>24</v>
      </c>
      <c r="G5" s="1"/>
      <c r="H5" s="6">
        <v>3</v>
      </c>
      <c r="I5" s="7" t="s">
        <v>33</v>
      </c>
      <c r="J5" s="7" t="s">
        <v>34</v>
      </c>
      <c r="K5" s="6">
        <v>25</v>
      </c>
      <c r="L5" s="14"/>
      <c r="M5" s="14"/>
    </row>
    <row r="6" spans="1:13" ht="57.6">
      <c r="A6" s="6">
        <f t="shared" si="0"/>
        <v>4</v>
      </c>
      <c r="B6" s="7" t="s">
        <v>35</v>
      </c>
      <c r="C6" s="7" t="s">
        <v>36</v>
      </c>
      <c r="D6" s="6">
        <v>5</v>
      </c>
      <c r="E6" s="6">
        <v>7</v>
      </c>
      <c r="F6" s="6" t="s">
        <v>24</v>
      </c>
      <c r="G6" s="1"/>
      <c r="H6" s="6">
        <v>4</v>
      </c>
      <c r="I6" s="7" t="s">
        <v>37</v>
      </c>
      <c r="J6" s="7" t="s">
        <v>38</v>
      </c>
      <c r="K6" s="6">
        <v>20</v>
      </c>
      <c r="L6" s="14"/>
      <c r="M6" s="14"/>
    </row>
    <row r="7" spans="1:13" ht="28.9">
      <c r="A7" s="6">
        <f t="shared" si="0"/>
        <v>5</v>
      </c>
      <c r="B7" s="7" t="s">
        <v>39</v>
      </c>
      <c r="C7" s="10" t="s">
        <v>40</v>
      </c>
      <c r="D7" s="6">
        <v>3</v>
      </c>
      <c r="E7" s="6"/>
      <c r="F7" s="6"/>
      <c r="G7" s="1"/>
      <c r="H7" s="6">
        <v>5</v>
      </c>
      <c r="I7" s="7" t="s">
        <v>41</v>
      </c>
      <c r="J7" s="7" t="s">
        <v>42</v>
      </c>
      <c r="K7" s="6" t="s">
        <v>43</v>
      </c>
      <c r="L7" s="14"/>
      <c r="M7" s="14"/>
    </row>
    <row r="8" spans="1:13" ht="28.9">
      <c r="A8" s="6">
        <f>A7+1</f>
        <v>6</v>
      </c>
      <c r="B8" s="7" t="s">
        <v>44</v>
      </c>
      <c r="C8" s="7" t="s">
        <v>45</v>
      </c>
      <c r="D8" s="6">
        <v>4</v>
      </c>
      <c r="E8" s="6">
        <v>7</v>
      </c>
      <c r="F8" s="6" t="s">
        <v>24</v>
      </c>
      <c r="G8" s="1"/>
      <c r="H8" s="6">
        <v>6</v>
      </c>
      <c r="I8" s="7" t="s">
        <v>46</v>
      </c>
      <c r="J8" s="7" t="s">
        <v>47</v>
      </c>
      <c r="K8" s="6">
        <v>20</v>
      </c>
      <c r="L8" s="14"/>
      <c r="M8" s="14"/>
    </row>
    <row r="9" spans="1:13" ht="43.15">
      <c r="A9" s="6">
        <f t="shared" ref="A9:A25" si="1">A8+1</f>
        <v>7</v>
      </c>
      <c r="B9" s="7" t="s">
        <v>48</v>
      </c>
      <c r="C9" s="7" t="s">
        <v>49</v>
      </c>
      <c r="D9" s="6">
        <v>3</v>
      </c>
      <c r="E9" s="6">
        <v>7</v>
      </c>
      <c r="F9" s="6" t="s">
        <v>24</v>
      </c>
      <c r="G9" s="1"/>
      <c r="I9" s="10" t="s">
        <v>50</v>
      </c>
    </row>
    <row r="10" spans="1:13" ht="100.9">
      <c r="A10" s="6">
        <f t="shared" si="1"/>
        <v>8</v>
      </c>
      <c r="B10" s="7" t="s">
        <v>51</v>
      </c>
      <c r="C10" s="7" t="s">
        <v>52</v>
      </c>
      <c r="D10" s="6">
        <v>1</v>
      </c>
      <c r="E10" s="6">
        <v>0.1</v>
      </c>
      <c r="F10" s="6" t="s">
        <v>24</v>
      </c>
      <c r="G10" s="1"/>
      <c r="J10" s="10" t="s">
        <v>53</v>
      </c>
    </row>
    <row r="11" spans="1:13" ht="187.15">
      <c r="A11" s="6">
        <f t="shared" si="1"/>
        <v>9</v>
      </c>
      <c r="B11" s="7" t="s">
        <v>54</v>
      </c>
      <c r="C11" s="7" t="s">
        <v>55</v>
      </c>
      <c r="D11" s="6">
        <v>1</v>
      </c>
      <c r="E11" s="6">
        <v>0.1</v>
      </c>
      <c r="F11" s="6" t="s">
        <v>24</v>
      </c>
      <c r="G11" s="1"/>
      <c r="J11" s="15" t="s">
        <v>56</v>
      </c>
    </row>
    <row r="12" spans="1:13" ht="28.9">
      <c r="A12" s="6">
        <f t="shared" si="1"/>
        <v>10</v>
      </c>
      <c r="B12" s="7" t="s">
        <v>57</v>
      </c>
      <c r="C12" s="7" t="s">
        <v>58</v>
      </c>
      <c r="D12" s="6">
        <v>8</v>
      </c>
      <c r="E12" s="6"/>
      <c r="F12" s="6"/>
      <c r="G12" s="1"/>
      <c r="J12"/>
    </row>
    <row r="13" spans="1:13" ht="28.9">
      <c r="A13" s="6">
        <f t="shared" si="1"/>
        <v>11</v>
      </c>
      <c r="B13" s="7" t="s">
        <v>59</v>
      </c>
      <c r="C13" s="7" t="s">
        <v>60</v>
      </c>
      <c r="D13" s="6">
        <v>20</v>
      </c>
      <c r="E13" s="6"/>
      <c r="F13" s="6"/>
      <c r="G13" s="1"/>
      <c r="J13"/>
    </row>
    <row r="14" spans="1:13" ht="72">
      <c r="A14" s="6">
        <f t="shared" si="1"/>
        <v>12</v>
      </c>
      <c r="B14" s="7" t="s">
        <v>61</v>
      </c>
      <c r="C14" s="7" t="s">
        <v>62</v>
      </c>
      <c r="D14" s="6" t="s">
        <v>63</v>
      </c>
      <c r="E14" s="6"/>
      <c r="F14" s="6"/>
      <c r="G14" s="1"/>
      <c r="J14"/>
    </row>
    <row r="15" spans="1:13" ht="28.9">
      <c r="A15" s="6">
        <f t="shared" si="1"/>
        <v>13</v>
      </c>
      <c r="B15" s="7" t="s">
        <v>64</v>
      </c>
      <c r="C15" s="7" t="s">
        <v>65</v>
      </c>
      <c r="D15" s="6">
        <v>30</v>
      </c>
      <c r="E15" s="6"/>
      <c r="F15" s="6"/>
      <c r="G15" s="1"/>
      <c r="J15"/>
    </row>
    <row r="16" spans="1:13" ht="28.9">
      <c r="A16" s="6">
        <f t="shared" si="1"/>
        <v>14</v>
      </c>
      <c r="B16" s="7" t="s">
        <v>66</v>
      </c>
      <c r="C16" s="7" t="s">
        <v>67</v>
      </c>
      <c r="D16" s="6">
        <v>5</v>
      </c>
      <c r="E16" s="6"/>
      <c r="F16" s="6"/>
      <c r="G16" s="1"/>
      <c r="J16"/>
    </row>
    <row r="17" spans="1:11" ht="28.9">
      <c r="A17" s="6">
        <f t="shared" si="1"/>
        <v>15</v>
      </c>
      <c r="B17" s="7" t="s">
        <v>68</v>
      </c>
      <c r="C17" s="7" t="s">
        <v>69</v>
      </c>
      <c r="D17" s="13" t="s">
        <v>70</v>
      </c>
      <c r="E17" s="6"/>
      <c r="F17" s="6"/>
      <c r="G17" s="1"/>
      <c r="H17" s="1"/>
      <c r="I17" s="8"/>
      <c r="J17" s="8"/>
      <c r="K17" s="1"/>
    </row>
    <row r="18" spans="1:11" ht="28.9">
      <c r="A18" s="6">
        <f t="shared" si="1"/>
        <v>16</v>
      </c>
      <c r="B18" s="7" t="s">
        <v>71</v>
      </c>
      <c r="C18" s="7" t="s">
        <v>72</v>
      </c>
      <c r="D18" s="13" t="s">
        <v>70</v>
      </c>
      <c r="E18" s="6"/>
      <c r="F18" s="6"/>
      <c r="G18" s="1"/>
      <c r="H18" s="1"/>
      <c r="I18" s="8"/>
      <c r="J18" s="8"/>
      <c r="K18" s="1"/>
    </row>
    <row r="19" spans="1:11">
      <c r="A19" s="6">
        <f t="shared" si="1"/>
        <v>17</v>
      </c>
      <c r="B19" s="7" t="s">
        <v>73</v>
      </c>
      <c r="C19" s="7" t="s">
        <v>74</v>
      </c>
      <c r="D19" s="6" t="s">
        <v>75</v>
      </c>
      <c r="E19" s="6"/>
      <c r="F19" s="6"/>
      <c r="G19" s="1"/>
      <c r="H19" s="1"/>
      <c r="I19" s="8"/>
      <c r="J19" s="8"/>
      <c r="K19" s="1"/>
    </row>
    <row r="20" spans="1:11" ht="28.9">
      <c r="A20" s="6">
        <f t="shared" si="1"/>
        <v>18</v>
      </c>
      <c r="B20" s="7" t="s">
        <v>76</v>
      </c>
      <c r="C20" s="7" t="s">
        <v>77</v>
      </c>
      <c r="D20" s="13" t="s">
        <v>78</v>
      </c>
      <c r="E20" s="6"/>
      <c r="F20" s="6"/>
      <c r="G20" s="1"/>
      <c r="H20" s="1"/>
      <c r="I20" s="8"/>
      <c r="J20" s="8"/>
      <c r="K20" s="1"/>
    </row>
    <row r="21" spans="1:11" ht="28.9">
      <c r="A21" s="6">
        <f t="shared" si="1"/>
        <v>19</v>
      </c>
      <c r="B21" s="7" t="s">
        <v>79</v>
      </c>
      <c r="C21" s="7" t="s">
        <v>80</v>
      </c>
      <c r="D21" s="6">
        <v>4</v>
      </c>
      <c r="E21" s="6"/>
      <c r="F21" s="6"/>
      <c r="G21" s="1"/>
      <c r="H21" s="1"/>
      <c r="I21" s="8"/>
      <c r="J21" s="8"/>
      <c r="K21" s="1"/>
    </row>
    <row r="22" spans="1:11" ht="28.9">
      <c r="A22" s="6">
        <f t="shared" si="1"/>
        <v>20</v>
      </c>
      <c r="B22" s="7" t="s">
        <v>81</v>
      </c>
      <c r="C22" s="7" t="s">
        <v>82</v>
      </c>
      <c r="D22" s="13" t="s">
        <v>83</v>
      </c>
      <c r="E22" s="6"/>
      <c r="F22" s="6"/>
      <c r="G22" s="1"/>
      <c r="H22" s="1"/>
      <c r="I22" s="8"/>
      <c r="J22" s="8"/>
      <c r="K22" s="1"/>
    </row>
    <row r="23" spans="1:11" ht="43.15">
      <c r="A23" s="6">
        <f t="shared" si="1"/>
        <v>21</v>
      </c>
      <c r="B23" s="6" t="s">
        <v>84</v>
      </c>
      <c r="C23" s="7" t="s">
        <v>85</v>
      </c>
      <c r="D23" s="6" t="s">
        <v>86</v>
      </c>
      <c r="E23" s="6"/>
      <c r="F23" s="6"/>
      <c r="G23" s="1"/>
      <c r="H23" s="1"/>
      <c r="I23" s="8"/>
      <c r="J23" s="8"/>
      <c r="K23" s="1"/>
    </row>
    <row r="24" spans="1:11" ht="57.6">
      <c r="A24" s="6">
        <f t="shared" si="1"/>
        <v>22</v>
      </c>
      <c r="B24" s="7" t="s">
        <v>87</v>
      </c>
      <c r="C24" s="7" t="s">
        <v>88</v>
      </c>
      <c r="D24" s="6">
        <v>10</v>
      </c>
      <c r="E24" s="6"/>
      <c r="F24" s="6"/>
      <c r="G24" s="1"/>
      <c r="H24" s="1"/>
      <c r="I24" s="8"/>
      <c r="J24" s="8"/>
      <c r="K24" s="1"/>
    </row>
    <row r="25" spans="1:11" ht="28.9">
      <c r="A25" s="6">
        <f t="shared" si="1"/>
        <v>23</v>
      </c>
      <c r="B25" s="7" t="s">
        <v>89</v>
      </c>
      <c r="C25" s="7" t="s">
        <v>90</v>
      </c>
      <c r="D25" s="6">
        <v>20</v>
      </c>
      <c r="E25" s="6"/>
      <c r="F25" s="6"/>
      <c r="G25" s="1"/>
      <c r="H25" s="1"/>
      <c r="I25" s="8"/>
      <c r="J25" s="8"/>
      <c r="K25" s="1"/>
    </row>
    <row r="26" spans="1:11">
      <c r="A26" s="8"/>
      <c r="B26" s="8"/>
      <c r="C26" s="8"/>
      <c r="D26" s="8"/>
      <c r="E26" s="8"/>
      <c r="F26" s="8"/>
      <c r="G26" s="1"/>
      <c r="H26" s="1"/>
      <c r="I26" s="1"/>
      <c r="J26" s="8"/>
      <c r="K26" s="1"/>
    </row>
    <row r="27" spans="1:11">
      <c r="A27" s="8"/>
      <c r="B27" s="8"/>
      <c r="C27" s="8"/>
      <c r="D27" s="8"/>
      <c r="E27" s="8"/>
      <c r="F27" s="8"/>
      <c r="G27" s="1"/>
      <c r="H27" s="1"/>
      <c r="I27" s="8"/>
      <c r="J27" s="8"/>
      <c r="K27" s="1"/>
    </row>
    <row r="28" spans="1:11">
      <c r="A28" s="8"/>
      <c r="B28" s="8"/>
      <c r="C28" s="8"/>
      <c r="D28" s="8"/>
      <c r="E28" s="8"/>
      <c r="F28" s="8"/>
      <c r="G28" s="1"/>
      <c r="H28" s="1"/>
      <c r="I28" s="8"/>
      <c r="J28" s="8"/>
      <c r="K28" s="1"/>
    </row>
    <row r="29" spans="1:11">
      <c r="A29" s="8"/>
      <c r="B29" s="8"/>
      <c r="C29" s="8"/>
      <c r="D29" s="8"/>
      <c r="E29" s="8"/>
      <c r="F29" s="8"/>
      <c r="G29" s="1"/>
      <c r="H29" s="1"/>
      <c r="I29" s="8"/>
      <c r="J29" s="8"/>
      <c r="K29" s="1"/>
    </row>
    <row r="30" spans="1:11">
      <c r="A30" s="8"/>
      <c r="B30" s="8"/>
      <c r="C30" s="8"/>
      <c r="D30" s="8"/>
      <c r="E30" s="8"/>
      <c r="F30" s="8"/>
      <c r="G30" s="1"/>
      <c r="H30" s="1"/>
      <c r="I30" s="8"/>
      <c r="J30" s="8"/>
      <c r="K30" s="1"/>
    </row>
    <row r="31" spans="1:11">
      <c r="A31" s="12"/>
      <c r="B31" s="12" t="s">
        <v>91</v>
      </c>
      <c r="C31" s="12" t="s">
        <v>92</v>
      </c>
      <c r="D31" s="12" t="s">
        <v>16</v>
      </c>
      <c r="E31" s="1"/>
      <c r="F31" s="1"/>
      <c r="G31" s="1"/>
      <c r="H31" s="1"/>
      <c r="I31" s="8"/>
      <c r="J31" s="8"/>
      <c r="K31" s="1"/>
    </row>
    <row r="32" spans="1:11" ht="43.15">
      <c r="A32" s="6">
        <v>1</v>
      </c>
      <c r="B32" s="11" t="s">
        <v>93</v>
      </c>
      <c r="C32" s="7" t="s">
        <v>94</v>
      </c>
      <c r="D32" s="6" t="s">
        <v>95</v>
      </c>
      <c r="E32" s="1"/>
      <c r="F32" s="1"/>
      <c r="G32" s="1"/>
      <c r="H32" s="1"/>
      <c r="I32" s="8"/>
      <c r="J32" s="8"/>
      <c r="K32" s="1"/>
    </row>
    <row r="33" spans="1:11" ht="28.9">
      <c r="A33" s="6">
        <v>2</v>
      </c>
      <c r="B33" s="11" t="s">
        <v>96</v>
      </c>
      <c r="C33" s="7" t="s">
        <v>97</v>
      </c>
      <c r="D33" s="6" t="s">
        <v>98</v>
      </c>
      <c r="E33" s="1"/>
      <c r="F33" s="1"/>
      <c r="G33" s="1"/>
      <c r="H33" s="1"/>
      <c r="I33" s="1"/>
      <c r="J33" s="8"/>
      <c r="K33" s="1"/>
    </row>
    <row r="34" spans="1:11" ht="57.6">
      <c r="A34" s="6">
        <v>3</v>
      </c>
      <c r="B34" s="9" t="s">
        <v>99</v>
      </c>
      <c r="C34" s="7" t="s">
        <v>100</v>
      </c>
      <c r="D34" s="6"/>
      <c r="E34" s="1"/>
      <c r="F34" s="1"/>
      <c r="G34" s="1"/>
      <c r="H34" s="1"/>
      <c r="I34" s="1"/>
      <c r="J34" s="8"/>
      <c r="K34" s="1"/>
    </row>
    <row r="35" spans="1:11" ht="28.9">
      <c r="A35" s="6">
        <v>4</v>
      </c>
      <c r="B35" s="9" t="s">
        <v>101</v>
      </c>
      <c r="C35" s="7" t="s">
        <v>102</v>
      </c>
      <c r="D35" s="6"/>
      <c r="E35" s="1"/>
      <c r="F35" s="1"/>
      <c r="G35" s="1"/>
      <c r="H35" s="1"/>
      <c r="I35" s="1"/>
      <c r="J35" s="8"/>
      <c r="K35" s="1"/>
    </row>
    <row r="37" spans="1:11" ht="15" thickBot="1"/>
    <row r="38" spans="1:11">
      <c r="A38" s="138" t="s">
        <v>14</v>
      </c>
      <c r="B38" s="138" t="s">
        <v>15</v>
      </c>
      <c r="C38" s="138" t="s">
        <v>16</v>
      </c>
      <c r="D38" s="138" t="s">
        <v>17</v>
      </c>
      <c r="E38" s="138" t="s">
        <v>18</v>
      </c>
      <c r="F38" s="121" t="s">
        <v>103</v>
      </c>
    </row>
    <row r="39" spans="1:11" ht="31.9" customHeight="1" thickBot="1">
      <c r="A39" s="139"/>
      <c r="B39" s="139"/>
      <c r="C39" s="139"/>
      <c r="D39" s="139"/>
      <c r="E39" s="139"/>
      <c r="F39" s="122" t="s">
        <v>104</v>
      </c>
    </row>
    <row r="40" spans="1:11" ht="29.45" thickBot="1">
      <c r="A40" s="81">
        <v>1</v>
      </c>
      <c r="B40" s="81" t="s">
        <v>22</v>
      </c>
      <c r="C40" s="81" t="s">
        <v>23</v>
      </c>
      <c r="D40" s="81">
        <v>1</v>
      </c>
      <c r="E40" s="81">
        <v>1</v>
      </c>
      <c r="F40" s="81" t="s">
        <v>24</v>
      </c>
    </row>
    <row r="41" spans="1:11" ht="43.9" thickBot="1">
      <c r="A41" s="81">
        <v>2</v>
      </c>
      <c r="B41" s="81" t="s">
        <v>27</v>
      </c>
      <c r="C41" s="81" t="s">
        <v>28</v>
      </c>
      <c r="D41" s="81">
        <v>4</v>
      </c>
      <c r="E41" s="81">
        <v>12</v>
      </c>
      <c r="F41" s="81" t="s">
        <v>24</v>
      </c>
    </row>
    <row r="42" spans="1:11" ht="29.45" thickBot="1">
      <c r="A42" s="81">
        <v>3</v>
      </c>
      <c r="B42" s="81" t="s">
        <v>31</v>
      </c>
      <c r="C42" s="81" t="s">
        <v>32</v>
      </c>
      <c r="D42" s="81">
        <v>6</v>
      </c>
      <c r="E42" s="81">
        <v>5</v>
      </c>
      <c r="F42" s="81" t="s">
        <v>24</v>
      </c>
    </row>
    <row r="43" spans="1:11" ht="43.9" thickBot="1">
      <c r="A43" s="81">
        <v>4</v>
      </c>
      <c r="B43" s="81" t="s">
        <v>35</v>
      </c>
      <c r="C43" s="81" t="s">
        <v>36</v>
      </c>
      <c r="D43" s="81">
        <v>5</v>
      </c>
      <c r="E43" s="81">
        <v>7</v>
      </c>
      <c r="F43" s="81" t="s">
        <v>24</v>
      </c>
    </row>
    <row r="44" spans="1:11" ht="29.45" thickBot="1">
      <c r="A44" s="81">
        <v>5</v>
      </c>
      <c r="B44" s="81" t="s">
        <v>39</v>
      </c>
      <c r="C44" s="82" t="s">
        <v>40</v>
      </c>
      <c r="D44" s="81">
        <v>3</v>
      </c>
      <c r="E44" s="81"/>
      <c r="F44" s="81"/>
    </row>
    <row r="45" spans="1:11" ht="15" thickBot="1">
      <c r="A45" s="81">
        <v>6</v>
      </c>
      <c r="B45" s="81" t="s">
        <v>44</v>
      </c>
      <c r="C45" s="81" t="s">
        <v>45</v>
      </c>
      <c r="D45" s="81">
        <v>4</v>
      </c>
      <c r="E45" s="81">
        <v>7</v>
      </c>
      <c r="F45" s="81" t="s">
        <v>24</v>
      </c>
    </row>
    <row r="46" spans="1:11" ht="43.9" thickBot="1">
      <c r="A46" s="81">
        <v>7</v>
      </c>
      <c r="B46" s="81" t="s">
        <v>48</v>
      </c>
      <c r="C46" s="81" t="s">
        <v>49</v>
      </c>
      <c r="D46" s="81">
        <v>3</v>
      </c>
      <c r="E46" s="81">
        <v>7</v>
      </c>
      <c r="F46" s="81" t="s">
        <v>24</v>
      </c>
    </row>
    <row r="47" spans="1:11" ht="15" thickBot="1">
      <c r="A47" s="81">
        <v>8</v>
      </c>
      <c r="B47" s="81" t="s">
        <v>51</v>
      </c>
      <c r="C47" s="81" t="s">
        <v>52</v>
      </c>
      <c r="D47" s="81">
        <v>1</v>
      </c>
      <c r="E47" s="81">
        <v>0.1</v>
      </c>
      <c r="F47" s="81" t="s">
        <v>24</v>
      </c>
    </row>
    <row r="48" spans="1:11" ht="15" thickBot="1">
      <c r="A48" s="81">
        <v>9</v>
      </c>
      <c r="B48" s="81" t="s">
        <v>54</v>
      </c>
      <c r="C48" s="81" t="s">
        <v>55</v>
      </c>
      <c r="D48" s="81">
        <v>1</v>
      </c>
      <c r="E48" s="81">
        <v>0.1</v>
      </c>
      <c r="F48" s="81" t="s">
        <v>24</v>
      </c>
    </row>
    <row r="49" spans="1:6" ht="29.45" thickBot="1">
      <c r="A49" s="81">
        <v>10</v>
      </c>
      <c r="B49" s="81" t="s">
        <v>57</v>
      </c>
      <c r="C49" s="81" t="s">
        <v>58</v>
      </c>
      <c r="D49" s="81">
        <v>8</v>
      </c>
      <c r="E49" s="81" t="s">
        <v>105</v>
      </c>
      <c r="F49" s="81" t="s">
        <v>24</v>
      </c>
    </row>
    <row r="50" spans="1:6" ht="29.45" thickBot="1">
      <c r="A50" s="81">
        <v>11</v>
      </c>
      <c r="B50" s="81" t="s">
        <v>59</v>
      </c>
      <c r="C50" s="81" t="s">
        <v>60</v>
      </c>
      <c r="D50" s="81">
        <v>20</v>
      </c>
      <c r="E50" s="81"/>
      <c r="F50" s="81" t="s">
        <v>24</v>
      </c>
    </row>
    <row r="51" spans="1:6" ht="72.599999999999994" thickBot="1">
      <c r="A51" s="81">
        <v>12</v>
      </c>
      <c r="B51" s="81" t="s">
        <v>61</v>
      </c>
      <c r="C51" s="81" t="s">
        <v>62</v>
      </c>
      <c r="D51" s="81" t="s">
        <v>63</v>
      </c>
      <c r="E51" s="81"/>
      <c r="F51" s="81"/>
    </row>
    <row r="52" spans="1:6" ht="14.45" customHeight="1">
      <c r="A52" s="138" t="s">
        <v>14</v>
      </c>
      <c r="B52" s="138" t="s">
        <v>15</v>
      </c>
      <c r="C52" s="138" t="s">
        <v>16</v>
      </c>
      <c r="D52" s="138" t="s">
        <v>17</v>
      </c>
      <c r="E52" s="138" t="s">
        <v>18</v>
      </c>
      <c r="F52" s="121" t="s">
        <v>103</v>
      </c>
    </row>
    <row r="53" spans="1:6" ht="29.45" customHeight="1" thickBot="1">
      <c r="A53" s="139"/>
      <c r="B53" s="139"/>
      <c r="C53" s="139"/>
      <c r="D53" s="139"/>
      <c r="E53" s="139"/>
      <c r="F53" s="122" t="s">
        <v>104</v>
      </c>
    </row>
    <row r="54" spans="1:6" ht="29.45" thickBot="1">
      <c r="A54" s="81">
        <v>13</v>
      </c>
      <c r="B54" s="81" t="s">
        <v>64</v>
      </c>
      <c r="C54" s="81" t="s">
        <v>65</v>
      </c>
      <c r="D54" s="81">
        <v>30</v>
      </c>
      <c r="E54" s="81"/>
      <c r="F54" s="81" t="s">
        <v>24</v>
      </c>
    </row>
    <row r="55" spans="1:6" ht="29.45" thickBot="1">
      <c r="A55" s="81">
        <v>14</v>
      </c>
      <c r="B55" s="81" t="s">
        <v>66</v>
      </c>
      <c r="C55" s="81" t="s">
        <v>67</v>
      </c>
      <c r="D55" s="81">
        <v>5</v>
      </c>
      <c r="E55" s="81"/>
      <c r="F55" s="81"/>
    </row>
    <row r="56" spans="1:6" ht="29.45" thickBot="1">
      <c r="A56" s="81">
        <v>15</v>
      </c>
      <c r="B56" s="81" t="s">
        <v>68</v>
      </c>
      <c r="C56" s="81" t="s">
        <v>69</v>
      </c>
      <c r="D56" s="83" t="s">
        <v>70</v>
      </c>
      <c r="E56" s="81"/>
      <c r="F56" s="81"/>
    </row>
    <row r="57" spans="1:6" ht="29.45" thickBot="1">
      <c r="A57" s="81">
        <v>16</v>
      </c>
      <c r="B57" s="81" t="s">
        <v>71</v>
      </c>
      <c r="C57" s="81" t="s">
        <v>72</v>
      </c>
      <c r="D57" s="83" t="s">
        <v>70</v>
      </c>
      <c r="E57" s="81"/>
      <c r="F57" s="81"/>
    </row>
    <row r="58" spans="1:6" ht="15" thickBot="1">
      <c r="A58" s="81">
        <v>17</v>
      </c>
      <c r="B58" s="81" t="s">
        <v>73</v>
      </c>
      <c r="C58" s="81" t="s">
        <v>74</v>
      </c>
      <c r="D58" s="81" t="s">
        <v>75</v>
      </c>
      <c r="E58" s="81"/>
      <c r="F58" s="81"/>
    </row>
    <row r="59" spans="1:6" ht="29.45" thickBot="1">
      <c r="A59" s="81">
        <v>18</v>
      </c>
      <c r="B59" s="81" t="s">
        <v>76</v>
      </c>
      <c r="C59" s="81" t="s">
        <v>77</v>
      </c>
      <c r="D59" s="83" t="s">
        <v>78</v>
      </c>
      <c r="E59" s="81"/>
      <c r="F59" s="81"/>
    </row>
    <row r="60" spans="1:6" ht="29.45" thickBot="1">
      <c r="A60" s="81">
        <v>19</v>
      </c>
      <c r="B60" s="81" t="s">
        <v>79</v>
      </c>
      <c r="C60" s="81" t="s">
        <v>80</v>
      </c>
      <c r="D60" s="81">
        <v>4</v>
      </c>
      <c r="E60" s="81"/>
      <c r="F60" s="81"/>
    </row>
    <row r="61" spans="1:6" ht="29.45" thickBot="1">
      <c r="A61" s="81">
        <v>20</v>
      </c>
      <c r="B61" s="81" t="s">
        <v>81</v>
      </c>
      <c r="C61" s="81" t="s">
        <v>82</v>
      </c>
      <c r="D61" s="81" t="s">
        <v>83</v>
      </c>
      <c r="E61" s="81"/>
      <c r="F61" s="81"/>
    </row>
    <row r="62" spans="1:6" ht="43.9" thickBot="1">
      <c r="A62" s="81">
        <v>21</v>
      </c>
      <c r="B62" s="81" t="s">
        <v>84</v>
      </c>
      <c r="C62" s="81" t="s">
        <v>85</v>
      </c>
      <c r="D62" s="81" t="s">
        <v>86</v>
      </c>
      <c r="E62" s="81"/>
      <c r="F62" s="81"/>
    </row>
    <row r="63" spans="1:6" ht="58.15" thickBot="1">
      <c r="A63" s="81">
        <v>22</v>
      </c>
      <c r="B63" s="81" t="s">
        <v>87</v>
      </c>
      <c r="C63" s="81" t="s">
        <v>88</v>
      </c>
      <c r="D63" s="81">
        <v>10</v>
      </c>
      <c r="E63" s="81"/>
      <c r="F63" s="81"/>
    </row>
    <row r="64" spans="1:6" ht="29.45" thickBot="1">
      <c r="A64" s="81">
        <v>23</v>
      </c>
      <c r="B64" s="81" t="s">
        <v>89</v>
      </c>
      <c r="C64" s="81" t="s">
        <v>90</v>
      </c>
      <c r="D64" s="81">
        <v>20</v>
      </c>
      <c r="E64" s="81"/>
      <c r="F64" s="81"/>
    </row>
  </sheetData>
  <mergeCells count="12">
    <mergeCell ref="A52:A53"/>
    <mergeCell ref="B52:B53"/>
    <mergeCell ref="C52:C53"/>
    <mergeCell ref="D52:D53"/>
    <mergeCell ref="E52:E53"/>
    <mergeCell ref="A1:B1"/>
    <mergeCell ref="H1:I1"/>
    <mergeCell ref="A38:A39"/>
    <mergeCell ref="B38:B39"/>
    <mergeCell ref="C38:C39"/>
    <mergeCell ref="D38:D39"/>
    <mergeCell ref="E38:E3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6D10E-CF68-4A71-8002-669BD16D76EF}">
  <dimension ref="A1:D40"/>
  <sheetViews>
    <sheetView workbookViewId="0">
      <selection activeCell="A11" sqref="A11"/>
    </sheetView>
  </sheetViews>
  <sheetFormatPr defaultColWidth="11.5703125" defaultRowHeight="14.45"/>
  <cols>
    <col min="1" max="1" width="24.28515625" style="19" customWidth="1"/>
    <col min="2" max="2" width="50.5703125" style="19" customWidth="1"/>
    <col min="3" max="3" width="12.5703125" style="16" customWidth="1"/>
    <col min="4" max="16384" width="11.5703125" style="16"/>
  </cols>
  <sheetData>
    <row r="1" spans="1:4" ht="29.45" thickBot="1">
      <c r="A1" s="21" t="s">
        <v>106</v>
      </c>
      <c r="B1" s="22" t="s">
        <v>16</v>
      </c>
      <c r="C1" s="22" t="s">
        <v>107</v>
      </c>
    </row>
    <row r="2" spans="1:4" ht="29.45" thickBot="1">
      <c r="A2" s="23" t="s">
        <v>108</v>
      </c>
      <c r="B2" s="24" t="s">
        <v>109</v>
      </c>
      <c r="C2" s="25">
        <v>1</v>
      </c>
    </row>
    <row r="3" spans="1:4" ht="29.45" thickBot="1">
      <c r="A3" s="23" t="s">
        <v>110</v>
      </c>
      <c r="B3" s="24" t="s">
        <v>111</v>
      </c>
      <c r="C3" s="25">
        <v>0.5</v>
      </c>
    </row>
    <row r="4" spans="1:4" ht="29.45" thickBot="1">
      <c r="A4" s="23" t="s">
        <v>112</v>
      </c>
      <c r="B4" s="24" t="s">
        <v>113</v>
      </c>
      <c r="C4" s="25">
        <v>10</v>
      </c>
    </row>
    <row r="5" spans="1:4" ht="43.9" thickBot="1">
      <c r="A5" s="23" t="s">
        <v>114</v>
      </c>
      <c r="B5" s="24" t="s">
        <v>115</v>
      </c>
      <c r="C5" s="80" t="s">
        <v>116</v>
      </c>
    </row>
    <row r="6" spans="1:4" ht="43.9" thickBot="1">
      <c r="A6" s="23" t="s">
        <v>117</v>
      </c>
      <c r="B6" s="24" t="s">
        <v>118</v>
      </c>
      <c r="C6" s="80" t="s">
        <v>116</v>
      </c>
      <c r="D6" s="20"/>
    </row>
    <row r="7" spans="1:4" ht="58.15" thickBot="1">
      <c r="A7" s="23" t="s">
        <v>119</v>
      </c>
      <c r="B7" s="24" t="s">
        <v>120</v>
      </c>
      <c r="C7" s="25">
        <v>1.5</v>
      </c>
    </row>
    <row r="8" spans="1:4" ht="29.45" thickBot="1">
      <c r="A8" s="23" t="s">
        <v>121</v>
      </c>
      <c r="B8" s="24" t="s">
        <v>122</v>
      </c>
      <c r="C8" s="25" t="s">
        <v>123</v>
      </c>
    </row>
    <row r="9" spans="1:4">
      <c r="A9" s="16"/>
      <c r="B9" s="16"/>
    </row>
    <row r="10" spans="1:4">
      <c r="A10" s="16"/>
      <c r="B10" s="16"/>
    </row>
    <row r="11" spans="1:4">
      <c r="A11" s="16"/>
      <c r="B11" s="16"/>
    </row>
    <row r="12" spans="1:4">
      <c r="A12" s="16"/>
      <c r="B12" s="16"/>
    </row>
    <row r="13" spans="1:4">
      <c r="A13" s="16"/>
      <c r="B13" s="16"/>
    </row>
    <row r="14" spans="1:4">
      <c r="A14" s="16"/>
      <c r="B14" s="16"/>
    </row>
    <row r="15" spans="1:4">
      <c r="A15" s="16"/>
      <c r="B15" s="16"/>
    </row>
    <row r="16" spans="1:4">
      <c r="A16" s="16"/>
      <c r="B16" s="16"/>
    </row>
    <row r="17" spans="1:2">
      <c r="A17" s="16"/>
      <c r="B17" s="16"/>
    </row>
    <row r="18" spans="1:2">
      <c r="A18" s="16"/>
      <c r="B18" s="16"/>
    </row>
    <row r="19" spans="1:2">
      <c r="A19" s="16"/>
      <c r="B19" s="16"/>
    </row>
    <row r="20" spans="1:2">
      <c r="A20" s="16"/>
      <c r="B20" s="16"/>
    </row>
    <row r="21" spans="1:2">
      <c r="A21" s="16"/>
      <c r="B21" s="16"/>
    </row>
    <row r="22" spans="1:2">
      <c r="A22" s="16"/>
      <c r="B22" s="16"/>
    </row>
    <row r="23" spans="1:2">
      <c r="A23" s="16"/>
      <c r="B23" s="16"/>
    </row>
    <row r="24" spans="1:2">
      <c r="A24" s="16"/>
      <c r="B24" s="16"/>
    </row>
    <row r="25" spans="1:2">
      <c r="A25" s="16"/>
      <c r="B25" s="16"/>
    </row>
    <row r="26" spans="1:2">
      <c r="A26" s="16"/>
      <c r="B26" s="16"/>
    </row>
    <row r="27" spans="1:2" ht="15">
      <c r="A27" s="18"/>
      <c r="B27" s="16"/>
    </row>
    <row r="28" spans="1:2" ht="15">
      <c r="A28" s="18"/>
      <c r="B28" s="16"/>
    </row>
    <row r="29" spans="1:2" ht="15">
      <c r="A29" s="18"/>
      <c r="B29" s="16"/>
    </row>
    <row r="30" spans="1:2" ht="15">
      <c r="A30" s="18"/>
      <c r="B30" s="16"/>
    </row>
    <row r="31" spans="1:2">
      <c r="A31" s="16"/>
      <c r="B31" s="16"/>
    </row>
    <row r="32" spans="1:2">
      <c r="A32" s="16"/>
      <c r="B32" s="16"/>
    </row>
    <row r="33" spans="1:2">
      <c r="A33" s="16"/>
      <c r="B33" s="16"/>
    </row>
    <row r="34" spans="1:2">
      <c r="A34" s="16"/>
      <c r="B34" s="16"/>
    </row>
    <row r="35" spans="1:2">
      <c r="A35" s="16"/>
      <c r="B35" s="16"/>
    </row>
    <row r="36" spans="1:2">
      <c r="A36" s="16"/>
      <c r="B36" s="16"/>
    </row>
    <row r="37" spans="1:2">
      <c r="A37" s="16"/>
      <c r="B37" s="16"/>
    </row>
    <row r="38" spans="1:2">
      <c r="A38" s="16"/>
      <c r="B38" s="16"/>
    </row>
    <row r="39" spans="1:2">
      <c r="A39" s="16"/>
      <c r="B39" s="16"/>
    </row>
    <row r="40" spans="1:2">
      <c r="A40" s="16"/>
      <c r="B40" s="16"/>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2C71B-96BB-4F33-9A4D-D9C693B69368}">
  <dimension ref="A1:D19"/>
  <sheetViews>
    <sheetView workbookViewId="0">
      <selection activeCell="B23" sqref="B23"/>
    </sheetView>
  </sheetViews>
  <sheetFormatPr defaultColWidth="11.42578125" defaultRowHeight="14.45"/>
  <cols>
    <col min="1" max="1" width="15.5703125" bestFit="1" customWidth="1"/>
    <col min="2" max="2" width="48.85546875" bestFit="1" customWidth="1"/>
    <col min="3" max="3" width="15.7109375" style="31" bestFit="1" customWidth="1"/>
    <col min="4" max="4" width="17.28515625" style="31" bestFit="1" customWidth="1"/>
  </cols>
  <sheetData>
    <row r="1" spans="1:4">
      <c r="A1" s="27" t="s">
        <v>124</v>
      </c>
      <c r="B1" s="27" t="s">
        <v>125</v>
      </c>
      <c r="C1" s="29" t="s">
        <v>126</v>
      </c>
      <c r="D1" s="29" t="s">
        <v>127</v>
      </c>
    </row>
    <row r="2" spans="1:4">
      <c r="A2" s="14" t="s">
        <v>128</v>
      </c>
      <c r="B2" s="26" t="s">
        <v>129</v>
      </c>
      <c r="C2" s="30" t="s">
        <v>130</v>
      </c>
      <c r="D2" s="30" t="s">
        <v>24</v>
      </c>
    </row>
    <row r="3" spans="1:4">
      <c r="A3" s="14" t="s">
        <v>131</v>
      </c>
      <c r="B3" s="26" t="s">
        <v>132</v>
      </c>
      <c r="C3" s="30" t="s">
        <v>130</v>
      </c>
      <c r="D3" s="30" t="s">
        <v>24</v>
      </c>
    </row>
    <row r="4" spans="1:4">
      <c r="A4" s="14" t="s">
        <v>133</v>
      </c>
      <c r="B4" s="26" t="s">
        <v>134</v>
      </c>
      <c r="C4" s="30" t="s">
        <v>130</v>
      </c>
      <c r="D4" s="30" t="s">
        <v>24</v>
      </c>
    </row>
    <row r="5" spans="1:4">
      <c r="A5" s="14" t="s">
        <v>135</v>
      </c>
      <c r="B5" s="26" t="s">
        <v>136</v>
      </c>
      <c r="C5" s="30" t="s">
        <v>130</v>
      </c>
      <c r="D5" s="30" t="s">
        <v>24</v>
      </c>
    </row>
    <row r="6" spans="1:4">
      <c r="A6" s="14" t="s">
        <v>137</v>
      </c>
      <c r="B6" s="26" t="s">
        <v>138</v>
      </c>
      <c r="C6" s="30" t="s">
        <v>130</v>
      </c>
      <c r="D6" s="30" t="s">
        <v>24</v>
      </c>
    </row>
    <row r="7" spans="1:4">
      <c r="A7" s="28" t="s">
        <v>139</v>
      </c>
      <c r="B7" s="26" t="s">
        <v>140</v>
      </c>
      <c r="C7" s="30" t="s">
        <v>24</v>
      </c>
      <c r="D7" s="30" t="s">
        <v>24</v>
      </c>
    </row>
    <row r="8" spans="1:4">
      <c r="A8" s="28" t="s">
        <v>141</v>
      </c>
      <c r="B8" s="26" t="s">
        <v>142</v>
      </c>
      <c r="C8" s="30" t="s">
        <v>24</v>
      </c>
      <c r="D8" s="30" t="s">
        <v>130</v>
      </c>
    </row>
    <row r="9" spans="1:4">
      <c r="A9" s="28" t="s">
        <v>143</v>
      </c>
      <c r="B9" s="26" t="s">
        <v>144</v>
      </c>
      <c r="C9" s="30" t="s">
        <v>24</v>
      </c>
      <c r="D9" s="30" t="s">
        <v>130</v>
      </c>
    </row>
    <row r="10" spans="1:4" ht="15" thickBot="1"/>
    <row r="11" spans="1:4" ht="16.149999999999999" thickBot="1">
      <c r="A11" s="57" t="s">
        <v>124</v>
      </c>
      <c r="B11" s="58" t="s">
        <v>125</v>
      </c>
      <c r="C11" s="58" t="s">
        <v>126</v>
      </c>
      <c r="D11" s="59" t="s">
        <v>127</v>
      </c>
    </row>
    <row r="12" spans="1:4" ht="16.149999999999999" thickBot="1">
      <c r="A12" s="124" t="s">
        <v>128</v>
      </c>
      <c r="B12" s="61" t="s">
        <v>129</v>
      </c>
      <c r="C12" s="60" t="s">
        <v>130</v>
      </c>
      <c r="D12" s="60" t="s">
        <v>24</v>
      </c>
    </row>
    <row r="13" spans="1:4" ht="16.149999999999999" thickBot="1">
      <c r="A13" s="62" t="s">
        <v>131</v>
      </c>
      <c r="B13" s="64" t="s">
        <v>132</v>
      </c>
      <c r="C13" s="63" t="s">
        <v>130</v>
      </c>
      <c r="D13" s="63" t="s">
        <v>24</v>
      </c>
    </row>
    <row r="14" spans="1:4" ht="16.149999999999999" thickBot="1">
      <c r="A14" s="124" t="s">
        <v>133</v>
      </c>
      <c r="B14" s="61" t="s">
        <v>134</v>
      </c>
      <c r="C14" s="60" t="s">
        <v>130</v>
      </c>
      <c r="D14" s="60" t="s">
        <v>24</v>
      </c>
    </row>
    <row r="15" spans="1:4" ht="16.149999999999999" thickBot="1">
      <c r="A15" s="62" t="s">
        <v>145</v>
      </c>
      <c r="B15" s="64" t="s">
        <v>136</v>
      </c>
      <c r="C15" s="63" t="s">
        <v>130</v>
      </c>
      <c r="D15" s="63" t="s">
        <v>24</v>
      </c>
    </row>
    <row r="16" spans="1:4" ht="16.149999999999999" thickBot="1">
      <c r="A16" s="124" t="s">
        <v>137</v>
      </c>
      <c r="B16" s="61" t="s">
        <v>138</v>
      </c>
      <c r="C16" s="60" t="s">
        <v>130</v>
      </c>
      <c r="D16" s="60" t="s">
        <v>24</v>
      </c>
    </row>
    <row r="17" spans="1:4" ht="16.149999999999999" thickBot="1">
      <c r="A17" s="62" t="s">
        <v>139</v>
      </c>
      <c r="B17" s="64" t="s">
        <v>140</v>
      </c>
      <c r="C17" s="63" t="s">
        <v>130</v>
      </c>
      <c r="D17" s="63" t="s">
        <v>24</v>
      </c>
    </row>
    <row r="18" spans="1:4" ht="16.149999999999999" thickBot="1">
      <c r="A18" s="124" t="s">
        <v>141</v>
      </c>
      <c r="B18" s="61" t="s">
        <v>142</v>
      </c>
      <c r="C18" s="60" t="s">
        <v>24</v>
      </c>
      <c r="D18" s="60" t="s">
        <v>130</v>
      </c>
    </row>
    <row r="19" spans="1:4" ht="16.149999999999999" thickBot="1">
      <c r="A19" s="62" t="s">
        <v>143</v>
      </c>
      <c r="B19" s="64" t="s">
        <v>144</v>
      </c>
      <c r="C19" s="63" t="s">
        <v>24</v>
      </c>
      <c r="D19" s="63" t="s">
        <v>130</v>
      </c>
    </row>
  </sheetData>
  <hyperlinks>
    <hyperlink ref="B2" r:id="rId1" xr:uid="{C108398E-CD8F-4773-AA11-9A7651919847}"/>
    <hyperlink ref="B3" r:id="rId2" xr:uid="{4F6E5896-86F2-4DD9-85FB-788D9340DC76}"/>
    <hyperlink ref="B5" r:id="rId3" xr:uid="{2D30F0E4-16B7-4F7D-964E-165DD42373BB}"/>
    <hyperlink ref="B4" r:id="rId4" xr:uid="{3F6107F8-F24F-4148-83E0-2329442827DA}"/>
    <hyperlink ref="B6" r:id="rId5" xr:uid="{1C300D57-D5B1-4E27-B5BD-1D7AFFAE175C}"/>
    <hyperlink ref="B8" r:id="rId6" xr:uid="{A03639DC-9B65-4AB8-A712-B7A315418960}"/>
    <hyperlink ref="B7" r:id="rId7" xr:uid="{3EBC8C22-BDB5-4D89-82D3-B1353D9CF173}"/>
    <hyperlink ref="B9" r:id="rId8" xr:uid="{BEEF010B-CA13-4F4B-8965-3F5A816BDA59}"/>
    <hyperlink ref="B12" r:id="rId9" xr:uid="{A8690D91-40A9-4008-B6B6-093848140AC9}"/>
    <hyperlink ref="B13" r:id="rId10" xr:uid="{0EE23118-4290-42D4-9530-A77A4F254EC1}"/>
    <hyperlink ref="B14" r:id="rId11" xr:uid="{2171EDF9-0ECA-42CC-B111-E15B2D001EFA}"/>
    <hyperlink ref="B15" r:id="rId12" display="https://www.arduino.cc/en/main/software)" xr:uid="{F6E9311C-D96D-4B1C-A9BC-78D805DA62C1}"/>
    <hyperlink ref="B16" r:id="rId13" xr:uid="{6CE5764F-1334-4A87-AFC9-CA6D0B400476}"/>
    <hyperlink ref="B17" r:id="rId14" xr:uid="{AB37BB7A-2962-4391-BF94-83C4DA592BAB}"/>
    <hyperlink ref="B18" r:id="rId15" xr:uid="{BFC2CDBE-7093-4123-B936-68A7C665215A}"/>
    <hyperlink ref="B19" r:id="rId16" xr:uid="{803FE61E-C585-40DA-934A-7DC0D12A9F96}"/>
  </hyperlinks>
  <pageMargins left="0.7" right="0.7" top="0.78740157499999996" bottom="0.78740157499999996" header="0.3" footer="0.3"/>
  <pageSetup paperSize="9" orientation="portrait"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1ABA1-C55D-4170-9A59-7B4EC571ECB4}">
  <dimension ref="A1:C43"/>
  <sheetViews>
    <sheetView workbookViewId="0"/>
  </sheetViews>
  <sheetFormatPr defaultColWidth="11.5703125" defaultRowHeight="14.45"/>
  <cols>
    <col min="1" max="1" width="10.85546875" style="16" bestFit="1" customWidth="1"/>
    <col min="2" max="2" width="39.28515625" style="19" customWidth="1"/>
    <col min="3" max="3" width="37.140625" style="16" customWidth="1"/>
    <col min="4" max="16384" width="11.5703125" style="16"/>
  </cols>
  <sheetData>
    <row r="1" spans="1:3" ht="15.6">
      <c r="A1" s="34" t="s">
        <v>146</v>
      </c>
      <c r="B1" s="35" t="s">
        <v>147</v>
      </c>
      <c r="C1" s="34" t="s">
        <v>148</v>
      </c>
    </row>
    <row r="2" spans="1:3" ht="78">
      <c r="A2" s="34" t="s">
        <v>149</v>
      </c>
      <c r="B2" s="35" t="s">
        <v>150</v>
      </c>
      <c r="C2" s="36" t="s">
        <v>151</v>
      </c>
    </row>
    <row r="3" spans="1:3" ht="54" customHeight="1">
      <c r="A3" s="34" t="s">
        <v>152</v>
      </c>
      <c r="B3" s="35" t="s">
        <v>153</v>
      </c>
      <c r="C3" s="37" t="s">
        <v>154</v>
      </c>
    </row>
    <row r="4" spans="1:3" ht="22.9">
      <c r="A4" s="34" t="s">
        <v>155</v>
      </c>
      <c r="B4" s="35" t="s">
        <v>156</v>
      </c>
      <c r="C4" s="38" t="s">
        <v>157</v>
      </c>
    </row>
    <row r="5" spans="1:3" ht="46.9">
      <c r="A5" s="34" t="s">
        <v>158</v>
      </c>
      <c r="B5" s="35" t="s">
        <v>159</v>
      </c>
      <c r="C5" s="38" t="s">
        <v>160</v>
      </c>
    </row>
    <row r="6" spans="1:3" ht="62.45">
      <c r="A6" s="34" t="s">
        <v>161</v>
      </c>
      <c r="B6" s="35" t="s">
        <v>162</v>
      </c>
      <c r="C6" s="39" t="s">
        <v>163</v>
      </c>
    </row>
    <row r="7" spans="1:3" ht="78">
      <c r="A7" s="34" t="s">
        <v>164</v>
      </c>
      <c r="B7" s="35" t="s">
        <v>165</v>
      </c>
      <c r="C7" s="36" t="s">
        <v>166</v>
      </c>
    </row>
    <row r="8" spans="1:3" ht="31.15">
      <c r="A8" s="34" t="s">
        <v>167</v>
      </c>
      <c r="B8" s="35" t="s">
        <v>168</v>
      </c>
      <c r="C8" s="36" t="s">
        <v>167</v>
      </c>
    </row>
    <row r="9" spans="1:3" ht="46.9">
      <c r="A9" s="34" t="s">
        <v>169</v>
      </c>
      <c r="B9" s="35" t="s">
        <v>170</v>
      </c>
      <c r="C9" s="36" t="s">
        <v>171</v>
      </c>
    </row>
    <row r="10" spans="1:3" ht="31.15">
      <c r="A10" s="34" t="s">
        <v>172</v>
      </c>
      <c r="B10" s="35" t="s">
        <v>173</v>
      </c>
      <c r="C10" s="38" t="s">
        <v>174</v>
      </c>
    </row>
    <row r="11" spans="1:3" ht="16.149999999999999" thickBot="1">
      <c r="A11" s="32"/>
      <c r="B11" s="33"/>
      <c r="C11" s="32"/>
    </row>
    <row r="12" spans="1:3" ht="16.149999999999999" thickBot="1">
      <c r="A12" s="40" t="s">
        <v>146</v>
      </c>
      <c r="B12" s="41" t="s">
        <v>147</v>
      </c>
      <c r="C12" s="42" t="s">
        <v>148</v>
      </c>
    </row>
    <row r="13" spans="1:3" ht="63" thickBot="1">
      <c r="A13" s="124" t="s">
        <v>149</v>
      </c>
      <c r="B13" s="43" t="s">
        <v>175</v>
      </c>
      <c r="C13" s="44" t="s">
        <v>151</v>
      </c>
    </row>
    <row r="14" spans="1:3" ht="28.15" customHeight="1" thickBot="1">
      <c r="A14" s="140" t="s">
        <v>152</v>
      </c>
      <c r="B14" s="142" t="s">
        <v>176</v>
      </c>
      <c r="C14" s="45" t="s">
        <v>177</v>
      </c>
    </row>
    <row r="15" spans="1:3" ht="28.15" customHeight="1" thickBot="1">
      <c r="A15" s="141"/>
      <c r="B15" s="143"/>
      <c r="C15" s="84" t="s">
        <v>178</v>
      </c>
    </row>
    <row r="16" spans="1:3" ht="23.45" thickBot="1">
      <c r="A16" s="124" t="s">
        <v>155</v>
      </c>
      <c r="B16" s="43" t="s">
        <v>179</v>
      </c>
      <c r="C16" s="46" t="s">
        <v>157</v>
      </c>
    </row>
    <row r="17" spans="1:3" ht="16.149999999999999" thickBot="1">
      <c r="A17" s="40" t="s">
        <v>146</v>
      </c>
      <c r="B17" s="41" t="s">
        <v>147</v>
      </c>
      <c r="C17" s="42" t="s">
        <v>148</v>
      </c>
    </row>
    <row r="18" spans="1:3" ht="31.9" thickBot="1">
      <c r="A18" s="123" t="s">
        <v>158</v>
      </c>
      <c r="B18" s="47" t="s">
        <v>180</v>
      </c>
      <c r="C18" s="48" t="s">
        <v>160</v>
      </c>
    </row>
    <row r="19" spans="1:3" ht="22.9">
      <c r="A19" s="144" t="s">
        <v>161</v>
      </c>
      <c r="B19" s="49" t="s">
        <v>181</v>
      </c>
      <c r="C19" s="50" t="s">
        <v>182</v>
      </c>
    </row>
    <row r="20" spans="1:3" ht="22.9">
      <c r="A20" s="145"/>
      <c r="B20" s="49" t="s">
        <v>183</v>
      </c>
      <c r="C20" s="50" t="s">
        <v>184</v>
      </c>
    </row>
    <row r="21" spans="1:3" ht="16.149999999999999" thickBot="1">
      <c r="A21" s="146"/>
      <c r="B21" s="43" t="s">
        <v>185</v>
      </c>
      <c r="C21" s="51"/>
    </row>
    <row r="22" spans="1:3" ht="63" thickBot="1">
      <c r="A22" s="123" t="s">
        <v>164</v>
      </c>
      <c r="B22" s="47" t="s">
        <v>186</v>
      </c>
      <c r="C22" s="52" t="s">
        <v>187</v>
      </c>
    </row>
    <row r="23" spans="1:3" ht="31.9" thickBot="1">
      <c r="A23" s="124" t="s">
        <v>167</v>
      </c>
      <c r="B23" s="43" t="s">
        <v>168</v>
      </c>
      <c r="C23" s="44" t="s">
        <v>167</v>
      </c>
    </row>
    <row r="24" spans="1:3" ht="47.45" thickBot="1">
      <c r="A24" s="123" t="s">
        <v>169</v>
      </c>
      <c r="B24" s="47" t="s">
        <v>188</v>
      </c>
      <c r="C24" s="52" t="s">
        <v>171</v>
      </c>
    </row>
    <row r="25" spans="1:3" ht="63" thickBot="1">
      <c r="A25" s="124" t="s">
        <v>172</v>
      </c>
      <c r="B25" s="43" t="s">
        <v>189</v>
      </c>
      <c r="C25" s="46" t="s">
        <v>190</v>
      </c>
    </row>
    <row r="30" spans="1:3">
      <c r="B30" s="16"/>
    </row>
    <row r="31" spans="1:3">
      <c r="B31" s="16"/>
    </row>
    <row r="32" spans="1:3">
      <c r="B32" s="16"/>
    </row>
    <row r="33" spans="2:2">
      <c r="B33" s="16"/>
    </row>
    <row r="34" spans="2:2">
      <c r="B34" s="16"/>
    </row>
    <row r="35" spans="2:2">
      <c r="B35" s="16"/>
    </row>
    <row r="36" spans="2:2">
      <c r="B36" s="16"/>
    </row>
    <row r="37" spans="2:2">
      <c r="B37" s="16"/>
    </row>
    <row r="38" spans="2:2">
      <c r="B38" s="16"/>
    </row>
    <row r="39" spans="2:2">
      <c r="B39" s="16"/>
    </row>
    <row r="40" spans="2:2">
      <c r="B40" s="16"/>
    </row>
    <row r="41" spans="2:2">
      <c r="B41" s="16"/>
    </row>
    <row r="42" spans="2:2">
      <c r="B42" s="16"/>
    </row>
    <row r="43" spans="2:2">
      <c r="B43" s="16"/>
    </row>
  </sheetData>
  <mergeCells count="3">
    <mergeCell ref="A14:A15"/>
    <mergeCell ref="B14:B15"/>
    <mergeCell ref="A19:A21"/>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802F8-AA62-493F-A3BD-FA0EC462E85C}">
  <dimension ref="A1:B13"/>
  <sheetViews>
    <sheetView workbookViewId="0"/>
  </sheetViews>
  <sheetFormatPr defaultColWidth="11.5703125" defaultRowHeight="14.45"/>
  <cols>
    <col min="1" max="1" width="27.140625" style="19" customWidth="1"/>
    <col min="2" max="2" width="58.42578125" style="19" customWidth="1"/>
    <col min="3" max="16384" width="11.5703125" style="16"/>
  </cols>
  <sheetData>
    <row r="1" spans="1:2" ht="15.6">
      <c r="A1" s="35" t="s">
        <v>191</v>
      </c>
      <c r="B1" s="35" t="s">
        <v>147</v>
      </c>
    </row>
    <row r="2" spans="1:2" ht="46.9">
      <c r="A2" s="35" t="s">
        <v>192</v>
      </c>
      <c r="B2" s="35" t="s">
        <v>193</v>
      </c>
    </row>
    <row r="3" spans="1:2" ht="31.15">
      <c r="A3" s="35" t="s">
        <v>194</v>
      </c>
      <c r="B3" s="35" t="s">
        <v>195</v>
      </c>
    </row>
    <row r="4" spans="1:2" ht="46.9">
      <c r="A4" s="35" t="s">
        <v>196</v>
      </c>
      <c r="B4" s="35" t="s">
        <v>197</v>
      </c>
    </row>
    <row r="5" spans="1:2" ht="46.9">
      <c r="A5" s="35" t="s">
        <v>198</v>
      </c>
      <c r="B5" s="35" t="s">
        <v>199</v>
      </c>
    </row>
    <row r="6" spans="1:2" ht="31.15">
      <c r="A6" s="35" t="s">
        <v>200</v>
      </c>
      <c r="B6" s="35" t="s">
        <v>201</v>
      </c>
    </row>
    <row r="7" spans="1:2" ht="15" thickBot="1"/>
    <row r="8" spans="1:2" ht="16.149999999999999" thickBot="1">
      <c r="A8" s="53" t="s">
        <v>191</v>
      </c>
      <c r="B8" s="54" t="s">
        <v>147</v>
      </c>
    </row>
    <row r="9" spans="1:2" ht="31.9" thickBot="1">
      <c r="A9" s="55" t="s">
        <v>192</v>
      </c>
      <c r="B9" s="43" t="s">
        <v>202</v>
      </c>
    </row>
    <row r="10" spans="1:2" ht="31.9" thickBot="1">
      <c r="A10" s="56" t="s">
        <v>194</v>
      </c>
      <c r="B10" s="47" t="s">
        <v>203</v>
      </c>
    </row>
    <row r="11" spans="1:2" ht="47.45" thickBot="1">
      <c r="A11" s="55" t="s">
        <v>196</v>
      </c>
      <c r="B11" s="43" t="s">
        <v>204</v>
      </c>
    </row>
    <row r="12" spans="1:2" ht="47.45" thickBot="1">
      <c r="A12" s="56" t="s">
        <v>198</v>
      </c>
      <c r="B12" s="47" t="s">
        <v>205</v>
      </c>
    </row>
    <row r="13" spans="1:2" ht="31.9" thickBot="1">
      <c r="A13" s="55" t="s">
        <v>200</v>
      </c>
      <c r="B13" s="43" t="s">
        <v>206</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B00D9-5D3A-4906-AD14-4E9BCA1EAA0E}">
  <dimension ref="A1:D34"/>
  <sheetViews>
    <sheetView workbookViewId="0"/>
  </sheetViews>
  <sheetFormatPr defaultColWidth="11.42578125" defaultRowHeight="14.45"/>
  <cols>
    <col min="1" max="1" width="7.5703125" style="16" bestFit="1" customWidth="1"/>
    <col min="2" max="2" width="72.140625" style="10" customWidth="1"/>
  </cols>
  <sheetData>
    <row r="1" spans="1:4">
      <c r="A1" s="17" t="s">
        <v>207</v>
      </c>
      <c r="B1" s="70" t="s">
        <v>147</v>
      </c>
      <c r="D1" s="66"/>
    </row>
    <row r="2" spans="1:4" ht="43.15">
      <c r="A2" s="17">
        <v>1</v>
      </c>
      <c r="B2" s="70" t="s">
        <v>208</v>
      </c>
      <c r="D2" s="65"/>
    </row>
    <row r="3" spans="1:4" ht="15.6">
      <c r="A3" s="17">
        <v>2</v>
      </c>
      <c r="B3" s="70" t="s">
        <v>209</v>
      </c>
      <c r="D3" s="65"/>
    </row>
    <row r="4" spans="1:4" ht="15">
      <c r="A4" s="71" t="s">
        <v>210</v>
      </c>
      <c r="B4" s="70" t="s">
        <v>211</v>
      </c>
      <c r="D4" s="68"/>
    </row>
    <row r="5" spans="1:4" ht="15">
      <c r="A5" s="71" t="s">
        <v>212</v>
      </c>
      <c r="B5" s="70" t="s">
        <v>213</v>
      </c>
      <c r="D5" s="68"/>
    </row>
    <row r="6" spans="1:4" ht="15">
      <c r="A6" s="71" t="s">
        <v>214</v>
      </c>
      <c r="B6" s="70" t="s">
        <v>215</v>
      </c>
      <c r="D6" s="68"/>
    </row>
    <row r="7" spans="1:4" ht="15">
      <c r="A7" s="71" t="s">
        <v>216</v>
      </c>
      <c r="B7" s="70" t="s">
        <v>217</v>
      </c>
      <c r="D7" s="68"/>
    </row>
    <row r="8" spans="1:4" ht="15">
      <c r="A8" s="71" t="s">
        <v>218</v>
      </c>
      <c r="B8" s="70" t="s">
        <v>219</v>
      </c>
      <c r="D8" s="68"/>
    </row>
    <row r="9" spans="1:4" ht="15">
      <c r="A9" s="71" t="s">
        <v>220</v>
      </c>
      <c r="B9" s="70" t="s">
        <v>221</v>
      </c>
      <c r="D9" s="68"/>
    </row>
    <row r="10" spans="1:4">
      <c r="A10" s="17">
        <v>3</v>
      </c>
      <c r="B10" s="70" t="s">
        <v>222</v>
      </c>
      <c r="D10" s="67"/>
    </row>
    <row r="11" spans="1:4" ht="15.6">
      <c r="A11" s="17">
        <v>4</v>
      </c>
      <c r="B11" s="70" t="s">
        <v>223</v>
      </c>
      <c r="D11" s="65"/>
    </row>
    <row r="12" spans="1:4">
      <c r="A12" s="71" t="s">
        <v>224</v>
      </c>
      <c r="B12" s="70" t="s">
        <v>225</v>
      </c>
      <c r="D12" s="69"/>
    </row>
    <row r="13" spans="1:4" ht="15">
      <c r="A13" s="71" t="s">
        <v>226</v>
      </c>
      <c r="B13" s="70" t="s">
        <v>227</v>
      </c>
      <c r="D13" s="68"/>
    </row>
    <row r="14" spans="1:4" ht="15.6">
      <c r="A14" s="17">
        <v>5</v>
      </c>
      <c r="B14" s="70" t="s">
        <v>228</v>
      </c>
      <c r="D14" s="65"/>
    </row>
    <row r="15" spans="1:4" ht="15.6">
      <c r="A15" s="17">
        <v>6</v>
      </c>
      <c r="B15" s="70" t="s">
        <v>229</v>
      </c>
      <c r="D15" s="65"/>
    </row>
    <row r="16" spans="1:4" ht="28.9">
      <c r="A16" s="17">
        <v>7</v>
      </c>
      <c r="B16" s="70" t="s">
        <v>230</v>
      </c>
      <c r="D16" s="65"/>
    </row>
    <row r="17" spans="1:2" ht="15" thickBot="1"/>
    <row r="18" spans="1:2" ht="15" thickBot="1">
      <c r="A18" s="72" t="s">
        <v>207</v>
      </c>
      <c r="B18" s="73" t="s">
        <v>147</v>
      </c>
    </row>
    <row r="19" spans="1:2" ht="28.9">
      <c r="A19" s="147">
        <v>1</v>
      </c>
      <c r="B19" s="74" t="s">
        <v>231</v>
      </c>
    </row>
    <row r="20" spans="1:2" ht="15" thickBot="1">
      <c r="A20" s="148"/>
      <c r="B20" s="75" t="s">
        <v>232</v>
      </c>
    </row>
    <row r="21" spans="1:2" ht="15" thickBot="1">
      <c r="A21" s="76">
        <v>2</v>
      </c>
      <c r="B21" s="77" t="s">
        <v>209</v>
      </c>
    </row>
    <row r="22" spans="1:2" ht="15" thickBot="1">
      <c r="A22" s="78" t="s">
        <v>210</v>
      </c>
      <c r="B22" s="75" t="s">
        <v>211</v>
      </c>
    </row>
    <row r="23" spans="1:2" ht="15" thickBot="1">
      <c r="A23" s="79" t="s">
        <v>212</v>
      </c>
      <c r="B23" s="77" t="s">
        <v>213</v>
      </c>
    </row>
    <row r="24" spans="1:2" ht="15" thickBot="1">
      <c r="A24" s="78" t="s">
        <v>214</v>
      </c>
      <c r="B24" s="75" t="s">
        <v>215</v>
      </c>
    </row>
    <row r="25" spans="1:2" ht="15" thickBot="1">
      <c r="A25" s="79" t="s">
        <v>216</v>
      </c>
      <c r="B25" s="77" t="s">
        <v>217</v>
      </c>
    </row>
    <row r="26" spans="1:2" ht="15" thickBot="1">
      <c r="A26" s="78" t="s">
        <v>218</v>
      </c>
      <c r="B26" s="75" t="s">
        <v>219</v>
      </c>
    </row>
    <row r="27" spans="1:2" ht="15" thickBot="1">
      <c r="A27" s="79" t="s">
        <v>220</v>
      </c>
      <c r="B27" s="77" t="s">
        <v>221</v>
      </c>
    </row>
    <row r="28" spans="1:2" ht="15" thickBot="1">
      <c r="A28" s="125">
        <v>3</v>
      </c>
      <c r="B28" s="75" t="s">
        <v>222</v>
      </c>
    </row>
    <row r="29" spans="1:2" ht="15" thickBot="1">
      <c r="A29" s="76">
        <v>4</v>
      </c>
      <c r="B29" s="77" t="s">
        <v>223</v>
      </c>
    </row>
    <row r="30" spans="1:2" ht="15" thickBot="1">
      <c r="A30" s="78" t="s">
        <v>224</v>
      </c>
      <c r="B30" s="75" t="s">
        <v>233</v>
      </c>
    </row>
    <row r="31" spans="1:2" ht="15" thickBot="1">
      <c r="A31" s="79" t="s">
        <v>226</v>
      </c>
      <c r="B31" s="77" t="s">
        <v>234</v>
      </c>
    </row>
    <row r="32" spans="1:2" ht="15" thickBot="1">
      <c r="A32" s="125">
        <v>5</v>
      </c>
      <c r="B32" s="75" t="s">
        <v>235</v>
      </c>
    </row>
    <row r="33" spans="1:2" ht="15" thickBot="1">
      <c r="A33" s="76">
        <v>6</v>
      </c>
      <c r="B33" s="77" t="s">
        <v>229</v>
      </c>
    </row>
    <row r="34" spans="1:2" ht="29.45" thickBot="1">
      <c r="A34" s="125">
        <v>7</v>
      </c>
      <c r="B34" s="75" t="s">
        <v>236</v>
      </c>
    </row>
  </sheetData>
  <mergeCells count="1">
    <mergeCell ref="A19:A20"/>
  </mergeCells>
  <phoneticPr fontId="20" type="noConversion"/>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47C5B-068E-4CF7-B5E5-C4573CD6FD0C}">
  <dimension ref="A1:E36"/>
  <sheetViews>
    <sheetView tabSelected="1" topLeftCell="A32" workbookViewId="0">
      <selection activeCell="D35" sqref="D35"/>
    </sheetView>
  </sheetViews>
  <sheetFormatPr defaultColWidth="11.42578125" defaultRowHeight="14.45"/>
  <cols>
    <col min="2" max="2" width="12.7109375" bestFit="1" customWidth="1"/>
    <col min="3" max="3" width="18.85546875" bestFit="1" customWidth="1"/>
    <col min="4" max="4" width="32.85546875" style="10" customWidth="1"/>
    <col min="5" max="5" width="21.7109375" bestFit="1" customWidth="1"/>
  </cols>
  <sheetData>
    <row r="1" spans="1:5">
      <c r="A1" s="101" t="s">
        <v>237</v>
      </c>
      <c r="B1" s="101" t="s">
        <v>238</v>
      </c>
      <c r="C1" s="101" t="s">
        <v>239</v>
      </c>
      <c r="D1" s="102" t="s">
        <v>240</v>
      </c>
      <c r="E1" s="101" t="s">
        <v>241</v>
      </c>
    </row>
    <row r="2" spans="1:5">
      <c r="A2" s="97">
        <v>43947</v>
      </c>
      <c r="B2" s="96" t="s">
        <v>242</v>
      </c>
      <c r="C2" s="96">
        <v>4</v>
      </c>
      <c r="D2" s="98" t="s">
        <v>243</v>
      </c>
      <c r="E2" s="93">
        <f>SUM(C2:C46)</f>
        <v>158.75</v>
      </c>
    </row>
    <row r="3" spans="1:5">
      <c r="A3" s="97">
        <v>43949</v>
      </c>
      <c r="B3" s="96" t="s">
        <v>244</v>
      </c>
      <c r="C3" s="96">
        <v>2.5</v>
      </c>
      <c r="D3" s="98" t="s">
        <v>243</v>
      </c>
    </row>
    <row r="4" spans="1:5" ht="28.9">
      <c r="A4" s="97"/>
      <c r="B4" s="100" t="s">
        <v>245</v>
      </c>
      <c r="C4" s="96">
        <v>3.25</v>
      </c>
      <c r="D4" s="98" t="s">
        <v>246</v>
      </c>
    </row>
    <row r="5" spans="1:5">
      <c r="A5" s="97">
        <v>43951</v>
      </c>
      <c r="B5" s="96" t="s">
        <v>247</v>
      </c>
      <c r="C5" s="96">
        <v>4</v>
      </c>
      <c r="D5" s="98" t="s">
        <v>248</v>
      </c>
    </row>
    <row r="6" spans="1:5">
      <c r="A6" s="97">
        <v>43953</v>
      </c>
      <c r="B6" s="96" t="s">
        <v>249</v>
      </c>
      <c r="C6" s="96">
        <v>3.75</v>
      </c>
      <c r="D6" s="98" t="s">
        <v>250</v>
      </c>
    </row>
    <row r="7" spans="1:5">
      <c r="A7" s="97">
        <v>43956</v>
      </c>
      <c r="B7" s="99" t="s">
        <v>251</v>
      </c>
      <c r="C7" s="96">
        <v>5.75</v>
      </c>
      <c r="D7" s="98" t="s">
        <v>252</v>
      </c>
    </row>
    <row r="8" spans="1:5">
      <c r="A8" s="97"/>
      <c r="B8" s="96"/>
      <c r="C8" s="96"/>
      <c r="D8" s="92"/>
    </row>
    <row r="9" spans="1:5">
      <c r="A9" s="94">
        <v>43958</v>
      </c>
      <c r="B9" s="93" t="s">
        <v>253</v>
      </c>
      <c r="C9" s="93">
        <v>1.75</v>
      </c>
      <c r="D9" s="92" t="s">
        <v>254</v>
      </c>
    </row>
    <row r="10" spans="1:5">
      <c r="A10" s="94">
        <v>43961</v>
      </c>
      <c r="B10" s="93" t="s">
        <v>255</v>
      </c>
      <c r="C10" s="93">
        <v>0.5</v>
      </c>
      <c r="D10" s="92" t="s">
        <v>256</v>
      </c>
    </row>
    <row r="11" spans="1:5">
      <c r="A11" s="94">
        <v>43962</v>
      </c>
      <c r="B11" s="93" t="s">
        <v>257</v>
      </c>
      <c r="C11" s="93">
        <v>0.5</v>
      </c>
      <c r="D11" s="92" t="s">
        <v>256</v>
      </c>
    </row>
    <row r="12" spans="1:5">
      <c r="A12" s="94">
        <v>43962</v>
      </c>
      <c r="B12" s="93" t="s">
        <v>258</v>
      </c>
      <c r="C12" s="93">
        <v>2</v>
      </c>
      <c r="D12" s="92" t="s">
        <v>259</v>
      </c>
    </row>
    <row r="13" spans="1:5" ht="28.9">
      <c r="A13" s="94">
        <v>43963</v>
      </c>
      <c r="B13" s="92" t="s">
        <v>260</v>
      </c>
      <c r="C13" s="93">
        <v>7</v>
      </c>
      <c r="D13" s="92" t="s">
        <v>261</v>
      </c>
    </row>
    <row r="14" spans="1:5">
      <c r="A14" s="94">
        <v>43964</v>
      </c>
      <c r="B14" s="93" t="s">
        <v>262</v>
      </c>
      <c r="C14" s="93">
        <v>3</v>
      </c>
      <c r="D14" s="92" t="s">
        <v>263</v>
      </c>
    </row>
    <row r="15" spans="1:5">
      <c r="A15" s="94">
        <v>43976</v>
      </c>
      <c r="B15" s="93" t="s">
        <v>264</v>
      </c>
      <c r="C15" s="93">
        <v>1.5</v>
      </c>
      <c r="D15" s="92" t="s">
        <v>265</v>
      </c>
    </row>
    <row r="16" spans="1:5">
      <c r="A16" s="94">
        <v>43977</v>
      </c>
      <c r="B16" s="93" t="s">
        <v>266</v>
      </c>
      <c r="C16" s="93">
        <v>4</v>
      </c>
      <c r="D16" s="92" t="s">
        <v>267</v>
      </c>
    </row>
    <row r="17" spans="1:4" ht="28.9">
      <c r="A17" s="94">
        <v>43985</v>
      </c>
      <c r="B17" s="93" t="s">
        <v>268</v>
      </c>
      <c r="C17" s="93">
        <v>7</v>
      </c>
      <c r="D17" s="92" t="s">
        <v>269</v>
      </c>
    </row>
    <row r="18" spans="1:4">
      <c r="A18" s="94">
        <v>43986</v>
      </c>
      <c r="B18" s="93" t="s">
        <v>270</v>
      </c>
      <c r="C18" s="93">
        <v>0.5</v>
      </c>
      <c r="D18" s="92" t="s">
        <v>271</v>
      </c>
    </row>
    <row r="19" spans="1:4" ht="28.9">
      <c r="A19" s="94">
        <v>43992</v>
      </c>
      <c r="B19" s="93" t="s">
        <v>272</v>
      </c>
      <c r="C19" s="93">
        <v>1.5</v>
      </c>
      <c r="D19" s="92" t="s">
        <v>273</v>
      </c>
    </row>
    <row r="20" spans="1:4" ht="28.9">
      <c r="A20" s="94">
        <v>43995</v>
      </c>
      <c r="B20" s="93" t="s">
        <v>274</v>
      </c>
      <c r="C20" s="93">
        <v>2</v>
      </c>
      <c r="D20" s="92" t="s">
        <v>275</v>
      </c>
    </row>
    <row r="21" spans="1:4" ht="28.9">
      <c r="A21" s="94">
        <v>43997</v>
      </c>
      <c r="B21" s="93" t="s">
        <v>276</v>
      </c>
      <c r="C21" s="93">
        <v>6.75</v>
      </c>
      <c r="D21" s="92" t="s">
        <v>277</v>
      </c>
    </row>
    <row r="22" spans="1:4" ht="43.15">
      <c r="A22" s="94">
        <v>44000</v>
      </c>
      <c r="B22" s="93" t="s">
        <v>278</v>
      </c>
      <c r="C22" s="93">
        <v>7.25</v>
      </c>
      <c r="D22" s="92" t="s">
        <v>279</v>
      </c>
    </row>
    <row r="23" spans="1:4" ht="43.15">
      <c r="A23" s="94">
        <v>44006</v>
      </c>
      <c r="B23" s="93" t="s">
        <v>280</v>
      </c>
      <c r="C23" s="93">
        <v>4.75</v>
      </c>
      <c r="D23" s="92" t="s">
        <v>281</v>
      </c>
    </row>
    <row r="24" spans="1:4">
      <c r="A24" s="94">
        <v>44007</v>
      </c>
      <c r="B24" s="95" t="s">
        <v>282</v>
      </c>
      <c r="C24" s="93">
        <v>2</v>
      </c>
      <c r="D24" s="92" t="s">
        <v>271</v>
      </c>
    </row>
    <row r="25" spans="1:4" ht="28.9">
      <c r="A25" s="94">
        <v>44008</v>
      </c>
      <c r="B25" s="93" t="s">
        <v>283</v>
      </c>
      <c r="C25" s="93">
        <v>4.5</v>
      </c>
      <c r="D25" s="92" t="s">
        <v>284</v>
      </c>
    </row>
    <row r="26" spans="1:4" ht="28.9">
      <c r="A26" s="94">
        <v>44009</v>
      </c>
      <c r="B26" s="93" t="s">
        <v>285</v>
      </c>
      <c r="C26" s="93">
        <v>6.25</v>
      </c>
      <c r="D26" s="92" t="s">
        <v>286</v>
      </c>
    </row>
    <row r="27" spans="1:4" ht="43.15">
      <c r="A27" s="94">
        <v>44011</v>
      </c>
      <c r="B27" s="93" t="s">
        <v>287</v>
      </c>
      <c r="C27" s="93">
        <v>6</v>
      </c>
      <c r="D27" s="92" t="s">
        <v>288</v>
      </c>
    </row>
    <row r="28" spans="1:4" ht="57.6">
      <c r="A28" s="94">
        <v>44012</v>
      </c>
      <c r="B28" s="93" t="s">
        <v>289</v>
      </c>
      <c r="C28" s="93">
        <v>9.25</v>
      </c>
      <c r="D28" s="92" t="s">
        <v>290</v>
      </c>
    </row>
    <row r="29" spans="1:4">
      <c r="A29" s="94">
        <v>44013</v>
      </c>
      <c r="B29" s="93" t="s">
        <v>266</v>
      </c>
      <c r="C29" s="93">
        <v>4</v>
      </c>
      <c r="D29" s="92" t="s">
        <v>291</v>
      </c>
    </row>
    <row r="30" spans="1:4">
      <c r="A30" s="94">
        <v>44014</v>
      </c>
      <c r="B30" s="93" t="s">
        <v>292</v>
      </c>
      <c r="C30" s="93">
        <v>7.5</v>
      </c>
      <c r="D30" s="92" t="s">
        <v>293</v>
      </c>
    </row>
    <row r="31" spans="1:4">
      <c r="A31" s="94">
        <v>44015</v>
      </c>
      <c r="B31" s="93" t="s">
        <v>294</v>
      </c>
      <c r="C31" s="93">
        <v>4.5</v>
      </c>
      <c r="D31" s="92" t="s">
        <v>295</v>
      </c>
    </row>
    <row r="32" spans="1:4" ht="43.15">
      <c r="A32" s="94">
        <v>44017</v>
      </c>
      <c r="B32" s="93" t="s">
        <v>296</v>
      </c>
      <c r="C32" s="93">
        <v>10.5</v>
      </c>
      <c r="D32" s="92" t="s">
        <v>297</v>
      </c>
    </row>
    <row r="33" spans="1:4" ht="28.9">
      <c r="A33" s="94">
        <v>44018</v>
      </c>
      <c r="B33" s="93" t="s">
        <v>298</v>
      </c>
      <c r="C33" s="93">
        <v>4</v>
      </c>
      <c r="D33" s="92" t="s">
        <v>299</v>
      </c>
    </row>
    <row r="34" spans="1:4" ht="43.15">
      <c r="A34" s="94">
        <v>44019</v>
      </c>
      <c r="B34" s="93" t="s">
        <v>300</v>
      </c>
      <c r="C34" s="93">
        <v>7</v>
      </c>
      <c r="D34" s="92" t="s">
        <v>301</v>
      </c>
    </row>
    <row r="35" spans="1:4" ht="75">
      <c r="A35" s="152">
        <v>44020</v>
      </c>
      <c r="B35" s="153" t="s">
        <v>302</v>
      </c>
      <c r="C35" s="153">
        <v>15.75</v>
      </c>
      <c r="D35" s="154" t="s">
        <v>303</v>
      </c>
    </row>
    <row r="36" spans="1:4" ht="45">
      <c r="A36" s="149">
        <v>44021</v>
      </c>
      <c r="B36" s="150" t="s">
        <v>304</v>
      </c>
      <c r="C36" s="150">
        <v>4.25</v>
      </c>
      <c r="D36" s="151" t="s">
        <v>305</v>
      </c>
    </row>
  </sheetData>
  <pageMargins left="0.7" right="0.7" top="0.78740157499999996" bottom="0.78740157499999996"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9D70D-93F2-462D-B4DC-F78C2E4E080C}">
  <dimension ref="A1:E56"/>
  <sheetViews>
    <sheetView topLeftCell="A26" workbookViewId="0">
      <selection activeCell="E46" sqref="E46"/>
    </sheetView>
  </sheetViews>
  <sheetFormatPr defaultColWidth="11.42578125" defaultRowHeight="14.45"/>
  <cols>
    <col min="1" max="1" width="11.5703125" style="16"/>
    <col min="2" max="2" width="12.28515625" bestFit="1" customWidth="1"/>
    <col min="3" max="3" width="17.5703125" style="16" bestFit="1" customWidth="1"/>
    <col min="4" max="4" width="38.5703125" style="116" bestFit="1" customWidth="1"/>
    <col min="5" max="5" width="20.28515625" bestFit="1" customWidth="1"/>
  </cols>
  <sheetData>
    <row r="1" spans="1:5">
      <c r="A1" s="114" t="s">
        <v>237</v>
      </c>
      <c r="B1" s="112" t="s">
        <v>306</v>
      </c>
      <c r="C1" s="113" t="s">
        <v>307</v>
      </c>
      <c r="D1" s="113" t="s">
        <v>308</v>
      </c>
      <c r="E1" s="112" t="s">
        <v>309</v>
      </c>
    </row>
    <row r="2" spans="1:5">
      <c r="A2" s="97">
        <v>43947</v>
      </c>
      <c r="B2" s="103" t="s">
        <v>310</v>
      </c>
      <c r="C2" s="103">
        <v>2.5</v>
      </c>
      <c r="D2" s="120" t="s">
        <v>311</v>
      </c>
      <c r="E2" s="111">
        <f>SUM(C2:C58)</f>
        <v>189.75</v>
      </c>
    </row>
    <row r="3" spans="1:5" s="110" customFormat="1" ht="43.15">
      <c r="A3" s="97">
        <v>43948</v>
      </c>
      <c r="B3" s="107" t="s">
        <v>312</v>
      </c>
      <c r="C3" s="119">
        <v>7</v>
      </c>
      <c r="D3" s="117" t="s">
        <v>313</v>
      </c>
    </row>
    <row r="4" spans="1:5">
      <c r="A4" s="97">
        <v>43949</v>
      </c>
      <c r="B4" s="103" t="s">
        <v>314</v>
      </c>
      <c r="C4" s="119">
        <v>2.5</v>
      </c>
      <c r="D4" s="117" t="s">
        <v>313</v>
      </c>
    </row>
    <row r="5" spans="1:5" ht="28.9">
      <c r="A5" s="97">
        <v>43954</v>
      </c>
      <c r="B5" s="109" t="s">
        <v>315</v>
      </c>
      <c r="C5" s="119">
        <f>1.75+1.25</f>
        <v>3</v>
      </c>
      <c r="D5" s="117" t="s">
        <v>316</v>
      </c>
    </row>
    <row r="6" spans="1:5" ht="43.15">
      <c r="A6" s="97">
        <v>43955</v>
      </c>
      <c r="B6" s="109" t="s">
        <v>317</v>
      </c>
      <c r="C6" s="119">
        <f>1.5+1.5+0.5</f>
        <v>3.5</v>
      </c>
      <c r="D6" s="118" t="s">
        <v>318</v>
      </c>
    </row>
    <row r="7" spans="1:5" ht="28.9">
      <c r="A7" s="97">
        <v>43957</v>
      </c>
      <c r="B7" s="103" t="s">
        <v>319</v>
      </c>
      <c r="C7" s="119">
        <v>2.75</v>
      </c>
      <c r="D7" s="118" t="s">
        <v>320</v>
      </c>
    </row>
    <row r="8" spans="1:5" ht="28.9">
      <c r="A8" s="97">
        <v>43958</v>
      </c>
      <c r="B8" s="106" t="s">
        <v>321</v>
      </c>
      <c r="C8" s="119">
        <f>1.75+2.25</f>
        <v>4</v>
      </c>
      <c r="D8" s="118" t="s">
        <v>322</v>
      </c>
    </row>
    <row r="9" spans="1:5" s="16" customFormat="1" ht="43.15">
      <c r="A9" s="97">
        <v>43961</v>
      </c>
      <c r="B9" s="107" t="s">
        <v>323</v>
      </c>
      <c r="C9" s="119">
        <f>1.75+0.5</f>
        <v>2.25</v>
      </c>
      <c r="D9" s="118" t="s">
        <v>324</v>
      </c>
    </row>
    <row r="10" spans="1:5" s="16" customFormat="1" ht="43.15">
      <c r="A10" s="97">
        <v>43962</v>
      </c>
      <c r="B10" s="107" t="s">
        <v>325</v>
      </c>
      <c r="C10" s="119">
        <f>2.25+0.5</f>
        <v>2.75</v>
      </c>
      <c r="D10" s="118" t="s">
        <v>326</v>
      </c>
    </row>
    <row r="11" spans="1:5">
      <c r="A11" s="97">
        <v>43963</v>
      </c>
      <c r="B11" s="104" t="s">
        <v>327</v>
      </c>
      <c r="C11" s="119">
        <f>1.75</f>
        <v>1.75</v>
      </c>
      <c r="D11" s="117" t="s">
        <v>328</v>
      </c>
      <c r="E11" s="16"/>
    </row>
    <row r="12" spans="1:5" ht="28.9">
      <c r="A12" s="97">
        <v>43964</v>
      </c>
      <c r="B12" s="106" t="s">
        <v>329</v>
      </c>
      <c r="C12" s="119">
        <v>3</v>
      </c>
      <c r="D12" s="117" t="s">
        <v>330</v>
      </c>
      <c r="E12" s="16"/>
    </row>
    <row r="13" spans="1:5">
      <c r="A13" s="97">
        <v>43968</v>
      </c>
      <c r="B13" s="104" t="s">
        <v>331</v>
      </c>
      <c r="C13" s="119">
        <v>1.5</v>
      </c>
      <c r="D13" s="117" t="s">
        <v>332</v>
      </c>
      <c r="E13" s="16"/>
    </row>
    <row r="14" spans="1:5">
      <c r="A14" s="97">
        <v>43971</v>
      </c>
      <c r="B14" s="104" t="s">
        <v>333</v>
      </c>
      <c r="C14" s="119">
        <v>5</v>
      </c>
      <c r="D14" s="117" t="s">
        <v>334</v>
      </c>
      <c r="E14" s="16"/>
    </row>
    <row r="15" spans="1:5">
      <c r="A15" s="97">
        <v>43972</v>
      </c>
      <c r="B15" s="104" t="s">
        <v>335</v>
      </c>
      <c r="C15" s="119">
        <v>1</v>
      </c>
      <c r="D15" s="117" t="s">
        <v>336</v>
      </c>
      <c r="E15" s="16"/>
    </row>
    <row r="16" spans="1:5" ht="43.15">
      <c r="A16" s="97">
        <v>43976</v>
      </c>
      <c r="B16" s="106" t="s">
        <v>337</v>
      </c>
      <c r="C16" s="119">
        <v>9</v>
      </c>
      <c r="D16" s="117" t="s">
        <v>338</v>
      </c>
      <c r="E16" s="16"/>
    </row>
    <row r="17" spans="1:5">
      <c r="A17" s="97">
        <v>43977</v>
      </c>
      <c r="B17" s="104" t="s">
        <v>339</v>
      </c>
      <c r="C17" s="119">
        <v>1</v>
      </c>
      <c r="D17" s="117" t="s">
        <v>340</v>
      </c>
      <c r="E17" s="16"/>
    </row>
    <row r="18" spans="1:5">
      <c r="A18" s="97">
        <v>43978</v>
      </c>
      <c r="B18" s="104" t="s">
        <v>341</v>
      </c>
      <c r="C18" s="119">
        <v>4</v>
      </c>
      <c r="D18" s="117" t="s">
        <v>342</v>
      </c>
      <c r="E18" s="16"/>
    </row>
    <row r="19" spans="1:5" ht="28.9">
      <c r="A19" s="97">
        <v>43979</v>
      </c>
      <c r="B19" s="106" t="s">
        <v>343</v>
      </c>
      <c r="C19" s="119">
        <v>1.25</v>
      </c>
      <c r="D19" s="117" t="s">
        <v>344</v>
      </c>
      <c r="E19" s="16"/>
    </row>
    <row r="20" spans="1:5">
      <c r="A20" s="97">
        <v>43981</v>
      </c>
      <c r="B20" s="104" t="s">
        <v>345</v>
      </c>
      <c r="C20" s="119">
        <v>1.25</v>
      </c>
      <c r="D20" s="117" t="s">
        <v>346</v>
      </c>
      <c r="E20" s="16"/>
    </row>
    <row r="21" spans="1:5">
      <c r="A21" s="97">
        <v>43984</v>
      </c>
      <c r="B21" s="104" t="s">
        <v>347</v>
      </c>
      <c r="C21" s="119">
        <v>0.25</v>
      </c>
      <c r="D21" s="117" t="s">
        <v>348</v>
      </c>
      <c r="E21" s="16"/>
    </row>
    <row r="22" spans="1:5" ht="28.9">
      <c r="A22" s="97">
        <v>43985</v>
      </c>
      <c r="B22" s="106" t="s">
        <v>349</v>
      </c>
      <c r="C22" s="119">
        <f>3.5+2.5</f>
        <v>6</v>
      </c>
      <c r="D22" s="117" t="s">
        <v>350</v>
      </c>
      <c r="E22" s="16"/>
    </row>
    <row r="23" spans="1:5">
      <c r="A23" s="97">
        <v>43986</v>
      </c>
      <c r="B23" s="108" t="s">
        <v>351</v>
      </c>
      <c r="C23" s="119">
        <v>2.5</v>
      </c>
      <c r="D23" s="117" t="s">
        <v>352</v>
      </c>
      <c r="E23" s="16"/>
    </row>
    <row r="24" spans="1:5" ht="28.9">
      <c r="A24" s="97">
        <v>43990</v>
      </c>
      <c r="B24" s="106" t="s">
        <v>353</v>
      </c>
      <c r="C24" s="119">
        <f>2</f>
        <v>2</v>
      </c>
      <c r="D24" s="117" t="s">
        <v>354</v>
      </c>
    </row>
    <row r="25" spans="1:5" ht="28.9">
      <c r="A25" s="97">
        <v>43992</v>
      </c>
      <c r="B25" s="106" t="s">
        <v>355</v>
      </c>
      <c r="C25" s="119">
        <v>2.5</v>
      </c>
      <c r="D25" s="117" t="s">
        <v>352</v>
      </c>
    </row>
    <row r="26" spans="1:5" ht="28.9">
      <c r="A26" s="97">
        <v>43993</v>
      </c>
      <c r="B26" s="106" t="s">
        <v>356</v>
      </c>
      <c r="C26" s="119">
        <f>2+0.75</f>
        <v>2.75</v>
      </c>
      <c r="D26" s="117" t="s">
        <v>357</v>
      </c>
    </row>
    <row r="27" spans="1:5" ht="28.9">
      <c r="A27" s="97">
        <v>43994</v>
      </c>
      <c r="B27" s="106" t="s">
        <v>358</v>
      </c>
      <c r="C27" s="119">
        <f>1.5</f>
        <v>1.5</v>
      </c>
      <c r="D27" s="117" t="s">
        <v>357</v>
      </c>
    </row>
    <row r="28" spans="1:5" s="16" customFormat="1" ht="28.9">
      <c r="A28" s="97">
        <v>43995</v>
      </c>
      <c r="B28" s="103" t="s">
        <v>359</v>
      </c>
      <c r="C28" s="119">
        <v>2</v>
      </c>
      <c r="D28" s="118" t="s">
        <v>360</v>
      </c>
    </row>
    <row r="29" spans="1:5" ht="43.15">
      <c r="A29" s="97">
        <v>43996</v>
      </c>
      <c r="B29" s="106" t="s">
        <v>361</v>
      </c>
      <c r="C29" s="119">
        <f>0.75+1+1</f>
        <v>2.75</v>
      </c>
      <c r="D29" s="117" t="s">
        <v>357</v>
      </c>
    </row>
    <row r="30" spans="1:5" ht="28.9">
      <c r="A30" s="97">
        <v>43997</v>
      </c>
      <c r="B30" s="106" t="s">
        <v>362</v>
      </c>
      <c r="C30" s="119">
        <v>2.75</v>
      </c>
      <c r="D30" s="117" t="s">
        <v>357</v>
      </c>
    </row>
    <row r="31" spans="1:5">
      <c r="A31" s="97">
        <v>43998</v>
      </c>
      <c r="B31" s="104" t="s">
        <v>363</v>
      </c>
      <c r="C31" s="119">
        <v>2</v>
      </c>
      <c r="D31" s="117" t="s">
        <v>357</v>
      </c>
    </row>
    <row r="32" spans="1:5" ht="57.6">
      <c r="A32" s="97">
        <v>43999</v>
      </c>
      <c r="B32" s="106" t="s">
        <v>364</v>
      </c>
      <c r="C32" s="119">
        <f>0.5+1+1.5+1</f>
        <v>4</v>
      </c>
      <c r="D32" s="117" t="s">
        <v>357</v>
      </c>
    </row>
    <row r="33" spans="1:5">
      <c r="A33" s="97">
        <v>44000</v>
      </c>
      <c r="B33" s="104" t="s">
        <v>365</v>
      </c>
      <c r="C33" s="119">
        <v>2</v>
      </c>
      <c r="D33" s="117" t="s">
        <v>348</v>
      </c>
    </row>
    <row r="34" spans="1:5">
      <c r="A34" s="97">
        <v>44002</v>
      </c>
      <c r="B34" s="104" t="s">
        <v>366</v>
      </c>
      <c r="C34" s="119">
        <f>3</f>
        <v>3</v>
      </c>
      <c r="D34" s="117" t="s">
        <v>357</v>
      </c>
    </row>
    <row r="35" spans="1:5">
      <c r="A35" s="97">
        <v>44003</v>
      </c>
      <c r="B35" s="104" t="s">
        <v>367</v>
      </c>
      <c r="C35" s="119">
        <v>1.5</v>
      </c>
      <c r="D35" s="117" t="s">
        <v>357</v>
      </c>
    </row>
    <row r="36" spans="1:5" ht="57.6">
      <c r="A36" s="97">
        <v>44004</v>
      </c>
      <c r="B36" s="106" t="s">
        <v>368</v>
      </c>
      <c r="C36" s="119">
        <f>1.75+2.25+2+0.75</f>
        <v>6.75</v>
      </c>
      <c r="D36" s="118" t="s">
        <v>369</v>
      </c>
    </row>
    <row r="37" spans="1:5">
      <c r="A37" s="97">
        <v>44005</v>
      </c>
      <c r="B37" s="104" t="s">
        <v>370</v>
      </c>
      <c r="C37" s="119">
        <f>1</f>
        <v>1</v>
      </c>
      <c r="D37" s="117" t="s">
        <v>371</v>
      </c>
    </row>
    <row r="38" spans="1:5">
      <c r="A38" s="97">
        <v>44006</v>
      </c>
      <c r="B38" s="104" t="s">
        <v>372</v>
      </c>
      <c r="C38" s="119">
        <f>3.25</f>
        <v>3.25</v>
      </c>
      <c r="D38" s="117" t="s">
        <v>371</v>
      </c>
    </row>
    <row r="39" spans="1:5">
      <c r="A39" s="97">
        <v>44007</v>
      </c>
      <c r="B39" s="104" t="s">
        <v>373</v>
      </c>
      <c r="C39" s="119">
        <v>3</v>
      </c>
      <c r="D39" s="117" t="s">
        <v>374</v>
      </c>
    </row>
    <row r="40" spans="1:5" ht="43.15">
      <c r="A40" s="97">
        <v>44008</v>
      </c>
      <c r="B40" s="106" t="s">
        <v>375</v>
      </c>
      <c r="C40" s="119">
        <f>0.75+1+1.25</f>
        <v>3</v>
      </c>
      <c r="D40" s="117" t="s">
        <v>376</v>
      </c>
    </row>
    <row r="41" spans="1:5" ht="28.9">
      <c r="A41" s="97">
        <v>44009</v>
      </c>
      <c r="B41" s="106" t="s">
        <v>377</v>
      </c>
      <c r="C41" s="119">
        <f>1.5+2</f>
        <v>3.5</v>
      </c>
      <c r="D41" s="117" t="s">
        <v>378</v>
      </c>
    </row>
    <row r="42" spans="1:5" ht="43.15">
      <c r="A42" s="97">
        <v>44010</v>
      </c>
      <c r="B42" s="106" t="s">
        <v>379</v>
      </c>
      <c r="C42" s="119">
        <f>1.25+3+2</f>
        <v>6.25</v>
      </c>
      <c r="D42" s="117" t="s">
        <v>380</v>
      </c>
    </row>
    <row r="43" spans="1:5" ht="57.6">
      <c r="A43" s="97">
        <v>44011</v>
      </c>
      <c r="B43" s="106" t="s">
        <v>381</v>
      </c>
      <c r="C43" s="119">
        <f>1.75+1.5+2+1</f>
        <v>6.25</v>
      </c>
      <c r="D43" s="117" t="s">
        <v>382</v>
      </c>
    </row>
    <row r="44" spans="1:5" ht="28.9">
      <c r="A44" s="97">
        <v>44012</v>
      </c>
      <c r="B44" s="106" t="s">
        <v>383</v>
      </c>
      <c r="C44" s="119">
        <f>1.75+1.25</f>
        <v>3</v>
      </c>
      <c r="D44" s="117" t="s">
        <v>382</v>
      </c>
    </row>
    <row r="45" spans="1:5" ht="28.9">
      <c r="A45" s="105" t="s">
        <v>384</v>
      </c>
      <c r="B45" s="106" t="s">
        <v>385</v>
      </c>
      <c r="C45" s="119">
        <f>1+4</f>
        <v>5</v>
      </c>
      <c r="D45" s="117" t="s">
        <v>376</v>
      </c>
    </row>
    <row r="46" spans="1:5" ht="28.9">
      <c r="A46" s="105" t="s">
        <v>386</v>
      </c>
      <c r="B46" s="106" t="s">
        <v>387</v>
      </c>
      <c r="C46" s="119">
        <f>3</f>
        <v>3</v>
      </c>
      <c r="D46" s="117" t="s">
        <v>388</v>
      </c>
      <c r="E46" s="16"/>
    </row>
    <row r="47" spans="1:5" ht="57.6">
      <c r="A47" s="105" t="s">
        <v>389</v>
      </c>
      <c r="B47" s="106" t="s">
        <v>390</v>
      </c>
      <c r="C47" s="119">
        <f>1.25+0.75+1+1</f>
        <v>4</v>
      </c>
      <c r="D47" s="117" t="s">
        <v>376</v>
      </c>
    </row>
    <row r="48" spans="1:5" ht="28.9">
      <c r="A48" s="105" t="s">
        <v>391</v>
      </c>
      <c r="B48" s="106" t="s">
        <v>392</v>
      </c>
      <c r="C48" s="119">
        <f>3+4.75</f>
        <v>7.75</v>
      </c>
      <c r="D48" s="117" t="s">
        <v>376</v>
      </c>
    </row>
    <row r="49" spans="1:4" ht="57.6">
      <c r="A49" s="105" t="s">
        <v>393</v>
      </c>
      <c r="B49" s="106" t="s">
        <v>394</v>
      </c>
      <c r="C49" s="119">
        <f>0.75+3+1.5+2</f>
        <v>7.25</v>
      </c>
      <c r="D49" s="117" t="s">
        <v>376</v>
      </c>
    </row>
    <row r="50" spans="1:4" ht="43.15">
      <c r="A50" s="105" t="s">
        <v>395</v>
      </c>
      <c r="B50" s="106" t="s">
        <v>396</v>
      </c>
      <c r="C50" s="119">
        <f>1.25+4+3.5</f>
        <v>8.75</v>
      </c>
      <c r="D50" s="117" t="s">
        <v>397</v>
      </c>
    </row>
    <row r="51" spans="1:4" ht="43.15">
      <c r="A51" s="105" t="s">
        <v>398</v>
      </c>
      <c r="B51" s="106" t="s">
        <v>399</v>
      </c>
      <c r="C51" s="119">
        <f>1.25+0.75+7</f>
        <v>9</v>
      </c>
      <c r="D51" s="117" t="s">
        <v>400</v>
      </c>
    </row>
    <row r="52" spans="1:4" ht="43.15">
      <c r="A52" s="105" t="s">
        <v>401</v>
      </c>
      <c r="B52" s="106" t="s">
        <v>402</v>
      </c>
      <c r="C52" s="119">
        <f>0.5+5+3</f>
        <v>8.5</v>
      </c>
      <c r="D52" s="117" t="s">
        <v>400</v>
      </c>
    </row>
    <row r="53" spans="1:4">
      <c r="A53" s="105" t="s">
        <v>403</v>
      </c>
      <c r="B53" s="104" t="s">
        <v>404</v>
      </c>
      <c r="C53" s="119">
        <f>4</f>
        <v>4</v>
      </c>
      <c r="D53" s="117" t="s">
        <v>397</v>
      </c>
    </row>
    <row r="54" spans="1:4">
      <c r="A54"/>
      <c r="C54"/>
      <c r="D54" s="115"/>
    </row>
    <row r="55" spans="1:4">
      <c r="A55"/>
      <c r="C55"/>
      <c r="D55" s="115"/>
    </row>
    <row r="56" spans="1:4">
      <c r="A56"/>
      <c r="C56"/>
      <c r="D56" s="115"/>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dc:creator>
  <cp:keywords/>
  <dc:description/>
  <cp:lastModifiedBy>Marius Landmann</cp:lastModifiedBy>
  <cp:revision/>
  <dcterms:created xsi:type="dcterms:W3CDTF">2020-05-17T15:55:51Z</dcterms:created>
  <dcterms:modified xsi:type="dcterms:W3CDTF">2020-07-09T10:16:44Z</dcterms:modified>
  <cp:category/>
  <cp:contentStatus/>
</cp:coreProperties>
</file>